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24226"/>
  <mc:AlternateContent xmlns:mc="http://schemas.openxmlformats.org/markup-compatibility/2006">
    <mc:Choice Requires="x15">
      <x15ac:absPath xmlns:x15ac="http://schemas.microsoft.com/office/spreadsheetml/2010/11/ac" url="C:\Users\YULIED.PENARANDA.SDA\Desktop\2021\ENERO 2022\PLAN DE ACCIÓN\Plan de Acción finales\"/>
    </mc:Choice>
  </mc:AlternateContent>
  <xr:revisionPtr revIDLastSave="0" documentId="13_ncr:1_{A312770B-6F1E-4A63-834D-B92C2BAB3C4C}" xr6:coauthVersionLast="47" xr6:coauthVersionMax="47" xr10:uidLastSave="{00000000-0000-0000-0000-000000000000}"/>
  <bookViews>
    <workbookView xWindow="-120" yWindow="-120" windowWidth="20730" windowHeight="11160" xr2:uid="{00000000-000D-0000-FFFF-FFFF00000000}"/>
  </bookViews>
  <sheets>
    <sheet name="GESTIÓN" sheetId="5" r:id="rId1"/>
    <sheet name="INVERSIÓN" sheetId="6" r:id="rId2"/>
    <sheet name="ACTIVIDADES" sheetId="7" r:id="rId3"/>
    <sheet name="TERRITORIALIZACIÓN" sheetId="12"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INVERSIÓN!$A$9:$FB$45</definedName>
    <definedName name="_xlnm._FilterDatabase" localSheetId="3" hidden="1">TERRITORIALIZACIÓN!#REF!</definedName>
    <definedName name="_xlnm.Print_Area" localSheetId="2">ACTIVIDADES!$A$1:$V$28</definedName>
    <definedName name="_xlnm.Print_Area" localSheetId="0">GESTIÓN!$A$1:$FC$13</definedName>
    <definedName name="_xlnm.Print_Area" localSheetId="1">INVERSIÓN!$A$1:$FA$41</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7" i="6" l="1"/>
  <c r="J37" i="6"/>
  <c r="K37" i="6"/>
  <c r="L37" i="6"/>
  <c r="M37" i="6"/>
  <c r="N37" i="6"/>
  <c r="O37" i="6"/>
  <c r="P37" i="6"/>
  <c r="Q37" i="6"/>
  <c r="R37" i="6"/>
  <c r="S37" i="6"/>
  <c r="T37" i="6"/>
  <c r="U37" i="6"/>
  <c r="V37" i="6"/>
  <c r="W37" i="6"/>
  <c r="X37" i="6"/>
  <c r="Y37" i="6"/>
  <c r="Z37" i="6"/>
  <c r="AA37" i="6"/>
  <c r="AB37" i="6"/>
  <c r="AC37" i="6"/>
  <c r="AD37" i="6"/>
  <c r="AE37" i="6"/>
  <c r="AF37" i="6"/>
  <c r="AG37" i="6"/>
  <c r="AH37" i="6"/>
  <c r="AI37" i="6"/>
  <c r="AJ37" i="6"/>
  <c r="AK37" i="6"/>
  <c r="AL37" i="6"/>
  <c r="AM37" i="6"/>
  <c r="AN37" i="6"/>
  <c r="AO37" i="6"/>
  <c r="AP37" i="6"/>
  <c r="AQ37" i="6"/>
  <c r="AR37" i="6"/>
  <c r="AS37" i="6"/>
  <c r="AT37" i="6"/>
  <c r="AU37" i="6"/>
  <c r="AV37" i="6"/>
  <c r="AW37" i="6"/>
  <c r="AX37" i="6"/>
  <c r="AY37" i="6"/>
  <c r="AZ37" i="6"/>
  <c r="BA37" i="6"/>
  <c r="BB37" i="6"/>
  <c r="BC37" i="6"/>
  <c r="ES37" i="6" s="1"/>
  <c r="BD37" i="6"/>
  <c r="ET37" i="6" s="1"/>
  <c r="BE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E37" i="6"/>
  <c r="CF37" i="6"/>
  <c r="CG37" i="6"/>
  <c r="CH37" i="6"/>
  <c r="CI37" i="6"/>
  <c r="CJ37" i="6"/>
  <c r="CK37" i="6"/>
  <c r="CL37" i="6"/>
  <c r="CM37" i="6"/>
  <c r="CN37" i="6"/>
  <c r="CO37" i="6"/>
  <c r="CP37" i="6"/>
  <c r="CQ37" i="6"/>
  <c r="CR37" i="6"/>
  <c r="CS37" i="6"/>
  <c r="CT37" i="6"/>
  <c r="CU37" i="6"/>
  <c r="CV37" i="6"/>
  <c r="CW37" i="6"/>
  <c r="CX37" i="6"/>
  <c r="CY37" i="6"/>
  <c r="CZ37" i="6"/>
  <c r="DA37" i="6"/>
  <c r="DB37" i="6"/>
  <c r="DC37" i="6"/>
  <c r="DD37" i="6"/>
  <c r="DE37" i="6"/>
  <c r="DF37" i="6"/>
  <c r="DG37" i="6"/>
  <c r="DH37" i="6"/>
  <c r="DI37" i="6"/>
  <c r="DJ37" i="6"/>
  <c r="DK37" i="6"/>
  <c r="DL37" i="6"/>
  <c r="DM37" i="6"/>
  <c r="DN37" i="6"/>
  <c r="H37" i="6"/>
  <c r="ER37" i="6"/>
  <c r="ER11" i="6"/>
  <c r="ES11" i="6"/>
  <c r="ET11" i="6"/>
  <c r="EU11" i="6"/>
  <c r="EV11" i="6"/>
  <c r="ER12" i="6"/>
  <c r="ES12" i="6"/>
  <c r="ET12" i="6"/>
  <c r="EU12" i="6"/>
  <c r="EV12" i="6"/>
  <c r="ER13" i="6"/>
  <c r="ES13" i="6"/>
  <c r="ET13" i="6"/>
  <c r="EU13" i="6"/>
  <c r="EV13" i="6"/>
  <c r="ER14" i="6"/>
  <c r="ES14" i="6"/>
  <c r="ET14" i="6"/>
  <c r="EU14" i="6"/>
  <c r="EV14" i="6"/>
  <c r="ER15" i="6"/>
  <c r="ES15" i="6"/>
  <c r="ET15" i="6"/>
  <c r="EU15" i="6"/>
  <c r="EV15" i="6"/>
  <c r="ER16" i="6"/>
  <c r="ES16" i="6"/>
  <c r="ET16" i="6"/>
  <c r="EU16" i="6"/>
  <c r="EV16" i="6"/>
  <c r="ER17" i="6"/>
  <c r="ES17" i="6"/>
  <c r="ET17" i="6"/>
  <c r="EU17" i="6"/>
  <c r="EV17" i="6"/>
  <c r="ER18" i="6"/>
  <c r="ES18" i="6"/>
  <c r="ET18" i="6"/>
  <c r="EU18" i="6"/>
  <c r="EV18" i="6"/>
  <c r="ER19" i="6"/>
  <c r="ES19" i="6"/>
  <c r="ET19" i="6"/>
  <c r="EU19" i="6"/>
  <c r="EV19" i="6"/>
  <c r="ER20" i="6"/>
  <c r="ES20" i="6"/>
  <c r="ET20" i="6"/>
  <c r="EU20" i="6"/>
  <c r="EV20" i="6"/>
  <c r="ER21" i="6"/>
  <c r="ES21" i="6"/>
  <c r="ET21" i="6"/>
  <c r="EU21" i="6"/>
  <c r="EV21" i="6"/>
  <c r="ER22" i="6"/>
  <c r="ES22" i="6"/>
  <c r="ET22" i="6"/>
  <c r="EU22" i="6"/>
  <c r="EV22" i="6"/>
  <c r="ER23" i="6"/>
  <c r="ES23" i="6"/>
  <c r="ET23" i="6"/>
  <c r="EU23" i="6"/>
  <c r="EV23" i="6"/>
  <c r="ER24" i="6"/>
  <c r="ES24" i="6"/>
  <c r="ET24" i="6"/>
  <c r="EU24" i="6"/>
  <c r="EV24" i="6"/>
  <c r="ER25" i="6"/>
  <c r="ES25" i="6"/>
  <c r="ET25" i="6"/>
  <c r="EU25" i="6"/>
  <c r="EV25" i="6"/>
  <c r="ER26" i="6"/>
  <c r="ES26" i="6"/>
  <c r="ET26" i="6"/>
  <c r="EU26" i="6"/>
  <c r="EV26" i="6"/>
  <c r="ER27" i="6"/>
  <c r="ES27" i="6"/>
  <c r="ET27" i="6"/>
  <c r="EU27" i="6"/>
  <c r="EV27" i="6"/>
  <c r="ER28" i="6"/>
  <c r="ES28" i="6"/>
  <c r="ET28" i="6"/>
  <c r="EU28" i="6"/>
  <c r="EV28" i="6"/>
  <c r="ER29" i="6"/>
  <c r="ES29" i="6"/>
  <c r="ET29" i="6"/>
  <c r="EU29" i="6"/>
  <c r="EV29" i="6"/>
  <c r="ER30" i="6"/>
  <c r="ES30" i="6"/>
  <c r="ET30" i="6"/>
  <c r="EU30" i="6"/>
  <c r="EV30" i="6"/>
  <c r="ER31" i="6"/>
  <c r="ES31" i="6"/>
  <c r="ET31" i="6"/>
  <c r="EU31" i="6"/>
  <c r="EV31" i="6"/>
  <c r="ER32" i="6"/>
  <c r="ES32" i="6"/>
  <c r="ET32" i="6"/>
  <c r="EU32" i="6"/>
  <c r="EV32" i="6"/>
  <c r="ER33" i="6"/>
  <c r="ES33" i="6"/>
  <c r="ET33" i="6"/>
  <c r="EU33" i="6"/>
  <c r="EV33" i="6"/>
  <c r="ER34" i="6"/>
  <c r="ES34" i="6"/>
  <c r="ET34" i="6"/>
  <c r="EU34" i="6"/>
  <c r="EV34" i="6"/>
  <c r="ER35" i="6"/>
  <c r="ES35" i="6"/>
  <c r="ET35" i="6"/>
  <c r="EU35" i="6"/>
  <c r="EV35" i="6"/>
  <c r="ER36" i="6"/>
  <c r="ES36" i="6"/>
  <c r="ET36" i="6"/>
  <c r="EU36" i="6"/>
  <c r="EV36" i="6"/>
  <c r="EV10" i="6"/>
  <c r="ES10" i="6"/>
  <c r="ER10" i="6"/>
  <c r="ET10" i="6"/>
  <c r="G32" i="6"/>
  <c r="BD11" i="6"/>
  <c r="EX13" i="5"/>
  <c r="AE201" i="12"/>
  <c r="AE206" i="12"/>
  <c r="EU37" i="6" l="1"/>
  <c r="BF38" i="6"/>
  <c r="BC17" i="6"/>
  <c r="BD17" i="6"/>
  <c r="BC10" i="6"/>
  <c r="BB10" i="6"/>
  <c r="BD10" i="6"/>
  <c r="ET14" i="5"/>
  <c r="ET13" i="5"/>
  <c r="BG13" i="6"/>
  <c r="BH13" i="6"/>
  <c r="BI13" i="6"/>
  <c r="BJ13" i="6"/>
  <c r="BK13" i="6"/>
  <c r="BL13" i="6"/>
  <c r="BM13" i="6"/>
  <c r="BN13" i="6"/>
  <c r="BO13" i="6"/>
  <c r="BP13" i="6"/>
  <c r="BQ13" i="6"/>
  <c r="BR13" i="6"/>
  <c r="BS13" i="6"/>
  <c r="BT13" i="6"/>
  <c r="BU13" i="6"/>
  <c r="BV13" i="6"/>
  <c r="BW13" i="6"/>
  <c r="BX13" i="6"/>
  <c r="BY13" i="6"/>
  <c r="BZ13" i="6"/>
  <c r="CA13" i="6"/>
  <c r="CB13" i="6"/>
  <c r="CC13" i="6"/>
  <c r="CD13" i="6"/>
  <c r="CE13" i="6"/>
  <c r="CF13" i="6"/>
  <c r="CG13" i="6"/>
  <c r="CH13" i="6"/>
  <c r="CI13" i="6"/>
  <c r="CK13" i="6"/>
  <c r="CL13" i="6"/>
  <c r="CM13" i="6"/>
  <c r="CN13" i="6"/>
  <c r="CO13" i="6"/>
  <c r="CP13" i="6"/>
  <c r="CQ13" i="6"/>
  <c r="CR13" i="6"/>
  <c r="CS13" i="6"/>
  <c r="CT13" i="6"/>
  <c r="CU13" i="6"/>
  <c r="CV13" i="6"/>
  <c r="CW13" i="6"/>
  <c r="CX13" i="6"/>
  <c r="CY13" i="6"/>
  <c r="CZ13" i="6"/>
  <c r="DA13" i="6"/>
  <c r="DB13" i="6"/>
  <c r="DC13" i="6"/>
  <c r="DD13" i="6"/>
  <c r="DE13" i="6"/>
  <c r="DF13" i="6"/>
  <c r="DG13" i="6"/>
  <c r="DH13" i="6"/>
  <c r="DN13" i="6"/>
  <c r="BF13" i="6"/>
  <c r="AE151" i="12" l="1"/>
  <c r="AD22" i="12"/>
  <c r="AE22" i="12"/>
  <c r="AE345" i="12" l="1"/>
  <c r="AE344" i="12"/>
  <c r="AE338" i="12"/>
  <c r="AE337" i="12"/>
  <c r="AE331" i="12"/>
  <c r="AE330" i="12"/>
  <c r="AE324" i="12"/>
  <c r="AE323" i="12"/>
  <c r="AE317" i="12"/>
  <c r="AE316" i="12"/>
  <c r="AE310" i="12"/>
  <c r="AE309" i="12"/>
  <c r="AE303" i="12"/>
  <c r="AE302" i="12"/>
  <c r="AE296" i="12"/>
  <c r="AE295" i="12"/>
  <c r="AE289" i="12"/>
  <c r="AE288" i="12"/>
  <c r="AE282" i="12"/>
  <c r="AE281" i="12"/>
  <c r="AE275" i="12"/>
  <c r="AE274" i="12"/>
  <c r="AE268" i="12"/>
  <c r="AE267" i="12"/>
  <c r="AE261" i="12"/>
  <c r="AE260" i="12"/>
  <c r="AE254" i="12"/>
  <c r="AE253" i="12"/>
  <c r="AE247" i="12"/>
  <c r="AE246" i="12"/>
  <c r="AE240" i="12"/>
  <c r="AE239" i="12"/>
  <c r="AE233" i="12"/>
  <c r="AE232" i="12"/>
  <c r="AE226" i="12"/>
  <c r="AE225" i="12"/>
  <c r="AE219" i="12"/>
  <c r="AE218" i="12"/>
  <c r="AE212" i="12"/>
  <c r="AE211" i="12"/>
  <c r="AE195" i="12"/>
  <c r="AE194" i="12"/>
  <c r="AE188" i="12"/>
  <c r="AE187" i="12"/>
  <c r="AE181" i="12"/>
  <c r="AE180" i="12"/>
  <c r="AE174" i="12"/>
  <c r="AE173" i="12"/>
  <c r="AE167" i="12"/>
  <c r="AE166" i="12"/>
  <c r="AE160" i="12"/>
  <c r="AE159" i="12"/>
  <c r="AE148" i="12"/>
  <c r="AE147" i="12"/>
  <c r="AE141" i="12"/>
  <c r="AE140" i="12"/>
  <c r="AE134" i="12"/>
  <c r="AE133" i="12"/>
  <c r="AE127" i="12"/>
  <c r="AE126" i="12"/>
  <c r="AE120" i="12"/>
  <c r="AE119" i="12"/>
  <c r="AE113" i="12"/>
  <c r="AE112" i="12"/>
  <c r="AE106" i="12"/>
  <c r="AE105" i="12"/>
  <c r="AE99" i="12"/>
  <c r="AE98" i="12"/>
  <c r="AE92" i="12"/>
  <c r="AE91" i="12"/>
  <c r="AE85" i="12"/>
  <c r="AE84" i="12"/>
  <c r="AE78" i="12"/>
  <c r="AE77" i="12"/>
  <c r="AE71" i="12"/>
  <c r="AE70" i="12"/>
  <c r="AE64" i="12"/>
  <c r="AE63" i="12"/>
  <c r="AE57" i="12"/>
  <c r="AE56" i="12"/>
  <c r="AE50" i="12"/>
  <c r="AE49" i="12"/>
  <c r="AE43" i="12"/>
  <c r="AE42" i="12"/>
  <c r="AE36" i="12"/>
  <c r="AE35" i="12"/>
  <c r="AE29" i="12"/>
  <c r="AE28" i="12"/>
  <c r="AE21" i="12"/>
  <c r="AE15" i="12"/>
  <c r="AE14" i="12"/>
  <c r="H14" i="15" l="1"/>
  <c r="H29" i="15"/>
  <c r="AX23" i="6"/>
  <c r="AY23" i="6"/>
  <c r="AZ23" i="6"/>
  <c r="AZ22" i="6"/>
  <c r="AZ16" i="6"/>
  <c r="G293" i="15"/>
  <c r="J116" i="15"/>
  <c r="J115" i="15"/>
  <c r="BD363" i="12" l="1"/>
  <c r="BD370" i="12"/>
  <c r="BD377" i="12"/>
  <c r="BD384" i="12"/>
  <c r="BD391" i="12"/>
  <c r="BD398" i="12"/>
  <c r="BD405" i="12"/>
  <c r="BD412" i="12"/>
  <c r="BD419" i="12"/>
  <c r="BD426" i="12"/>
  <c r="BD433" i="12"/>
  <c r="BD440" i="12"/>
  <c r="BD447" i="12"/>
  <c r="BD454" i="12"/>
  <c r="BD461" i="12"/>
  <c r="BD468" i="12"/>
  <c r="BD482" i="12"/>
  <c r="BD489" i="12"/>
  <c r="BD356" i="12"/>
  <c r="BA365" i="12"/>
  <c r="AE497" i="12"/>
  <c r="AE494" i="12"/>
  <c r="AE493" i="12"/>
  <c r="AE487" i="12"/>
  <c r="AE486" i="12"/>
  <c r="AE480" i="12"/>
  <c r="AE475" i="12"/>
  <c r="AE496" i="12" s="1"/>
  <c r="AE473" i="12"/>
  <c r="AE472" i="12"/>
  <c r="AE466" i="12"/>
  <c r="AE465" i="12"/>
  <c r="AE459" i="12"/>
  <c r="AE458" i="12"/>
  <c r="AE452" i="12"/>
  <c r="AE451" i="12"/>
  <c r="AE445" i="12"/>
  <c r="AE444" i="12"/>
  <c r="AE438" i="12"/>
  <c r="AE437" i="12"/>
  <c r="AE431" i="12"/>
  <c r="AE430" i="12"/>
  <c r="AE424" i="12"/>
  <c r="AE423" i="12"/>
  <c r="AE417" i="12"/>
  <c r="AE416" i="12"/>
  <c r="AE410" i="12"/>
  <c r="AE409" i="12"/>
  <c r="AE403" i="12"/>
  <c r="AE402" i="12"/>
  <c r="AE396" i="12"/>
  <c r="AE395" i="12"/>
  <c r="AE389" i="12"/>
  <c r="AE388" i="12"/>
  <c r="AE382" i="12"/>
  <c r="AE381" i="12"/>
  <c r="AE375" i="12"/>
  <c r="AE374" i="12"/>
  <c r="AE368" i="12"/>
  <c r="AE367" i="12"/>
  <c r="AE361" i="12"/>
  <c r="AE360" i="12"/>
  <c r="AD475" i="12"/>
  <c r="AD496" i="12" s="1"/>
  <c r="AD497" i="12"/>
  <c r="AD494" i="12"/>
  <c r="AD493" i="12"/>
  <c r="AD487" i="12"/>
  <c r="AD486" i="12"/>
  <c r="AD480" i="12"/>
  <c r="AD473" i="12"/>
  <c r="AD472" i="12"/>
  <c r="AD466" i="12"/>
  <c r="AD465" i="12"/>
  <c r="AD459" i="12"/>
  <c r="AD458" i="12"/>
  <c r="AD452" i="12"/>
  <c r="AD451" i="12"/>
  <c r="AD445" i="12"/>
  <c r="AD444" i="12"/>
  <c r="AD438" i="12"/>
  <c r="AD437" i="12"/>
  <c r="AD431" i="12"/>
  <c r="AD430" i="12"/>
  <c r="AD424" i="12"/>
  <c r="AD423" i="12"/>
  <c r="AD417" i="12"/>
  <c r="AD416" i="12"/>
  <c r="AD410" i="12"/>
  <c r="AD409" i="12"/>
  <c r="AD403" i="12"/>
  <c r="AD402" i="12"/>
  <c r="AD396" i="12"/>
  <c r="AD395" i="12"/>
  <c r="AD389" i="12"/>
  <c r="AD388" i="12"/>
  <c r="AD382" i="12"/>
  <c r="AD381" i="12"/>
  <c r="AD375" i="12"/>
  <c r="AD374" i="12"/>
  <c r="AD368" i="12"/>
  <c r="AD367" i="12"/>
  <c r="AD361" i="12"/>
  <c r="AD360" i="12"/>
  <c r="AC497" i="12"/>
  <c r="AC496" i="12"/>
  <c r="AC494" i="12"/>
  <c r="AC493" i="12"/>
  <c r="AC487" i="12"/>
  <c r="AC486" i="12"/>
  <c r="AC480" i="12"/>
  <c r="AC479" i="12"/>
  <c r="AC473" i="12"/>
  <c r="AC472" i="12"/>
  <c r="AC466" i="12"/>
  <c r="AC465" i="12"/>
  <c r="AC459" i="12"/>
  <c r="AC458" i="12"/>
  <c r="AC452" i="12"/>
  <c r="AC451" i="12"/>
  <c r="AC445" i="12"/>
  <c r="AC444" i="12"/>
  <c r="AC438" i="12"/>
  <c r="AC437" i="12"/>
  <c r="AC431" i="12"/>
  <c r="AC430" i="12"/>
  <c r="AC424" i="12"/>
  <c r="AC423" i="12"/>
  <c r="AC417" i="12"/>
  <c r="AC416" i="12"/>
  <c r="AC410" i="12"/>
  <c r="AC409" i="12"/>
  <c r="AC403" i="12"/>
  <c r="AC402" i="12"/>
  <c r="AC396" i="12"/>
  <c r="AC395" i="12"/>
  <c r="AC389" i="12"/>
  <c r="AC388" i="12"/>
  <c r="AC382" i="12"/>
  <c r="AC381" i="12"/>
  <c r="AC375" i="12"/>
  <c r="AC374" i="12"/>
  <c r="AC368" i="12"/>
  <c r="AC367" i="12"/>
  <c r="AC361" i="12"/>
  <c r="AC360" i="12"/>
  <c r="AB497" i="12"/>
  <c r="AB496" i="12"/>
  <c r="AB494" i="12"/>
  <c r="AB493" i="12"/>
  <c r="AB487" i="12"/>
  <c r="AB486" i="12"/>
  <c r="AB480" i="12"/>
  <c r="AB479" i="12"/>
  <c r="AB473" i="12"/>
  <c r="AB472" i="12"/>
  <c r="AB466" i="12"/>
  <c r="AB465" i="12"/>
  <c r="AB459" i="12"/>
  <c r="AB458" i="12"/>
  <c r="AB452" i="12"/>
  <c r="AB451" i="12"/>
  <c r="AB445" i="12"/>
  <c r="AB444" i="12"/>
  <c r="AB438" i="12"/>
  <c r="AB437" i="12"/>
  <c r="AB431" i="12"/>
  <c r="AB430" i="12"/>
  <c r="AB424" i="12"/>
  <c r="AB423" i="12"/>
  <c r="AB417" i="12"/>
  <c r="AB416" i="12"/>
  <c r="AB410" i="12"/>
  <c r="AB409" i="12"/>
  <c r="AB403" i="12"/>
  <c r="AB402" i="12"/>
  <c r="AB396" i="12"/>
  <c r="AB395" i="12"/>
  <c r="AB389" i="12"/>
  <c r="AB388" i="12"/>
  <c r="AB382" i="12"/>
  <c r="AB381" i="12"/>
  <c r="AB375" i="12"/>
  <c r="AB374" i="12"/>
  <c r="AB368" i="12"/>
  <c r="AB367" i="12"/>
  <c r="AB361" i="12"/>
  <c r="AB360" i="12"/>
  <c r="BD475" i="12" l="1"/>
  <c r="AE479" i="12"/>
  <c r="AD479" i="12"/>
  <c r="R500" i="12" l="1"/>
  <c r="R497" i="12"/>
  <c r="R496" i="12"/>
  <c r="R494" i="12"/>
  <c r="R493" i="12"/>
  <c r="R487" i="12"/>
  <c r="R486" i="12"/>
  <c r="R480" i="12"/>
  <c r="R479" i="12"/>
  <c r="R473" i="12"/>
  <c r="R472" i="12"/>
  <c r="R466" i="12"/>
  <c r="R465" i="12"/>
  <c r="R459" i="12"/>
  <c r="R458" i="12"/>
  <c r="R452" i="12"/>
  <c r="R451" i="12"/>
  <c r="R445" i="12"/>
  <c r="R444" i="12"/>
  <c r="R438" i="12"/>
  <c r="R437" i="12"/>
  <c r="R431" i="12"/>
  <c r="R430" i="12"/>
  <c r="R424" i="12"/>
  <c r="R423" i="12"/>
  <c r="R417" i="12"/>
  <c r="R416" i="12"/>
  <c r="R410" i="12"/>
  <c r="R409" i="12"/>
  <c r="R403" i="12"/>
  <c r="R402" i="12"/>
  <c r="R396" i="12"/>
  <c r="R395" i="12"/>
  <c r="R389" i="12"/>
  <c r="R388" i="12"/>
  <c r="R382" i="12"/>
  <c r="R381" i="12"/>
  <c r="R375" i="12"/>
  <c r="R374" i="12"/>
  <c r="R368" i="12"/>
  <c r="R367" i="12"/>
  <c r="R361" i="12"/>
  <c r="R360" i="12"/>
  <c r="Q500" i="12"/>
  <c r="Q497" i="12"/>
  <c r="Q496" i="12"/>
  <c r="Q494" i="12"/>
  <c r="Q493" i="12"/>
  <c r="Q487" i="12"/>
  <c r="Q486" i="12"/>
  <c r="Q480" i="12"/>
  <c r="Q479" i="12"/>
  <c r="Q473" i="12"/>
  <c r="Q472" i="12"/>
  <c r="Q466" i="12"/>
  <c r="Q465" i="12"/>
  <c r="Q459" i="12"/>
  <c r="Q458" i="12"/>
  <c r="Q452" i="12"/>
  <c r="Q451" i="12"/>
  <c r="Q445" i="12"/>
  <c r="Q444" i="12"/>
  <c r="Q438" i="12"/>
  <c r="Q437" i="12"/>
  <c r="Q431" i="12"/>
  <c r="Q430" i="12"/>
  <c r="Q424" i="12"/>
  <c r="Q423" i="12"/>
  <c r="Q417" i="12"/>
  <c r="Q416" i="12"/>
  <c r="Q410" i="12"/>
  <c r="Q409" i="12"/>
  <c r="Q403" i="12"/>
  <c r="Q402" i="12"/>
  <c r="Q396" i="12"/>
  <c r="Q395" i="12"/>
  <c r="Q389" i="12"/>
  <c r="Q388" i="12"/>
  <c r="Q382" i="12"/>
  <c r="Q381" i="12"/>
  <c r="Q375" i="12"/>
  <c r="Q374" i="12"/>
  <c r="Q368" i="12"/>
  <c r="Q367" i="12"/>
  <c r="Q361" i="12"/>
  <c r="Q360" i="12"/>
  <c r="P500" i="12"/>
  <c r="P497" i="12"/>
  <c r="P496" i="12"/>
  <c r="P494" i="12"/>
  <c r="P493" i="12"/>
  <c r="P487" i="12"/>
  <c r="P486" i="12"/>
  <c r="P480" i="12"/>
  <c r="P479" i="12"/>
  <c r="P473" i="12"/>
  <c r="P472" i="12"/>
  <c r="P466" i="12"/>
  <c r="P465" i="12"/>
  <c r="P459" i="12"/>
  <c r="P458" i="12"/>
  <c r="P452" i="12"/>
  <c r="P451" i="12"/>
  <c r="P445" i="12"/>
  <c r="P444" i="12"/>
  <c r="P438" i="12"/>
  <c r="P437" i="12"/>
  <c r="P431" i="12"/>
  <c r="P430" i="12"/>
  <c r="P424" i="12"/>
  <c r="P423" i="12"/>
  <c r="P417" i="12"/>
  <c r="P416" i="12"/>
  <c r="P410" i="12"/>
  <c r="P409" i="12"/>
  <c r="P403" i="12"/>
  <c r="P402" i="12"/>
  <c r="P396" i="12"/>
  <c r="P395" i="12"/>
  <c r="P389" i="12"/>
  <c r="P388" i="12"/>
  <c r="P382" i="12"/>
  <c r="P381" i="12"/>
  <c r="P375" i="12"/>
  <c r="P374" i="12"/>
  <c r="P368" i="12"/>
  <c r="P367" i="12"/>
  <c r="P361" i="12"/>
  <c r="P360" i="12"/>
  <c r="O494" i="12"/>
  <c r="O493" i="12"/>
  <c r="O487" i="12"/>
  <c r="O486" i="12"/>
  <c r="O480" i="12"/>
  <c r="O479" i="12"/>
  <c r="O473" i="12"/>
  <c r="O472" i="12"/>
  <c r="O466" i="12"/>
  <c r="O465" i="12"/>
  <c r="O459" i="12"/>
  <c r="O458" i="12"/>
  <c r="O452" i="12"/>
  <c r="O451" i="12"/>
  <c r="O445" i="12"/>
  <c r="O444" i="12"/>
  <c r="O438" i="12"/>
  <c r="O437" i="12"/>
  <c r="O431" i="12"/>
  <c r="O430" i="12"/>
  <c r="O424" i="12"/>
  <c r="O423" i="12"/>
  <c r="O417" i="12"/>
  <c r="O416" i="12"/>
  <c r="O410" i="12"/>
  <c r="O409" i="12"/>
  <c r="O403" i="12"/>
  <c r="O402" i="12"/>
  <c r="O396" i="12"/>
  <c r="O395" i="12"/>
  <c r="O389" i="12"/>
  <c r="O388" i="12"/>
  <c r="O382" i="12"/>
  <c r="O381" i="12"/>
  <c r="O375" i="12"/>
  <c r="O374" i="12"/>
  <c r="O368" i="12"/>
  <c r="O367" i="12"/>
  <c r="O361" i="12"/>
  <c r="O360" i="12"/>
  <c r="O500" i="12"/>
  <c r="O497" i="12"/>
  <c r="AY496" i="12"/>
  <c r="AT496" i="12"/>
  <c r="AO496" i="12"/>
  <c r="AN496" i="12"/>
  <c r="O496" i="12"/>
  <c r="AU489" i="12"/>
  <c r="AP489" i="12"/>
  <c r="AU482" i="12"/>
  <c r="AP482" i="12"/>
  <c r="AU475" i="12"/>
  <c r="AP475" i="12"/>
  <c r="AU468" i="12"/>
  <c r="AP468" i="12"/>
  <c r="AU461" i="12"/>
  <c r="AP461" i="12"/>
  <c r="AU454" i="12"/>
  <c r="AP454" i="12"/>
  <c r="AU447" i="12"/>
  <c r="AP447" i="12"/>
  <c r="AU440" i="12"/>
  <c r="AP440" i="12"/>
  <c r="AU433" i="12"/>
  <c r="AP433" i="12"/>
  <c r="AU426" i="12"/>
  <c r="AP426" i="12"/>
  <c r="AU419" i="12"/>
  <c r="AP419" i="12"/>
  <c r="AU412" i="12"/>
  <c r="AP412" i="12"/>
  <c r="AU405" i="12"/>
  <c r="AP405" i="12"/>
  <c r="AU398" i="12"/>
  <c r="AP398" i="12"/>
  <c r="AU391" i="12"/>
  <c r="AP391" i="12"/>
  <c r="AU384" i="12"/>
  <c r="AP384" i="12"/>
  <c r="AU377" i="12"/>
  <c r="AP377" i="12"/>
  <c r="AU370" i="12"/>
  <c r="AP370" i="12"/>
  <c r="AU363" i="12"/>
  <c r="AP363" i="12"/>
  <c r="AU356" i="12"/>
  <c r="AP356" i="12"/>
  <c r="AE351" i="12"/>
  <c r="AE347" i="12"/>
  <c r="AE348" i="12"/>
  <c r="BD214" i="12"/>
  <c r="BD221" i="12"/>
  <c r="BD228" i="12"/>
  <c r="BD235" i="12"/>
  <c r="BD242" i="12"/>
  <c r="BD249" i="12"/>
  <c r="BD256" i="12"/>
  <c r="BD263" i="12"/>
  <c r="BD270" i="12"/>
  <c r="BD277" i="12"/>
  <c r="BD284" i="12"/>
  <c r="BD291" i="12"/>
  <c r="BD298" i="12"/>
  <c r="BD305" i="12"/>
  <c r="BD312" i="12"/>
  <c r="BD319" i="12"/>
  <c r="BD326" i="12"/>
  <c r="BD333" i="12"/>
  <c r="BD340" i="12"/>
  <c r="BD207" i="12"/>
  <c r="BD190" i="12"/>
  <c r="AE197" i="12"/>
  <c r="AE198" i="12"/>
  <c r="BD162" i="12"/>
  <c r="BD169" i="12"/>
  <c r="BD176" i="12"/>
  <c r="BD183" i="12"/>
  <c r="BD155" i="12"/>
  <c r="AE154" i="12"/>
  <c r="AE150" i="12"/>
  <c r="BD17" i="12"/>
  <c r="BD24" i="12"/>
  <c r="BD31" i="12"/>
  <c r="BD38" i="12"/>
  <c r="BD45" i="12"/>
  <c r="BD52" i="12"/>
  <c r="BD59" i="12"/>
  <c r="BD66" i="12"/>
  <c r="BD73" i="12"/>
  <c r="BD80" i="12"/>
  <c r="BD87" i="12"/>
  <c r="BD94" i="12"/>
  <c r="BD101" i="12"/>
  <c r="BD108" i="12"/>
  <c r="BD115" i="12"/>
  <c r="BD122" i="12"/>
  <c r="BD129" i="12"/>
  <c r="BD136" i="12"/>
  <c r="BD143" i="12"/>
  <c r="BD10" i="12"/>
  <c r="R351" i="12"/>
  <c r="R348" i="12"/>
  <c r="R347" i="12"/>
  <c r="R345" i="12"/>
  <c r="R338" i="12"/>
  <c r="R331" i="12"/>
  <c r="R324" i="12"/>
  <c r="R317" i="12"/>
  <c r="R310" i="12"/>
  <c r="R303" i="12"/>
  <c r="R296" i="12"/>
  <c r="R289" i="12"/>
  <c r="R282" i="12"/>
  <c r="R275" i="12"/>
  <c r="R268" i="12"/>
  <c r="R261" i="12"/>
  <c r="R254" i="12"/>
  <c r="R247" i="12"/>
  <c r="R240" i="12"/>
  <c r="R233" i="12"/>
  <c r="R226" i="12"/>
  <c r="R219" i="12"/>
  <c r="R212" i="12"/>
  <c r="R201" i="12"/>
  <c r="R198" i="12"/>
  <c r="R197" i="12"/>
  <c r="R195" i="12"/>
  <c r="R188" i="12"/>
  <c r="R187" i="12"/>
  <c r="R181" i="12"/>
  <c r="R174" i="12"/>
  <c r="R167" i="12"/>
  <c r="R160" i="12"/>
  <c r="R154" i="12"/>
  <c r="R151" i="12"/>
  <c r="R150" i="12"/>
  <c r="R148" i="12"/>
  <c r="R141" i="12"/>
  <c r="R134" i="12"/>
  <c r="R127" i="12"/>
  <c r="R120" i="12"/>
  <c r="R113" i="12"/>
  <c r="R106" i="12"/>
  <c r="R99" i="12"/>
  <c r="R92" i="12"/>
  <c r="R85" i="12"/>
  <c r="R78" i="12"/>
  <c r="R71" i="12"/>
  <c r="R64" i="12"/>
  <c r="R57" i="12"/>
  <c r="R50" i="12"/>
  <c r="R43" i="12"/>
  <c r="R36" i="12"/>
  <c r="R29" i="12"/>
  <c r="R22" i="12"/>
  <c r="R15" i="12"/>
  <c r="BB32" i="6"/>
  <c r="BC32" i="6"/>
  <c r="BB33" i="6"/>
  <c r="BC33" i="6"/>
  <c r="BB34" i="6"/>
  <c r="BC34" i="6"/>
  <c r="BB35" i="6"/>
  <c r="BC35" i="6"/>
  <c r="BC31" i="6"/>
  <c r="BB31" i="6"/>
  <c r="BB25" i="6"/>
  <c r="BC25" i="6"/>
  <c r="BB26" i="6"/>
  <c r="BC26" i="6"/>
  <c r="BB27" i="6"/>
  <c r="BC27" i="6"/>
  <c r="BB28" i="6"/>
  <c r="BC28" i="6"/>
  <c r="BC24" i="6"/>
  <c r="BB24" i="6"/>
  <c r="BB18" i="6"/>
  <c r="BC18" i="6"/>
  <c r="BB19" i="6"/>
  <c r="BC19" i="6"/>
  <c r="BB20" i="6"/>
  <c r="BB21" i="6"/>
  <c r="BC21" i="6"/>
  <c r="BB17" i="6"/>
  <c r="BB11" i="6"/>
  <c r="BC11" i="6"/>
  <c r="BB12" i="6"/>
  <c r="BC12" i="6"/>
  <c r="BB14" i="6"/>
  <c r="BC14" i="6"/>
  <c r="BA10" i="6"/>
  <c r="BE14" i="5"/>
  <c r="BD14" i="5"/>
  <c r="BG13" i="5"/>
  <c r="BE13" i="5"/>
  <c r="EU14" i="5" l="1"/>
  <c r="EW14" i="5"/>
  <c r="AZ15" i="6"/>
  <c r="BC13" i="6"/>
  <c r="R202" i="12"/>
  <c r="AE203" i="12"/>
  <c r="AE501" i="12" s="1"/>
  <c r="AU496" i="12"/>
  <c r="AE202" i="12"/>
  <c r="AE502" i="12"/>
  <c r="R206" i="12"/>
  <c r="R502" i="12" s="1"/>
  <c r="R203" i="12"/>
  <c r="R501" i="12" s="1"/>
  <c r="R503" i="12" s="1"/>
  <c r="AP496" i="12"/>
  <c r="BD496" i="12"/>
  <c r="AE503" i="12" l="1"/>
  <c r="G292" i="15"/>
  <c r="J114" i="15"/>
  <c r="J113" i="15"/>
  <c r="AD351" i="12"/>
  <c r="AD345" i="12"/>
  <c r="AD344" i="12"/>
  <c r="AD338" i="12"/>
  <c r="AD337" i="12"/>
  <c r="AD331" i="12"/>
  <c r="AD330" i="12"/>
  <c r="AD324" i="12"/>
  <c r="AD323" i="12"/>
  <c r="AD317" i="12"/>
  <c r="AD316" i="12"/>
  <c r="AD310" i="12"/>
  <c r="AD309" i="12"/>
  <c r="AD303" i="12"/>
  <c r="AD302" i="12"/>
  <c r="AD296" i="12"/>
  <c r="AD295" i="12"/>
  <c r="AD289" i="12"/>
  <c r="AD288" i="12"/>
  <c r="AD282" i="12"/>
  <c r="AD281" i="12"/>
  <c r="AD275" i="12"/>
  <c r="AD274" i="12"/>
  <c r="AD268" i="12"/>
  <c r="AD267" i="12"/>
  <c r="AD261" i="12"/>
  <c r="AD260" i="12"/>
  <c r="AD254" i="12"/>
  <c r="AD253" i="12"/>
  <c r="AD247" i="12"/>
  <c r="AD246" i="12"/>
  <c r="AD240" i="12"/>
  <c r="AD239" i="12"/>
  <c r="AD233" i="12"/>
  <c r="AD232" i="12"/>
  <c r="AD226" i="12"/>
  <c r="AD225" i="12"/>
  <c r="AD219" i="12"/>
  <c r="AD218" i="12"/>
  <c r="AD212" i="12"/>
  <c r="AD211" i="12"/>
  <c r="AD348" i="12"/>
  <c r="AD347" i="12"/>
  <c r="AD148" i="12"/>
  <c r="AD147" i="12"/>
  <c r="AD141" i="12"/>
  <c r="AD140" i="12"/>
  <c r="AD134" i="12"/>
  <c r="AD133" i="12"/>
  <c r="AD127" i="12"/>
  <c r="AD126" i="12"/>
  <c r="AD120" i="12"/>
  <c r="AD119" i="12"/>
  <c r="AD113" i="12"/>
  <c r="AD112" i="12"/>
  <c r="AD106" i="12"/>
  <c r="AD105" i="12"/>
  <c r="AD99" i="12"/>
  <c r="AD98" i="12"/>
  <c r="AD92" i="12"/>
  <c r="AD91" i="12"/>
  <c r="AD85" i="12"/>
  <c r="AD84" i="12"/>
  <c r="AD78" i="12"/>
  <c r="AD77" i="12"/>
  <c r="AD71" i="12"/>
  <c r="AD70" i="12"/>
  <c r="AD64" i="12"/>
  <c r="AD63" i="12"/>
  <c r="AD57" i="12"/>
  <c r="AD56" i="12"/>
  <c r="AD50" i="12"/>
  <c r="AD49" i="12"/>
  <c r="AD43" i="12"/>
  <c r="AD42" i="12"/>
  <c r="AD36" i="12"/>
  <c r="AD35" i="12"/>
  <c r="AD29" i="12"/>
  <c r="AD28" i="12"/>
  <c r="AD21" i="12"/>
  <c r="AD15" i="12"/>
  <c r="AD14" i="12"/>
  <c r="AD154" i="12"/>
  <c r="AD151" i="12"/>
  <c r="AD150" i="12"/>
  <c r="AD201" i="12"/>
  <c r="AD198" i="12"/>
  <c r="AD197" i="12"/>
  <c r="AD188" i="12"/>
  <c r="AD187" i="12"/>
  <c r="AD181" i="12"/>
  <c r="AD180" i="12"/>
  <c r="AD174" i="12"/>
  <c r="AD173" i="12"/>
  <c r="AD167" i="12"/>
  <c r="AD166" i="12"/>
  <c r="AD160" i="12"/>
  <c r="AD159" i="12"/>
  <c r="AD195" i="12"/>
  <c r="AD194" i="12"/>
  <c r="AD203" i="12" l="1"/>
  <c r="AD501" i="12" s="1"/>
  <c r="AD206" i="12"/>
  <c r="AD502" i="12" s="1"/>
  <c r="AD202" i="12"/>
  <c r="Q351" i="12"/>
  <c r="Q348" i="12"/>
  <c r="Q347" i="12"/>
  <c r="Q345" i="12"/>
  <c r="Q338" i="12"/>
  <c r="Q331" i="12"/>
  <c r="Q324" i="12"/>
  <c r="Q317" i="12"/>
  <c r="Q310" i="12"/>
  <c r="Q303" i="12"/>
  <c r="Q296" i="12"/>
  <c r="Q289" i="12"/>
  <c r="Q282" i="12"/>
  <c r="Q275" i="12"/>
  <c r="Q268" i="12"/>
  <c r="Q261" i="12"/>
  <c r="Q254" i="12"/>
  <c r="Q247" i="12"/>
  <c r="Q240" i="12"/>
  <c r="Q233" i="12"/>
  <c r="Q226" i="12"/>
  <c r="Q219" i="12"/>
  <c r="Q212" i="12"/>
  <c r="Q201" i="12"/>
  <c r="Q198" i="12"/>
  <c r="Q197" i="12"/>
  <c r="Q195" i="12"/>
  <c r="Q188" i="12"/>
  <c r="Q187" i="12"/>
  <c r="Q181" i="12"/>
  <c r="Q174" i="12"/>
  <c r="Q167" i="12"/>
  <c r="Q160" i="12"/>
  <c r="Q154" i="12"/>
  <c r="Q151" i="12"/>
  <c r="Q203" i="12" s="1"/>
  <c r="Q150" i="12"/>
  <c r="Q148" i="12"/>
  <c r="Q141" i="12"/>
  <c r="Q134" i="12"/>
  <c r="Q127" i="12"/>
  <c r="Q120" i="12"/>
  <c r="Q113" i="12"/>
  <c r="Q106" i="12"/>
  <c r="Q99" i="12"/>
  <c r="Q92" i="12"/>
  <c r="Q85" i="12"/>
  <c r="Q78" i="12"/>
  <c r="Q71" i="12"/>
  <c r="Q64" i="12"/>
  <c r="Q57" i="12"/>
  <c r="Q50" i="12"/>
  <c r="Q43" i="12"/>
  <c r="Q36" i="12"/>
  <c r="Q29" i="12"/>
  <c r="Q22" i="12"/>
  <c r="Q15" i="12"/>
  <c r="BE17" i="6"/>
  <c r="BA11" i="6"/>
  <c r="G11" i="6" s="1"/>
  <c r="AD503" i="12" l="1"/>
  <c r="Q206" i="12"/>
  <c r="Q202" i="12"/>
  <c r="Q501" i="12"/>
  <c r="Q502" i="12"/>
  <c r="AY13" i="5"/>
  <c r="BD13" i="5" l="1"/>
  <c r="EU13" i="5" s="1"/>
  <c r="BC13" i="5"/>
  <c r="BF13" i="5"/>
  <c r="EV13" i="5" s="1"/>
  <c r="Q503" i="12"/>
  <c r="G291" i="15" l="1"/>
  <c r="J112" i="15"/>
  <c r="J111" i="15"/>
  <c r="H27" i="15"/>
  <c r="AC188" i="12"/>
  <c r="AC187" i="12"/>
  <c r="AC181" i="12"/>
  <c r="AC180" i="12"/>
  <c r="AC174" i="12"/>
  <c r="AC173" i="12"/>
  <c r="AC167" i="12"/>
  <c r="AC166" i="12"/>
  <c r="AC160" i="12"/>
  <c r="AC159" i="12"/>
  <c r="AC154" i="12"/>
  <c r="AC151" i="12"/>
  <c r="AC150" i="12"/>
  <c r="AC148" i="12"/>
  <c r="AC147" i="12"/>
  <c r="AC141" i="12"/>
  <c r="AC140" i="12"/>
  <c r="AC134" i="12"/>
  <c r="AC133" i="12"/>
  <c r="AC127" i="12"/>
  <c r="AC126" i="12"/>
  <c r="AC120" i="12"/>
  <c r="AC119" i="12"/>
  <c r="AC113" i="12"/>
  <c r="AC112" i="12"/>
  <c r="AC106" i="12"/>
  <c r="AC105" i="12"/>
  <c r="AC99" i="12"/>
  <c r="AC98" i="12"/>
  <c r="AC92" i="12"/>
  <c r="AC91" i="12"/>
  <c r="AC85" i="12"/>
  <c r="AC84" i="12"/>
  <c r="AC78" i="12"/>
  <c r="AC77" i="12"/>
  <c r="AC71" i="12"/>
  <c r="AC70" i="12"/>
  <c r="AC64" i="12"/>
  <c r="AC63" i="12"/>
  <c r="AC57" i="12"/>
  <c r="AC56" i="12"/>
  <c r="AC50" i="12"/>
  <c r="AC49" i="12"/>
  <c r="AC43" i="12"/>
  <c r="AC42" i="12"/>
  <c r="AC36" i="12"/>
  <c r="AC35" i="12"/>
  <c r="AC29" i="12"/>
  <c r="AC28" i="12"/>
  <c r="AC22" i="12"/>
  <c r="AC21" i="12"/>
  <c r="AC15" i="12"/>
  <c r="AC14" i="12"/>
  <c r="AC194" i="12"/>
  <c r="AC195" i="12"/>
  <c r="AC197" i="12"/>
  <c r="AC198" i="12"/>
  <c r="AC201" i="12"/>
  <c r="AC211" i="12"/>
  <c r="AC212" i="12"/>
  <c r="AC218" i="12"/>
  <c r="AC219" i="12"/>
  <c r="AC225" i="12"/>
  <c r="AC226" i="12"/>
  <c r="AC232" i="12"/>
  <c r="AC233" i="12"/>
  <c r="AC239" i="12"/>
  <c r="AC240" i="12"/>
  <c r="AC246" i="12"/>
  <c r="AC247" i="12"/>
  <c r="AC253" i="12"/>
  <c r="AC254" i="12"/>
  <c r="AC260" i="12"/>
  <c r="AC261" i="12"/>
  <c r="AC267" i="12"/>
  <c r="AC268" i="12"/>
  <c r="AC274" i="12"/>
  <c r="AC275" i="12"/>
  <c r="AC281" i="12"/>
  <c r="AC282" i="12"/>
  <c r="AC288" i="12"/>
  <c r="AC289" i="12"/>
  <c r="AC295" i="12"/>
  <c r="AC296" i="12"/>
  <c r="AC206" i="12" l="1"/>
  <c r="AC203" i="12"/>
  <c r="AC202" i="12"/>
  <c r="AC351" i="12" l="1"/>
  <c r="AC502" i="12" s="1"/>
  <c r="AC348" i="12"/>
  <c r="AC501" i="12" s="1"/>
  <c r="AC503" i="12" s="1"/>
  <c r="AC347" i="12"/>
  <c r="AC345" i="12"/>
  <c r="AC344" i="12"/>
  <c r="AC338" i="12"/>
  <c r="AC337" i="12"/>
  <c r="AC331" i="12"/>
  <c r="AC330" i="12"/>
  <c r="AC324" i="12"/>
  <c r="AC323" i="12"/>
  <c r="AC317" i="12"/>
  <c r="AC316" i="12"/>
  <c r="AC310" i="12"/>
  <c r="AC309" i="12"/>
  <c r="AC303" i="12"/>
  <c r="AC302" i="12"/>
  <c r="P351" i="12"/>
  <c r="P348" i="12"/>
  <c r="P347" i="12"/>
  <c r="P345" i="12"/>
  <c r="P338" i="12"/>
  <c r="P331" i="12"/>
  <c r="P324" i="12"/>
  <c r="P317" i="12"/>
  <c r="P310" i="12"/>
  <c r="P303" i="12"/>
  <c r="P296" i="12"/>
  <c r="P289" i="12"/>
  <c r="P282" i="12"/>
  <c r="P275" i="12"/>
  <c r="P268" i="12"/>
  <c r="P261" i="12"/>
  <c r="P254" i="12"/>
  <c r="P247" i="12"/>
  <c r="P240" i="12"/>
  <c r="P233" i="12"/>
  <c r="P226" i="12"/>
  <c r="P219" i="12"/>
  <c r="P212" i="12"/>
  <c r="P201" i="12"/>
  <c r="P198" i="12"/>
  <c r="P197" i="12"/>
  <c r="P195" i="12"/>
  <c r="P188" i="12"/>
  <c r="P187" i="12"/>
  <c r="P181" i="12"/>
  <c r="P174" i="12"/>
  <c r="P167" i="12"/>
  <c r="P160" i="12"/>
  <c r="P154" i="12"/>
  <c r="P206" i="12" s="1"/>
  <c r="P151" i="12"/>
  <c r="P150" i="12"/>
  <c r="P148" i="12"/>
  <c r="P141" i="12"/>
  <c r="P134" i="12"/>
  <c r="P127" i="12"/>
  <c r="P120" i="12"/>
  <c r="P113" i="12"/>
  <c r="P106" i="12"/>
  <c r="P99" i="12"/>
  <c r="P92" i="12"/>
  <c r="P85" i="12"/>
  <c r="P78" i="12"/>
  <c r="P71" i="12"/>
  <c r="P64" i="12"/>
  <c r="P57" i="12"/>
  <c r="P50" i="12"/>
  <c r="P43" i="12"/>
  <c r="P36" i="12"/>
  <c r="P29" i="12"/>
  <c r="P22" i="12"/>
  <c r="P15" i="12"/>
  <c r="P202" i="12" l="1"/>
  <c r="P203" i="12"/>
  <c r="P501" i="12" s="1"/>
  <c r="P502" i="12"/>
  <c r="P503" i="12" l="1"/>
  <c r="BA17" i="6" l="1"/>
  <c r="BE10" i="6"/>
  <c r="G290" i="15"/>
  <c r="J110" i="15"/>
  <c r="J109" i="15"/>
  <c r="H26" i="15"/>
  <c r="AB347" i="12"/>
  <c r="AB150" i="12"/>
  <c r="AZ36" i="6"/>
  <c r="AY36" i="6"/>
  <c r="AX36" i="6"/>
  <c r="AW36" i="6"/>
  <c r="AV36" i="6"/>
  <c r="AU36" i="6"/>
  <c r="AT36" i="6"/>
  <c r="AS36" i="6"/>
  <c r="AS29" i="6"/>
  <c r="BC36" i="6" l="1"/>
  <c r="BB36" i="6"/>
  <c r="EU10" i="6"/>
  <c r="BD36" i="6"/>
  <c r="BF14" i="5"/>
  <c r="BC14" i="5"/>
  <c r="AB188" i="12"/>
  <c r="AB187" i="12"/>
  <c r="AB181" i="12"/>
  <c r="AB180" i="12"/>
  <c r="AB174" i="12"/>
  <c r="AB173" i="12"/>
  <c r="AB167" i="12"/>
  <c r="AB166" i="12"/>
  <c r="AB160" i="12"/>
  <c r="AB159" i="12"/>
  <c r="AB148" i="12"/>
  <c r="AB147" i="12"/>
  <c r="AB141" i="12"/>
  <c r="AB140" i="12"/>
  <c r="AB134" i="12"/>
  <c r="AB133" i="12"/>
  <c r="AB127" i="12"/>
  <c r="AB126" i="12"/>
  <c r="AB120" i="12"/>
  <c r="AB119" i="12"/>
  <c r="AB113" i="12"/>
  <c r="AB112" i="12"/>
  <c r="AB106" i="12"/>
  <c r="AB105" i="12"/>
  <c r="AB99" i="12"/>
  <c r="AB98" i="12"/>
  <c r="AB92" i="12"/>
  <c r="AB91" i="12"/>
  <c r="AB85" i="12"/>
  <c r="AB84" i="12"/>
  <c r="AB78" i="12"/>
  <c r="AB77" i="12"/>
  <c r="AB71" i="12"/>
  <c r="AB70" i="12"/>
  <c r="AB64" i="12"/>
  <c r="AB63" i="12"/>
  <c r="AB57" i="12"/>
  <c r="AB56" i="12"/>
  <c r="AB50" i="12"/>
  <c r="AB49" i="12"/>
  <c r="AB43" i="12"/>
  <c r="AB42" i="12"/>
  <c r="AB36" i="12"/>
  <c r="AB35" i="12"/>
  <c r="AB29" i="12"/>
  <c r="AB28" i="12"/>
  <c r="AB22" i="12"/>
  <c r="AB21" i="12"/>
  <c r="AB15" i="12"/>
  <c r="AB14" i="12"/>
  <c r="AB154" i="12"/>
  <c r="AB151" i="12"/>
  <c r="AB201" i="12"/>
  <c r="AB198" i="12"/>
  <c r="AB197" i="12"/>
  <c r="AB202" i="12" s="1"/>
  <c r="AB195" i="12"/>
  <c r="AB194" i="12"/>
  <c r="AB345" i="12"/>
  <c r="AB344" i="12"/>
  <c r="AB338" i="12"/>
  <c r="AB337" i="12"/>
  <c r="AB331" i="12"/>
  <c r="AB330" i="12"/>
  <c r="AB324" i="12"/>
  <c r="AB323" i="12"/>
  <c r="AB317" i="12"/>
  <c r="AB316" i="12"/>
  <c r="AB310" i="12"/>
  <c r="AB309" i="12"/>
  <c r="AB303" i="12"/>
  <c r="AB302" i="12"/>
  <c r="AB296" i="12"/>
  <c r="AB295" i="12"/>
  <c r="AB289" i="12"/>
  <c r="AB288" i="12"/>
  <c r="AB282" i="12"/>
  <c r="AB281" i="12"/>
  <c r="AB275" i="12"/>
  <c r="AB274" i="12"/>
  <c r="AB268" i="12"/>
  <c r="AB267" i="12"/>
  <c r="AB261" i="12"/>
  <c r="AB260" i="12"/>
  <c r="AB254" i="12"/>
  <c r="AB253" i="12"/>
  <c r="AB247" i="12"/>
  <c r="AB246" i="12"/>
  <c r="AB240" i="12"/>
  <c r="AB239" i="12"/>
  <c r="AB233" i="12"/>
  <c r="AB232" i="12"/>
  <c r="AB226" i="12"/>
  <c r="AB225" i="12"/>
  <c r="AB219" i="12"/>
  <c r="AB218" i="12"/>
  <c r="AB212" i="12"/>
  <c r="AB211" i="12"/>
  <c r="AB351" i="12"/>
  <c r="AB348" i="12"/>
  <c r="O351" i="12"/>
  <c r="O348" i="12"/>
  <c r="O347" i="12"/>
  <c r="O345" i="12"/>
  <c r="O338" i="12"/>
  <c r="O331" i="12"/>
  <c r="O324" i="12"/>
  <c r="O317" i="12"/>
  <c r="O310" i="12"/>
  <c r="O303" i="12"/>
  <c r="O296" i="12"/>
  <c r="O289" i="12"/>
  <c r="O282" i="12"/>
  <c r="O275" i="12"/>
  <c r="O268" i="12"/>
  <c r="O261" i="12"/>
  <c r="O254" i="12"/>
  <c r="O247" i="12"/>
  <c r="O240" i="12"/>
  <c r="O233" i="12"/>
  <c r="O226" i="12"/>
  <c r="O219" i="12"/>
  <c r="O212" i="12"/>
  <c r="O201" i="12"/>
  <c r="O198" i="12"/>
  <c r="O197" i="12"/>
  <c r="O195" i="12"/>
  <c r="O188" i="12"/>
  <c r="O187" i="12"/>
  <c r="O181" i="12"/>
  <c r="O174" i="12"/>
  <c r="O167" i="12"/>
  <c r="O160" i="12"/>
  <c r="O154" i="12"/>
  <c r="O151" i="12"/>
  <c r="O150" i="12"/>
  <c r="O148" i="12"/>
  <c r="O141" i="12"/>
  <c r="O134" i="12"/>
  <c r="O127" i="12"/>
  <c r="O120" i="12"/>
  <c r="O113" i="12"/>
  <c r="O106" i="12"/>
  <c r="O99" i="12"/>
  <c r="O92" i="12"/>
  <c r="O85" i="12"/>
  <c r="O78" i="12"/>
  <c r="O71" i="12"/>
  <c r="O64" i="12"/>
  <c r="O57" i="12"/>
  <c r="O50" i="12"/>
  <c r="O43" i="12"/>
  <c r="O36" i="12"/>
  <c r="O29" i="12"/>
  <c r="O22" i="12"/>
  <c r="O15" i="12"/>
  <c r="O203" i="12" l="1"/>
  <c r="AB203" i="12"/>
  <c r="AB501" i="12" s="1"/>
  <c r="O501" i="12"/>
  <c r="O206" i="12"/>
  <c r="O502" i="12" s="1"/>
  <c r="O202" i="12"/>
  <c r="AB206" i="12"/>
  <c r="AB502" i="12" l="1"/>
  <c r="AB503" i="12" s="1"/>
  <c r="O503" i="12"/>
  <c r="BC38" i="6"/>
  <c r="BE27" i="6"/>
  <c r="BA25" i="6"/>
  <c r="BA32" i="6"/>
  <c r="BD32" i="6"/>
  <c r="BE32" i="6"/>
  <c r="BA33" i="6"/>
  <c r="BE34" i="6" s="1"/>
  <c r="BD33" i="6"/>
  <c r="BA34" i="6"/>
  <c r="BD34" i="6"/>
  <c r="BA35" i="6"/>
  <c r="BD35" i="6"/>
  <c r="BE35" i="6"/>
  <c r="BA36" i="6"/>
  <c r="BE31" i="6"/>
  <c r="BD31" i="6"/>
  <c r="BA31" i="6"/>
  <c r="BD25" i="6"/>
  <c r="BA26" i="6"/>
  <c r="BD26" i="6"/>
  <c r="BA27" i="6"/>
  <c r="BD27" i="6"/>
  <c r="BA28" i="6"/>
  <c r="BD28" i="6"/>
  <c r="BE28" i="6"/>
  <c r="BE24" i="6"/>
  <c r="BD24" i="6"/>
  <c r="BA24" i="6"/>
  <c r="BA18" i="6"/>
  <c r="BD18" i="6"/>
  <c r="BA19" i="6"/>
  <c r="BD19" i="6"/>
  <c r="BE19" i="6"/>
  <c r="BE20" i="6"/>
  <c r="BA21" i="6"/>
  <c r="BD21" i="6"/>
  <c r="BE21" i="6"/>
  <c r="BA12" i="6"/>
  <c r="BD12" i="6"/>
  <c r="BE12" i="6"/>
  <c r="BA13" i="6"/>
  <c r="BD13" i="6" s="1"/>
  <c r="BE13" i="6"/>
  <c r="BA14" i="6"/>
  <c r="BA39" i="6" s="1"/>
  <c r="BD14" i="6"/>
  <c r="BE14" i="6"/>
  <c r="U27" i="7"/>
  <c r="T27" i="7"/>
  <c r="S26" i="7"/>
  <c r="S25" i="7"/>
  <c r="BE18" i="6" l="1"/>
  <c r="BE11" i="6"/>
  <c r="BA20" i="6"/>
  <c r="BD20" i="6"/>
  <c r="S24" i="7"/>
  <c r="S23" i="7"/>
  <c r="AC38" i="6"/>
  <c r="AD38" i="6"/>
  <c r="AE38" i="6"/>
  <c r="AF38" i="6"/>
  <c r="AG38" i="6"/>
  <c r="AH38" i="6"/>
  <c r="AI38" i="6"/>
  <c r="AJ38" i="6"/>
  <c r="AK38" i="6"/>
  <c r="AL38" i="6"/>
  <c r="AM38" i="6"/>
  <c r="AN38" i="6"/>
  <c r="AO38" i="6"/>
  <c r="AP38" i="6"/>
  <c r="AQ38" i="6"/>
  <c r="AR38" i="6"/>
  <c r="AS38" i="6"/>
  <c r="AT38" i="6"/>
  <c r="AU38" i="6"/>
  <c r="AV38" i="6"/>
  <c r="AW38" i="6"/>
  <c r="AX38" i="6"/>
  <c r="AY38" i="6"/>
  <c r="BG38" i="6"/>
  <c r="BH38" i="6"/>
  <c r="BI38" i="6"/>
  <c r="BJ38" i="6"/>
  <c r="BK38" i="6"/>
  <c r="BL38" i="6"/>
  <c r="BM38" i="6"/>
  <c r="BN38" i="6"/>
  <c r="BO38" i="6"/>
  <c r="BP38" i="6"/>
  <c r="BQ38" i="6"/>
  <c r="BR38" i="6"/>
  <c r="BS38" i="6"/>
  <c r="BT38" i="6"/>
  <c r="BU38" i="6"/>
  <c r="BV38" i="6"/>
  <c r="BW38" i="6"/>
  <c r="BX38" i="6"/>
  <c r="BY38" i="6"/>
  <c r="BZ38" i="6"/>
  <c r="CA38" i="6"/>
  <c r="CB38" i="6"/>
  <c r="CC38" i="6"/>
  <c r="CD38" i="6"/>
  <c r="CE38" i="6"/>
  <c r="CF38" i="6"/>
  <c r="CG38" i="6"/>
  <c r="CH38" i="6"/>
  <c r="CI38" i="6"/>
  <c r="CJ38" i="6"/>
  <c r="CK38" i="6"/>
  <c r="CL38" i="6"/>
  <c r="CM38" i="6"/>
  <c r="CN38" i="6"/>
  <c r="CO38" i="6"/>
  <c r="CP38" i="6"/>
  <c r="CQ38" i="6"/>
  <c r="CR38" i="6"/>
  <c r="CS38" i="6"/>
  <c r="CT38" i="6"/>
  <c r="CU38" i="6"/>
  <c r="CV38" i="6"/>
  <c r="CW38" i="6"/>
  <c r="CX38" i="6"/>
  <c r="CY38" i="6"/>
  <c r="CZ38" i="6"/>
  <c r="DA38" i="6"/>
  <c r="DB38" i="6"/>
  <c r="DC38" i="6"/>
  <c r="DD38" i="6"/>
  <c r="DE38" i="6"/>
  <c r="DF38" i="6"/>
  <c r="DG38" i="6"/>
  <c r="DH38" i="6"/>
  <c r="DN38" i="6"/>
  <c r="AB38" i="6"/>
  <c r="AC39" i="6"/>
  <c r="AD39" i="6"/>
  <c r="AE39" i="6"/>
  <c r="AF39" i="6"/>
  <c r="AG39" i="6"/>
  <c r="AH39" i="6"/>
  <c r="AI39" i="6"/>
  <c r="AJ39" i="6"/>
  <c r="AK39" i="6"/>
  <c r="AL39" i="6"/>
  <c r="AM39" i="6"/>
  <c r="AN39" i="6"/>
  <c r="AO39" i="6"/>
  <c r="AP39" i="6"/>
  <c r="AQ39" i="6"/>
  <c r="AR39" i="6"/>
  <c r="AS39" i="6"/>
  <c r="AT39" i="6"/>
  <c r="AU39" i="6"/>
  <c r="AV39" i="6"/>
  <c r="AW39" i="6"/>
  <c r="AX39" i="6"/>
  <c r="AY39" i="6"/>
  <c r="AZ39" i="6"/>
  <c r="BF39" i="6"/>
  <c r="BG39" i="6"/>
  <c r="BH39" i="6"/>
  <c r="BI39" i="6"/>
  <c r="BJ39" i="6"/>
  <c r="BK39" i="6"/>
  <c r="BL39" i="6"/>
  <c r="BM39" i="6"/>
  <c r="BN39" i="6"/>
  <c r="BO39" i="6"/>
  <c r="BP39" i="6"/>
  <c r="BQ39" i="6"/>
  <c r="BR39" i="6"/>
  <c r="BS39" i="6"/>
  <c r="BT39" i="6"/>
  <c r="BU39" i="6"/>
  <c r="BV39" i="6"/>
  <c r="BW39" i="6"/>
  <c r="BX39" i="6"/>
  <c r="BY39" i="6"/>
  <c r="BZ39" i="6"/>
  <c r="CA39" i="6"/>
  <c r="CB39" i="6"/>
  <c r="CC39" i="6"/>
  <c r="CD39" i="6"/>
  <c r="CE39" i="6"/>
  <c r="CF39" i="6"/>
  <c r="CG39" i="6"/>
  <c r="CH39" i="6"/>
  <c r="CI39" i="6"/>
  <c r="CJ39" i="6"/>
  <c r="CK39" i="6"/>
  <c r="CL39" i="6"/>
  <c r="CM39" i="6"/>
  <c r="CN39" i="6"/>
  <c r="CO39" i="6"/>
  <c r="CP39" i="6"/>
  <c r="CQ39" i="6"/>
  <c r="CR39" i="6"/>
  <c r="CS39" i="6"/>
  <c r="CT39" i="6"/>
  <c r="CU39" i="6"/>
  <c r="CV39" i="6"/>
  <c r="CW39" i="6"/>
  <c r="CX39" i="6"/>
  <c r="CY39" i="6"/>
  <c r="CZ39" i="6"/>
  <c r="DA39" i="6"/>
  <c r="DB39" i="6"/>
  <c r="DC39" i="6"/>
  <c r="DD39" i="6"/>
  <c r="DE39" i="6"/>
  <c r="DF39" i="6"/>
  <c r="DG39" i="6"/>
  <c r="DH39" i="6"/>
  <c r="DN39" i="6"/>
  <c r="AB39" i="6"/>
  <c r="DO37" i="6"/>
  <c r="DP37" i="6"/>
  <c r="DQ37" i="6"/>
  <c r="DR37" i="6"/>
  <c r="DS37" i="6"/>
  <c r="DT37" i="6"/>
  <c r="DU37" i="6"/>
  <c r="DV37" i="6"/>
  <c r="DW37" i="6"/>
  <c r="DX37" i="6"/>
  <c r="DY37" i="6"/>
  <c r="DZ37" i="6"/>
  <c r="EA37" i="6"/>
  <c r="EB37" i="6"/>
  <c r="EC37" i="6"/>
  <c r="ED37" i="6"/>
  <c r="EE37" i="6"/>
  <c r="EF37" i="6"/>
  <c r="EG37" i="6"/>
  <c r="EH37" i="6"/>
  <c r="EI37" i="6"/>
  <c r="EJ37" i="6"/>
  <c r="EK37" i="6"/>
  <c r="EL37" i="6"/>
  <c r="EQ36" i="6"/>
  <c r="EP36" i="6"/>
  <c r="EO36" i="6"/>
  <c r="EN36" i="6"/>
  <c r="EM36" i="6"/>
  <c r="BE36" i="6"/>
  <c r="H36" i="6"/>
  <c r="EQ35" i="6"/>
  <c r="EP35" i="6"/>
  <c r="EO35" i="6"/>
  <c r="EN35" i="6"/>
  <c r="EM35" i="6"/>
  <c r="G35" i="6"/>
  <c r="EQ34" i="6"/>
  <c r="EP34" i="6"/>
  <c r="EO34" i="6"/>
  <c r="EN34" i="6"/>
  <c r="EM34" i="6"/>
  <c r="EQ33" i="6"/>
  <c r="EP33" i="6"/>
  <c r="EO33" i="6"/>
  <c r="EN33" i="6"/>
  <c r="EM33" i="6"/>
  <c r="EQ32" i="6"/>
  <c r="EP32" i="6"/>
  <c r="EO32" i="6"/>
  <c r="EN32" i="6"/>
  <c r="EM32" i="6"/>
  <c r="EQ31" i="6"/>
  <c r="EP31" i="6"/>
  <c r="EO31" i="6"/>
  <c r="EN31" i="6"/>
  <c r="EM31" i="6"/>
  <c r="G31" i="6"/>
  <c r="G33" i="6" l="1"/>
  <c r="BE33" i="6"/>
  <c r="G289" i="15" l="1"/>
  <c r="J108" i="15"/>
  <c r="J107" i="15"/>
  <c r="J106" i="15"/>
  <c r="AA347" i="12"/>
  <c r="AA150" i="12"/>
  <c r="AP10" i="12"/>
  <c r="AA148" i="12"/>
  <c r="AA147" i="12"/>
  <c r="AA141" i="12"/>
  <c r="AA140" i="12"/>
  <c r="AA134" i="12"/>
  <c r="AA133" i="12"/>
  <c r="AA127" i="12"/>
  <c r="AA126" i="12"/>
  <c r="AA120" i="12"/>
  <c r="AA119" i="12"/>
  <c r="AA113" i="12"/>
  <c r="AA112" i="12"/>
  <c r="AA106" i="12"/>
  <c r="AA105" i="12"/>
  <c r="AA99" i="12"/>
  <c r="AA98" i="12"/>
  <c r="AA92" i="12"/>
  <c r="AA91" i="12"/>
  <c r="AA85" i="12"/>
  <c r="AA84" i="12"/>
  <c r="AA78" i="12"/>
  <c r="AA77" i="12"/>
  <c r="AA71" i="12"/>
  <c r="AA70" i="12"/>
  <c r="AA64" i="12"/>
  <c r="AA63" i="12"/>
  <c r="AA57" i="12"/>
  <c r="AA56" i="12"/>
  <c r="AA50" i="12"/>
  <c r="AA49" i="12"/>
  <c r="AA43" i="12"/>
  <c r="AA42" i="12"/>
  <c r="AA36" i="12"/>
  <c r="AA35" i="12"/>
  <c r="AA29" i="12"/>
  <c r="AA28" i="12"/>
  <c r="AA22" i="12"/>
  <c r="AA21" i="12"/>
  <c r="AA15" i="12"/>
  <c r="AA14" i="12"/>
  <c r="AA154" i="12"/>
  <c r="AA151" i="12"/>
  <c r="AA198" i="12"/>
  <c r="Z198" i="12"/>
  <c r="AA203" i="12"/>
  <c r="AA351" i="12"/>
  <c r="AA345" i="12"/>
  <c r="AA344" i="12"/>
  <c r="AA338" i="12"/>
  <c r="AA337" i="12"/>
  <c r="AA331" i="12"/>
  <c r="AA330" i="12"/>
  <c r="AA324" i="12"/>
  <c r="AA323" i="12"/>
  <c r="AA317" i="12"/>
  <c r="AA316" i="12"/>
  <c r="AA310" i="12"/>
  <c r="AA309" i="12"/>
  <c r="AA303" i="12"/>
  <c r="AA302" i="12"/>
  <c r="AA296" i="12"/>
  <c r="AA295" i="12"/>
  <c r="AA289" i="12"/>
  <c r="AA288" i="12"/>
  <c r="AA282" i="12"/>
  <c r="AA281" i="12"/>
  <c r="AA275" i="12"/>
  <c r="AA274" i="12"/>
  <c r="AA268" i="12"/>
  <c r="AA267" i="12"/>
  <c r="AA261" i="12"/>
  <c r="AA260" i="12"/>
  <c r="AA254" i="12"/>
  <c r="AA253" i="12"/>
  <c r="AA247" i="12"/>
  <c r="AA246" i="12"/>
  <c r="AA240" i="12"/>
  <c r="AA239" i="12"/>
  <c r="AA233" i="12"/>
  <c r="AA232" i="12"/>
  <c r="AA226" i="12"/>
  <c r="AA225" i="12"/>
  <c r="AA219" i="12"/>
  <c r="AA218" i="12"/>
  <c r="AA212" i="12"/>
  <c r="AA211" i="12"/>
  <c r="AA348" i="12"/>
  <c r="AA201" i="12"/>
  <c r="AA197" i="12"/>
  <c r="AA195" i="12"/>
  <c r="AA194" i="12"/>
  <c r="AA188" i="12"/>
  <c r="AA187" i="12"/>
  <c r="AA181" i="12"/>
  <c r="AA180" i="12"/>
  <c r="AA174" i="12"/>
  <c r="AA173" i="12"/>
  <c r="AA167" i="12"/>
  <c r="AA166" i="12"/>
  <c r="AA160" i="12"/>
  <c r="AA159" i="12"/>
  <c r="AA501" i="12" l="1"/>
  <c r="AA202" i="12"/>
  <c r="AA206" i="12"/>
  <c r="AA502" i="12" s="1"/>
  <c r="AA503" i="12" l="1"/>
  <c r="G34" i="6"/>
  <c r="G36" i="6"/>
  <c r="N201" i="12"/>
  <c r="N198" i="12"/>
  <c r="N197" i="12"/>
  <c r="N195" i="12"/>
  <c r="N188" i="12"/>
  <c r="N187" i="12"/>
  <c r="N181" i="12"/>
  <c r="N174" i="12"/>
  <c r="N167" i="12"/>
  <c r="N160" i="12"/>
  <c r="N154" i="12"/>
  <c r="N151" i="12"/>
  <c r="N150" i="12"/>
  <c r="N148" i="12"/>
  <c r="N141" i="12"/>
  <c r="N134" i="12"/>
  <c r="N127" i="12"/>
  <c r="N120" i="12"/>
  <c r="N113" i="12"/>
  <c r="N106" i="12"/>
  <c r="N99" i="12"/>
  <c r="N92" i="12"/>
  <c r="N85" i="12"/>
  <c r="N78" i="12"/>
  <c r="N71" i="12"/>
  <c r="N64" i="12"/>
  <c r="N57" i="12"/>
  <c r="N50" i="12"/>
  <c r="N43" i="12"/>
  <c r="N36" i="12"/>
  <c r="N29" i="12"/>
  <c r="N22" i="12"/>
  <c r="N15" i="12"/>
  <c r="N351" i="12"/>
  <c r="N347" i="12"/>
  <c r="N345" i="12"/>
  <c r="N338" i="12"/>
  <c r="N331" i="12"/>
  <c r="N324" i="12"/>
  <c r="N317" i="12"/>
  <c r="N310" i="12"/>
  <c r="N303" i="12"/>
  <c r="N296" i="12"/>
  <c r="N289" i="12"/>
  <c r="N282" i="12"/>
  <c r="N275" i="12"/>
  <c r="N268" i="12"/>
  <c r="N261" i="12"/>
  <c r="N254" i="12"/>
  <c r="N247" i="12"/>
  <c r="N240" i="12"/>
  <c r="N233" i="12"/>
  <c r="N226" i="12"/>
  <c r="N219" i="12"/>
  <c r="N212" i="12"/>
  <c r="N348" i="12"/>
  <c r="AQ30" i="6"/>
  <c r="BB39" i="6" l="1"/>
  <c r="BB38" i="6"/>
  <c r="N206" i="12"/>
  <c r="N502" i="12" s="1"/>
  <c r="BC39" i="6"/>
  <c r="N202" i="12"/>
  <c r="N203" i="12"/>
  <c r="N501" i="12" s="1"/>
  <c r="G288" i="15"/>
  <c r="J105" i="15"/>
  <c r="Z347" i="12"/>
  <c r="AP22" i="6"/>
  <c r="N503" i="12" l="1"/>
  <c r="Z239" i="12"/>
  <c r="Z351" i="12"/>
  <c r="Z348" i="12"/>
  <c r="Z345" i="12"/>
  <c r="Z344" i="12"/>
  <c r="Z338" i="12"/>
  <c r="Z337" i="12"/>
  <c r="Z331" i="12"/>
  <c r="Z330" i="12"/>
  <c r="Z324" i="12"/>
  <c r="Z323" i="12"/>
  <c r="Z317" i="12"/>
  <c r="Z316" i="12"/>
  <c r="Z310" i="12"/>
  <c r="Z309" i="12"/>
  <c r="Z303" i="12"/>
  <c r="Z302" i="12"/>
  <c r="Z296" i="12"/>
  <c r="Z295" i="12"/>
  <c r="Z289" i="12"/>
  <c r="Z288" i="12"/>
  <c r="Z282" i="12"/>
  <c r="Z281" i="12"/>
  <c r="Z275" i="12"/>
  <c r="Z274" i="12"/>
  <c r="Z268" i="12"/>
  <c r="Z267" i="12"/>
  <c r="Z261" i="12"/>
  <c r="Z260" i="12"/>
  <c r="Z254" i="12"/>
  <c r="Z253" i="12"/>
  <c r="Z247" i="12"/>
  <c r="Z246" i="12"/>
  <c r="Z240" i="12"/>
  <c r="Z233" i="12"/>
  <c r="Z232" i="12"/>
  <c r="Z226" i="12"/>
  <c r="Z225" i="12"/>
  <c r="Z219" i="12"/>
  <c r="Z218" i="12"/>
  <c r="Z212" i="12"/>
  <c r="Z211" i="12"/>
  <c r="Z201" i="12"/>
  <c r="Z197" i="12"/>
  <c r="Z195" i="12"/>
  <c r="Z194" i="12"/>
  <c r="Z188" i="12"/>
  <c r="Z187" i="12"/>
  <c r="Z181" i="12"/>
  <c r="Z180" i="12"/>
  <c r="Z174" i="12"/>
  <c r="Z173" i="12"/>
  <c r="Z167" i="12"/>
  <c r="Z166" i="12"/>
  <c r="Z160" i="12"/>
  <c r="Z159" i="12"/>
  <c r="Z154" i="12"/>
  <c r="Z151" i="12"/>
  <c r="Z203" i="12" s="1"/>
  <c r="Z150" i="12"/>
  <c r="Z148" i="12"/>
  <c r="Z147" i="12"/>
  <c r="Z141" i="12"/>
  <c r="Z140" i="12"/>
  <c r="Z134" i="12"/>
  <c r="Z133" i="12"/>
  <c r="Z127" i="12"/>
  <c r="Z126" i="12"/>
  <c r="Z120" i="12"/>
  <c r="Z119" i="12"/>
  <c r="Z113" i="12"/>
  <c r="Z112" i="12"/>
  <c r="Z106" i="12"/>
  <c r="Z105" i="12"/>
  <c r="Z99" i="12"/>
  <c r="Z98" i="12"/>
  <c r="Z92" i="12"/>
  <c r="Z91" i="12"/>
  <c r="Z85" i="12"/>
  <c r="Z84" i="12"/>
  <c r="Z78" i="12"/>
  <c r="Z77" i="12"/>
  <c r="Z71" i="12"/>
  <c r="Z70" i="12"/>
  <c r="Z64" i="12"/>
  <c r="Z63" i="12"/>
  <c r="Z57" i="12"/>
  <c r="Z56" i="12"/>
  <c r="Z50" i="12"/>
  <c r="Z49" i="12"/>
  <c r="Z43" i="12"/>
  <c r="Z42" i="12"/>
  <c r="Z36" i="12"/>
  <c r="Z35" i="12"/>
  <c r="Z29" i="12"/>
  <c r="Z28" i="12"/>
  <c r="Z22" i="12"/>
  <c r="Z21" i="12"/>
  <c r="Z15" i="12"/>
  <c r="Z14" i="12"/>
  <c r="M351" i="12"/>
  <c r="M348" i="12"/>
  <c r="M347" i="12"/>
  <c r="M345" i="12"/>
  <c r="M338" i="12"/>
  <c r="M331" i="12"/>
  <c r="M324" i="12"/>
  <c r="M317" i="12"/>
  <c r="M310" i="12"/>
  <c r="M303" i="12"/>
  <c r="M296" i="12"/>
  <c r="M289" i="12"/>
  <c r="M282" i="12"/>
  <c r="M275" i="12"/>
  <c r="M268" i="12"/>
  <c r="M261" i="12"/>
  <c r="M254" i="12"/>
  <c r="M247" i="12"/>
  <c r="M240" i="12"/>
  <c r="M233" i="12"/>
  <c r="M226" i="12"/>
  <c r="M219" i="12"/>
  <c r="M212" i="12"/>
  <c r="M201" i="12"/>
  <c r="M198" i="12"/>
  <c r="M197" i="12"/>
  <c r="M195" i="12"/>
  <c r="M188" i="12"/>
  <c r="M187" i="12"/>
  <c r="M181" i="12"/>
  <c r="M174" i="12"/>
  <c r="M167" i="12"/>
  <c r="M160" i="12"/>
  <c r="M154" i="12"/>
  <c r="M151" i="12"/>
  <c r="M150" i="12"/>
  <c r="M148" i="12"/>
  <c r="M141" i="12"/>
  <c r="M134" i="12"/>
  <c r="M127" i="12"/>
  <c r="M120" i="12"/>
  <c r="M113" i="12"/>
  <c r="M106" i="12"/>
  <c r="M99" i="12"/>
  <c r="M92" i="12"/>
  <c r="M85" i="12"/>
  <c r="M78" i="12"/>
  <c r="M71" i="12"/>
  <c r="M64" i="12"/>
  <c r="M57" i="12"/>
  <c r="M50" i="12"/>
  <c r="M43" i="12"/>
  <c r="M36" i="12"/>
  <c r="M29" i="12"/>
  <c r="M22" i="12"/>
  <c r="M15" i="12"/>
  <c r="BC16" i="6"/>
  <c r="BB16" i="6"/>
  <c r="AD30" i="6"/>
  <c r="AO30" i="6"/>
  <c r="AP30" i="6"/>
  <c r="AR30" i="6"/>
  <c r="AS30" i="6"/>
  <c r="AT30" i="6"/>
  <c r="AU30" i="6"/>
  <c r="AV30" i="6"/>
  <c r="AW30" i="6"/>
  <c r="AX30" i="6"/>
  <c r="AY30" i="6"/>
  <c r="AQ40" i="6"/>
  <c r="AS40" i="6"/>
  <c r="AT40" i="6"/>
  <c r="AP40" i="6"/>
  <c r="AO40" i="6"/>
  <c r="AU40" i="6"/>
  <c r="AV40" i="6"/>
  <c r="AW40" i="6"/>
  <c r="AX40" i="6"/>
  <c r="AY40" i="6"/>
  <c r="G287" i="15"/>
  <c r="J104" i="15"/>
  <c r="J103" i="15"/>
  <c r="Z206" i="12" l="1"/>
  <c r="M203" i="12"/>
  <c r="M501" i="12" s="1"/>
  <c r="Z501" i="12"/>
  <c r="M206" i="12"/>
  <c r="M502" i="12" s="1"/>
  <c r="M503" i="12" s="1"/>
  <c r="M202" i="12"/>
  <c r="AR40" i="6"/>
  <c r="Z502" i="12"/>
  <c r="Z503" i="12" s="1"/>
  <c r="Z202" i="12"/>
  <c r="Y198" i="12"/>
  <c r="X197" i="12"/>
  <c r="Y197" i="12"/>
  <c r="Y154" i="12" l="1"/>
  <c r="Y151" i="12"/>
  <c r="Y150" i="12"/>
  <c r="Y203" i="12" l="1"/>
  <c r="Y201" i="12"/>
  <c r="Y206" i="12" s="1"/>
  <c r="Y202" i="12"/>
  <c r="Y351" i="12"/>
  <c r="Y348" i="12"/>
  <c r="Y501" i="12" s="1"/>
  <c r="Y347" i="12"/>
  <c r="L351" i="12"/>
  <c r="L348" i="12"/>
  <c r="L347" i="12"/>
  <c r="L345" i="12"/>
  <c r="L338" i="12"/>
  <c r="L331" i="12"/>
  <c r="L324" i="12"/>
  <c r="L317" i="12"/>
  <c r="L310" i="12"/>
  <c r="L303" i="12"/>
  <c r="L296" i="12"/>
  <c r="L289" i="12"/>
  <c r="L282" i="12"/>
  <c r="L275" i="12"/>
  <c r="L268" i="12"/>
  <c r="L261" i="12"/>
  <c r="L254" i="12"/>
  <c r="L247" i="12"/>
  <c r="L240" i="12"/>
  <c r="L233" i="12"/>
  <c r="L226" i="12"/>
  <c r="L219" i="12"/>
  <c r="L212" i="12"/>
  <c r="L201" i="12"/>
  <c r="L198" i="12"/>
  <c r="L197" i="12"/>
  <c r="L195" i="12"/>
  <c r="L188" i="12"/>
  <c r="L187" i="12"/>
  <c r="L181" i="12"/>
  <c r="L174" i="12"/>
  <c r="L167" i="12"/>
  <c r="L160" i="12"/>
  <c r="L154" i="12"/>
  <c r="L151" i="12"/>
  <c r="L150" i="12"/>
  <c r="L148" i="12"/>
  <c r="L141" i="12"/>
  <c r="L134" i="12"/>
  <c r="L127" i="12"/>
  <c r="L120" i="12"/>
  <c r="L113" i="12"/>
  <c r="L106" i="12"/>
  <c r="L99" i="12"/>
  <c r="L92" i="12"/>
  <c r="L85" i="12"/>
  <c r="L78" i="12"/>
  <c r="L71" i="12"/>
  <c r="L64" i="12"/>
  <c r="L57" i="12"/>
  <c r="L50" i="12"/>
  <c r="L43" i="12"/>
  <c r="L36" i="12"/>
  <c r="L29" i="12"/>
  <c r="L22" i="12"/>
  <c r="L15" i="12"/>
  <c r="L202" i="12" l="1"/>
  <c r="L203" i="12"/>
  <c r="L501" i="12" s="1"/>
  <c r="L206" i="12"/>
  <c r="L502" i="12" s="1"/>
  <c r="Y502" i="12"/>
  <c r="Y503" i="12" s="1"/>
  <c r="AM23" i="6"/>
  <c r="AN30" i="6"/>
  <c r="EX14" i="5"/>
  <c r="BG14" i="5"/>
  <c r="EV14" i="5" s="1"/>
  <c r="L503" i="12" l="1"/>
  <c r="BD16" i="6" l="1"/>
  <c r="AU214" i="12"/>
  <c r="AU221" i="12"/>
  <c r="AU228" i="12"/>
  <c r="AU235" i="12"/>
  <c r="AU242" i="12"/>
  <c r="AU249" i="12"/>
  <c r="AU256" i="12"/>
  <c r="AU263" i="12"/>
  <c r="AU270" i="12"/>
  <c r="AU277" i="12"/>
  <c r="AU284" i="12"/>
  <c r="AU291" i="12"/>
  <c r="AU298" i="12"/>
  <c r="AU305" i="12"/>
  <c r="AU312" i="12"/>
  <c r="AU319" i="12"/>
  <c r="AU326" i="12"/>
  <c r="AU333" i="12"/>
  <c r="AU340" i="12"/>
  <c r="AU207" i="12"/>
  <c r="AU162" i="12"/>
  <c r="AU169" i="12"/>
  <c r="AU183" i="12"/>
  <c r="AU190" i="12"/>
  <c r="AU155" i="12"/>
  <c r="AP214" i="12"/>
  <c r="AP221" i="12"/>
  <c r="AP228" i="12"/>
  <c r="AP235" i="12"/>
  <c r="AP242" i="12"/>
  <c r="AP249" i="12"/>
  <c r="AP256" i="12"/>
  <c r="AP263" i="12"/>
  <c r="AP270" i="12"/>
  <c r="AP277" i="12"/>
  <c r="AP284" i="12"/>
  <c r="AP291" i="12"/>
  <c r="AP298" i="12"/>
  <c r="AP305" i="12"/>
  <c r="AP312" i="12"/>
  <c r="AP319" i="12"/>
  <c r="AP326" i="12"/>
  <c r="AP333" i="12"/>
  <c r="AP340" i="12"/>
  <c r="AP207" i="12"/>
  <c r="AP162" i="12"/>
  <c r="AP169" i="12"/>
  <c r="AP183" i="12"/>
  <c r="AP190" i="12"/>
  <c r="AP155" i="12"/>
  <c r="AU17" i="12"/>
  <c r="AU24" i="12"/>
  <c r="AU31" i="12"/>
  <c r="AU38" i="12"/>
  <c r="AU45" i="12"/>
  <c r="AU52" i="12"/>
  <c r="AU59" i="12"/>
  <c r="AU66" i="12"/>
  <c r="AU73" i="12"/>
  <c r="AU80" i="12"/>
  <c r="AU87" i="12"/>
  <c r="AU94" i="12"/>
  <c r="AU101" i="12"/>
  <c r="AU108" i="12"/>
  <c r="AU115" i="12"/>
  <c r="AU122" i="12"/>
  <c r="AU129" i="12"/>
  <c r="AU136" i="12"/>
  <c r="AU143" i="12"/>
  <c r="AP17" i="12"/>
  <c r="AP24" i="12"/>
  <c r="AP31" i="12"/>
  <c r="AP38" i="12"/>
  <c r="AP45" i="12"/>
  <c r="AP52" i="12"/>
  <c r="AP59" i="12"/>
  <c r="AP66" i="12"/>
  <c r="AP73" i="12"/>
  <c r="AP80" i="12"/>
  <c r="AP87" i="12"/>
  <c r="AP94" i="12"/>
  <c r="AP101" i="12"/>
  <c r="AP108" i="12"/>
  <c r="AP115" i="12"/>
  <c r="AP122" i="12"/>
  <c r="AP129" i="12"/>
  <c r="AP136" i="12"/>
  <c r="AP143" i="12"/>
  <c r="AU10" i="12"/>
  <c r="G286" i="15"/>
  <c r="J102" i="15"/>
  <c r="J101" i="15"/>
  <c r="BD347" i="12"/>
  <c r="BD150" i="12"/>
  <c r="AX197" i="12"/>
  <c r="AS197" i="12"/>
  <c r="AX150" i="12"/>
  <c r="AS150" i="12"/>
  <c r="X198" i="12"/>
  <c r="X348" i="12"/>
  <c r="X151" i="12"/>
  <c r="X351" i="12"/>
  <c r="X201" i="12"/>
  <c r="X154" i="12"/>
  <c r="X347" i="12"/>
  <c r="X345" i="12"/>
  <c r="X344" i="12"/>
  <c r="X338" i="12"/>
  <c r="X337" i="12"/>
  <c r="X331" i="12"/>
  <c r="X330" i="12"/>
  <c r="X324" i="12"/>
  <c r="X323" i="12"/>
  <c r="X317" i="12"/>
  <c r="X316" i="12"/>
  <c r="X310" i="12"/>
  <c r="X309" i="12"/>
  <c r="X303" i="12"/>
  <c r="X302" i="12"/>
  <c r="X296" i="12"/>
  <c r="X295" i="12"/>
  <c r="X289" i="12"/>
  <c r="X288" i="12"/>
  <c r="X282" i="12"/>
  <c r="X281" i="12"/>
  <c r="X275" i="12"/>
  <c r="X274" i="12"/>
  <c r="X268" i="12"/>
  <c r="X267" i="12"/>
  <c r="X261" i="12"/>
  <c r="X260" i="12"/>
  <c r="X254" i="12"/>
  <c r="X253" i="12"/>
  <c r="X247" i="12"/>
  <c r="X246" i="12"/>
  <c r="X240" i="12"/>
  <c r="X239" i="12"/>
  <c r="X233" i="12"/>
  <c r="X232" i="12"/>
  <c r="X226" i="12"/>
  <c r="X225" i="12"/>
  <c r="X219" i="12"/>
  <c r="X218" i="12"/>
  <c r="X212" i="12"/>
  <c r="X211" i="12"/>
  <c r="X150" i="12"/>
  <c r="X202" i="12" s="1"/>
  <c r="X195" i="12"/>
  <c r="X194" i="12"/>
  <c r="X188" i="12"/>
  <c r="X187" i="12"/>
  <c r="X181" i="12"/>
  <c r="X180" i="12"/>
  <c r="X174" i="12"/>
  <c r="X173" i="12"/>
  <c r="X167" i="12"/>
  <c r="X166" i="12"/>
  <c r="X160" i="12"/>
  <c r="X159" i="12"/>
  <c r="X148" i="12"/>
  <c r="X147" i="12"/>
  <c r="X141" i="12"/>
  <c r="X140" i="12"/>
  <c r="X134" i="12"/>
  <c r="X133" i="12"/>
  <c r="X127" i="12"/>
  <c r="X126" i="12"/>
  <c r="X120" i="12"/>
  <c r="X119" i="12"/>
  <c r="X113" i="12"/>
  <c r="X112" i="12"/>
  <c r="X106" i="12"/>
  <c r="X105" i="12"/>
  <c r="X99" i="12"/>
  <c r="X98" i="12"/>
  <c r="X92" i="12"/>
  <c r="X91" i="12"/>
  <c r="X85" i="12"/>
  <c r="X84" i="12"/>
  <c r="X78" i="12"/>
  <c r="X77" i="12"/>
  <c r="X71" i="12"/>
  <c r="X70" i="12"/>
  <c r="X64" i="12"/>
  <c r="X63" i="12"/>
  <c r="X57" i="12"/>
  <c r="X56" i="12"/>
  <c r="X50" i="12"/>
  <c r="X49" i="12"/>
  <c r="X43" i="12"/>
  <c r="X42" i="12"/>
  <c r="X36" i="12"/>
  <c r="X35" i="12"/>
  <c r="X29" i="12"/>
  <c r="X28" i="12"/>
  <c r="X22" i="12"/>
  <c r="X21" i="12"/>
  <c r="X15" i="12"/>
  <c r="X14" i="12"/>
  <c r="K188" i="12"/>
  <c r="K187" i="12"/>
  <c r="K201" i="12"/>
  <c r="K198" i="12"/>
  <c r="K197" i="12"/>
  <c r="K348" i="12"/>
  <c r="K151" i="12"/>
  <c r="K351" i="12"/>
  <c r="K154" i="12"/>
  <c r="K347" i="12"/>
  <c r="K345" i="12"/>
  <c r="K338" i="12"/>
  <c r="K331" i="12"/>
  <c r="K324" i="12"/>
  <c r="K317" i="12"/>
  <c r="K310" i="12"/>
  <c r="K303" i="12"/>
  <c r="K296" i="12"/>
  <c r="K289" i="12"/>
  <c r="K282" i="12"/>
  <c r="K275" i="12"/>
  <c r="K268" i="12"/>
  <c r="K261" i="12"/>
  <c r="K254" i="12"/>
  <c r="K247" i="12"/>
  <c r="K240" i="12"/>
  <c r="K233" i="12"/>
  <c r="K226" i="12"/>
  <c r="K219" i="12"/>
  <c r="K212" i="12"/>
  <c r="K150" i="12"/>
  <c r="K195" i="12"/>
  <c r="K181" i="12"/>
  <c r="K174" i="12"/>
  <c r="K167" i="12"/>
  <c r="K160" i="12"/>
  <c r="K148" i="12"/>
  <c r="K141" i="12"/>
  <c r="K134" i="12"/>
  <c r="K127" i="12"/>
  <c r="K120" i="12"/>
  <c r="K113" i="12"/>
  <c r="K106" i="12"/>
  <c r="K99" i="12"/>
  <c r="K92" i="12"/>
  <c r="K85" i="12"/>
  <c r="K78" i="12"/>
  <c r="K71" i="12"/>
  <c r="K64" i="12"/>
  <c r="K57" i="12"/>
  <c r="K50" i="12"/>
  <c r="K43" i="12"/>
  <c r="K36" i="12"/>
  <c r="K29" i="12"/>
  <c r="K22" i="12"/>
  <c r="K15" i="12"/>
  <c r="G19" i="6"/>
  <c r="BB30" i="6"/>
  <c r="DN22" i="6"/>
  <c r="BF22" i="6"/>
  <c r="CJ22" i="6"/>
  <c r="G25" i="6"/>
  <c r="BF29" i="6"/>
  <c r="CJ29" i="6"/>
  <c r="DN29" i="6"/>
  <c r="G13" i="6"/>
  <c r="AK30" i="6"/>
  <c r="G28" i="6"/>
  <c r="G24" i="6"/>
  <c r="G20" i="6"/>
  <c r="G21" i="6"/>
  <c r="G17" i="6"/>
  <c r="DI11" i="6"/>
  <c r="DJ11" i="6"/>
  <c r="DK11" i="6"/>
  <c r="DL11" i="6"/>
  <c r="DL16" i="6" s="1"/>
  <c r="DM11" i="6"/>
  <c r="DI12" i="6"/>
  <c r="DJ12" i="6"/>
  <c r="DK12" i="6"/>
  <c r="DL12" i="6"/>
  <c r="DM12" i="6"/>
  <c r="DI14" i="6"/>
  <c r="DJ14" i="6"/>
  <c r="DK14" i="6"/>
  <c r="DL14" i="6"/>
  <c r="DM14" i="6"/>
  <c r="DK24" i="6"/>
  <c r="DM24" i="6" s="1"/>
  <c r="DI24" i="6"/>
  <c r="DL24" i="6" s="1"/>
  <c r="DJ24" i="6"/>
  <c r="DK17" i="6"/>
  <c r="DM17" i="6" s="1"/>
  <c r="DI17" i="6"/>
  <c r="DL17" i="6" s="1"/>
  <c r="DJ17" i="6"/>
  <c r="AA13" i="5"/>
  <c r="G285" i="15"/>
  <c r="G284" i="15"/>
  <c r="G283" i="15"/>
  <c r="G282" i="15"/>
  <c r="G278" i="15"/>
  <c r="G277" i="15"/>
  <c r="G276" i="15"/>
  <c r="G275" i="15"/>
  <c r="G274" i="15"/>
  <c r="G273" i="15"/>
  <c r="M160" i="15"/>
  <c r="J160" i="15"/>
  <c r="M159" i="15"/>
  <c r="J159" i="15"/>
  <c r="M158" i="15"/>
  <c r="J158" i="15"/>
  <c r="M157" i="15"/>
  <c r="J157" i="15"/>
  <c r="M156" i="15"/>
  <c r="J156" i="15"/>
  <c r="M155" i="15"/>
  <c r="J155" i="15"/>
  <c r="M154" i="15"/>
  <c r="J154" i="15"/>
  <c r="M153" i="15"/>
  <c r="J153" i="15"/>
  <c r="M152" i="15"/>
  <c r="J152" i="15"/>
  <c r="M151" i="15"/>
  <c r="J151" i="15"/>
  <c r="M150" i="15"/>
  <c r="J150" i="15"/>
  <c r="M149" i="15"/>
  <c r="J149" i="15"/>
  <c r="M145" i="15"/>
  <c r="J145" i="15"/>
  <c r="M144" i="15"/>
  <c r="J144" i="15"/>
  <c r="M143" i="15"/>
  <c r="J143" i="15"/>
  <c r="M142" i="15"/>
  <c r="J142" i="15"/>
  <c r="M141" i="15"/>
  <c r="J141" i="15"/>
  <c r="M140" i="15"/>
  <c r="J140" i="15"/>
  <c r="M139" i="15"/>
  <c r="J139" i="15"/>
  <c r="M138" i="15"/>
  <c r="J138" i="15"/>
  <c r="M137" i="15"/>
  <c r="J137" i="15"/>
  <c r="M136" i="15"/>
  <c r="J136" i="15"/>
  <c r="M135" i="15"/>
  <c r="J135" i="15"/>
  <c r="M134" i="15"/>
  <c r="J134" i="15"/>
  <c r="M130" i="15"/>
  <c r="J130" i="15"/>
  <c r="M129" i="15"/>
  <c r="J129" i="15"/>
  <c r="M128" i="15"/>
  <c r="J128" i="15"/>
  <c r="M127" i="15"/>
  <c r="J127" i="15"/>
  <c r="M126" i="15"/>
  <c r="J126" i="15"/>
  <c r="M125" i="15"/>
  <c r="J125" i="15"/>
  <c r="M124" i="15"/>
  <c r="J124" i="15"/>
  <c r="M123" i="15"/>
  <c r="J123" i="15"/>
  <c r="M122" i="15"/>
  <c r="J122" i="15"/>
  <c r="M121" i="15"/>
  <c r="J121" i="15"/>
  <c r="M120" i="15"/>
  <c r="J120" i="15"/>
  <c r="M119" i="15"/>
  <c r="J119"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9" i="15"/>
  <c r="H38" i="15"/>
  <c r="H37" i="15"/>
  <c r="H36" i="15"/>
  <c r="H35" i="15"/>
  <c r="H34" i="15"/>
  <c r="H33" i="15"/>
  <c r="H28" i="15"/>
  <c r="H25" i="15"/>
  <c r="H24" i="15"/>
  <c r="H23" i="15"/>
  <c r="H22" i="15"/>
  <c r="H21" i="15"/>
  <c r="H20" i="15"/>
  <c r="H19" i="15"/>
  <c r="H13" i="15"/>
  <c r="H12" i="15"/>
  <c r="H11" i="15"/>
  <c r="H10" i="15"/>
  <c r="H9" i="15"/>
  <c r="W348" i="12"/>
  <c r="W198" i="12"/>
  <c r="W151" i="12"/>
  <c r="W351" i="12"/>
  <c r="W201" i="12"/>
  <c r="W154" i="12"/>
  <c r="V348" i="12"/>
  <c r="V198" i="12"/>
  <c r="V151" i="12"/>
  <c r="V351" i="12"/>
  <c r="V201" i="12"/>
  <c r="V154" i="12"/>
  <c r="U348" i="12"/>
  <c r="U198" i="12"/>
  <c r="U151" i="12"/>
  <c r="U351" i="12"/>
  <c r="U201" i="12"/>
  <c r="U154" i="12"/>
  <c r="T348" i="12"/>
  <c r="T198" i="12"/>
  <c r="T151" i="12"/>
  <c r="T351" i="12"/>
  <c r="T201" i="12"/>
  <c r="T154" i="12"/>
  <c r="J348" i="12"/>
  <c r="J198" i="12"/>
  <c r="J151" i="12"/>
  <c r="J351" i="12"/>
  <c r="J201" i="12"/>
  <c r="J154" i="12"/>
  <c r="I348" i="12"/>
  <c r="I198" i="12"/>
  <c r="I151" i="12"/>
  <c r="I351" i="12"/>
  <c r="I201" i="12"/>
  <c r="I154" i="12"/>
  <c r="H348" i="12"/>
  <c r="H198" i="12"/>
  <c r="H151" i="12"/>
  <c r="H351" i="12"/>
  <c r="H201" i="12"/>
  <c r="H154" i="12"/>
  <c r="G348" i="12"/>
  <c r="G198" i="12"/>
  <c r="G151" i="12"/>
  <c r="G351" i="12"/>
  <c r="G201" i="12"/>
  <c r="G154" i="12"/>
  <c r="F348" i="12"/>
  <c r="F198" i="12"/>
  <c r="F151" i="12"/>
  <c r="F351" i="12"/>
  <c r="F201" i="12"/>
  <c r="F154" i="12"/>
  <c r="E348" i="12"/>
  <c r="E198" i="12"/>
  <c r="E151" i="12"/>
  <c r="E351" i="12"/>
  <c r="E201" i="12"/>
  <c r="E154" i="12"/>
  <c r="AY347" i="12"/>
  <c r="AT347" i="12"/>
  <c r="AO347" i="12"/>
  <c r="AN347" i="12"/>
  <c r="W347" i="12"/>
  <c r="V347" i="12"/>
  <c r="U347" i="12"/>
  <c r="T347" i="12"/>
  <c r="J347" i="12"/>
  <c r="I347" i="12"/>
  <c r="H347" i="12"/>
  <c r="G347" i="12"/>
  <c r="F347" i="12"/>
  <c r="E347" i="12"/>
  <c r="Y345" i="12"/>
  <c r="W345" i="12"/>
  <c r="V345" i="12"/>
  <c r="U345" i="12"/>
  <c r="T345" i="12"/>
  <c r="J345" i="12"/>
  <c r="I345" i="12"/>
  <c r="H345" i="12"/>
  <c r="G345" i="12"/>
  <c r="F345" i="12"/>
  <c r="E345" i="12"/>
  <c r="Y344" i="12"/>
  <c r="W344" i="12"/>
  <c r="V344" i="12"/>
  <c r="U344" i="12"/>
  <c r="T344" i="12"/>
  <c r="Y338" i="12"/>
  <c r="W338" i="12"/>
  <c r="V338" i="12"/>
  <c r="U338" i="12"/>
  <c r="T338" i="12"/>
  <c r="J338" i="12"/>
  <c r="I338" i="12"/>
  <c r="H338" i="12"/>
  <c r="G338" i="12"/>
  <c r="F338" i="12"/>
  <c r="E338" i="12"/>
  <c r="Y337" i="12"/>
  <c r="W337" i="12"/>
  <c r="V337" i="12"/>
  <c r="U337" i="12"/>
  <c r="Y331" i="12"/>
  <c r="W331" i="12"/>
  <c r="V331" i="12"/>
  <c r="U331" i="12"/>
  <c r="T331" i="12"/>
  <c r="J331" i="12"/>
  <c r="I331" i="12"/>
  <c r="H331" i="12"/>
  <c r="G331" i="12"/>
  <c r="F331" i="12"/>
  <c r="E331" i="12"/>
  <c r="Y330" i="12"/>
  <c r="W330" i="12"/>
  <c r="V330" i="12"/>
  <c r="U330" i="12"/>
  <c r="Y324" i="12"/>
  <c r="W324" i="12"/>
  <c r="V324" i="12"/>
  <c r="U324" i="12"/>
  <c r="T324" i="12"/>
  <c r="J324" i="12"/>
  <c r="I324" i="12"/>
  <c r="H324" i="12"/>
  <c r="G324" i="12"/>
  <c r="F324" i="12"/>
  <c r="E324" i="12"/>
  <c r="Y323" i="12"/>
  <c r="W323" i="12"/>
  <c r="V323" i="12"/>
  <c r="U323" i="12"/>
  <c r="T323" i="12"/>
  <c r="Y317" i="12"/>
  <c r="W317" i="12"/>
  <c r="V317" i="12"/>
  <c r="U317" i="12"/>
  <c r="T317" i="12"/>
  <c r="J317" i="12"/>
  <c r="I317" i="12"/>
  <c r="H317" i="12"/>
  <c r="G317" i="12"/>
  <c r="F317" i="12"/>
  <c r="E317" i="12"/>
  <c r="Y316" i="12"/>
  <c r="W316" i="12"/>
  <c r="V316" i="12"/>
  <c r="U316" i="12"/>
  <c r="Y310" i="12"/>
  <c r="W310" i="12"/>
  <c r="V310" i="12"/>
  <c r="U310" i="12"/>
  <c r="T310" i="12"/>
  <c r="J310" i="12"/>
  <c r="I310" i="12"/>
  <c r="H310" i="12"/>
  <c r="G310" i="12"/>
  <c r="F310" i="12"/>
  <c r="E310" i="12"/>
  <c r="Y309" i="12"/>
  <c r="W309" i="12"/>
  <c r="V309" i="12"/>
  <c r="U309" i="12"/>
  <c r="Y303" i="12"/>
  <c r="W303" i="12"/>
  <c r="V303" i="12"/>
  <c r="U303" i="12"/>
  <c r="T303" i="12"/>
  <c r="J303" i="12"/>
  <c r="I303" i="12"/>
  <c r="H303" i="12"/>
  <c r="G303" i="12"/>
  <c r="F303" i="12"/>
  <c r="E303" i="12"/>
  <c r="Y302" i="12"/>
  <c r="W302" i="12"/>
  <c r="V302" i="12"/>
  <c r="U302" i="12"/>
  <c r="Y296" i="12"/>
  <c r="W296" i="12"/>
  <c r="V296" i="12"/>
  <c r="U296" i="12"/>
  <c r="T296" i="12"/>
  <c r="J296" i="12"/>
  <c r="I296" i="12"/>
  <c r="H296" i="12"/>
  <c r="G296" i="12"/>
  <c r="F296" i="12"/>
  <c r="E296" i="12"/>
  <c r="Y295" i="12"/>
  <c r="W295" i="12"/>
  <c r="V295" i="12"/>
  <c r="U295" i="12"/>
  <c r="Y289" i="12"/>
  <c r="W289" i="12"/>
  <c r="V289" i="12"/>
  <c r="U289" i="12"/>
  <c r="T289" i="12"/>
  <c r="J289" i="12"/>
  <c r="I289" i="12"/>
  <c r="H289" i="12"/>
  <c r="G289" i="12"/>
  <c r="F289" i="12"/>
  <c r="E289" i="12"/>
  <c r="Y288" i="12"/>
  <c r="W288" i="12"/>
  <c r="V288" i="12"/>
  <c r="U288" i="12"/>
  <c r="Y282" i="12"/>
  <c r="W282" i="12"/>
  <c r="V282" i="12"/>
  <c r="U282" i="12"/>
  <c r="T282" i="12"/>
  <c r="J282" i="12"/>
  <c r="I282" i="12"/>
  <c r="H282" i="12"/>
  <c r="G282" i="12"/>
  <c r="F282" i="12"/>
  <c r="E282" i="12"/>
  <c r="Y281" i="12"/>
  <c r="W281" i="12"/>
  <c r="V281" i="12"/>
  <c r="U281" i="12"/>
  <c r="T281" i="12"/>
  <c r="Y275" i="12"/>
  <c r="W275" i="12"/>
  <c r="V275" i="12"/>
  <c r="U275" i="12"/>
  <c r="T275" i="12"/>
  <c r="J275" i="12"/>
  <c r="I275" i="12"/>
  <c r="H275" i="12"/>
  <c r="G275" i="12"/>
  <c r="F275" i="12"/>
  <c r="E275" i="12"/>
  <c r="Y274" i="12"/>
  <c r="W274" i="12"/>
  <c r="V274" i="12"/>
  <c r="U274" i="12"/>
  <c r="Y268" i="12"/>
  <c r="W268" i="12"/>
  <c r="V268" i="12"/>
  <c r="U268" i="12"/>
  <c r="T268" i="12"/>
  <c r="J268" i="12"/>
  <c r="I268" i="12"/>
  <c r="H268" i="12"/>
  <c r="G268" i="12"/>
  <c r="F268" i="12"/>
  <c r="E268" i="12"/>
  <c r="Y267" i="12"/>
  <c r="W267" i="12"/>
  <c r="V267" i="12"/>
  <c r="U267" i="12"/>
  <c r="T267" i="12"/>
  <c r="Y261" i="12"/>
  <c r="W261" i="12"/>
  <c r="V261" i="12"/>
  <c r="U261" i="12"/>
  <c r="T261" i="12"/>
  <c r="J261" i="12"/>
  <c r="I261" i="12"/>
  <c r="H261" i="12"/>
  <c r="G261" i="12"/>
  <c r="F261" i="12"/>
  <c r="E261" i="12"/>
  <c r="Y260" i="12"/>
  <c r="W260" i="12"/>
  <c r="V260" i="12"/>
  <c r="U260" i="12"/>
  <c r="T260" i="12"/>
  <c r="Y254" i="12"/>
  <c r="W254" i="12"/>
  <c r="V254" i="12"/>
  <c r="U254" i="12"/>
  <c r="T254" i="12"/>
  <c r="J254" i="12"/>
  <c r="I254" i="12"/>
  <c r="H254" i="12"/>
  <c r="G254" i="12"/>
  <c r="F254" i="12"/>
  <c r="E254" i="12"/>
  <c r="Y253" i="12"/>
  <c r="W253" i="12"/>
  <c r="V253" i="12"/>
  <c r="U253" i="12"/>
  <c r="T253" i="12"/>
  <c r="Y247" i="12"/>
  <c r="W247" i="12"/>
  <c r="V247" i="12"/>
  <c r="U247" i="12"/>
  <c r="T247" i="12"/>
  <c r="J247" i="12"/>
  <c r="I247" i="12"/>
  <c r="H247" i="12"/>
  <c r="G247" i="12"/>
  <c r="F247" i="12"/>
  <c r="E247" i="12"/>
  <c r="Y246" i="12"/>
  <c r="W246" i="12"/>
  <c r="V246" i="12"/>
  <c r="U246" i="12"/>
  <c r="T246" i="12"/>
  <c r="Y240" i="12"/>
  <c r="W240" i="12"/>
  <c r="V240" i="12"/>
  <c r="U240" i="12"/>
  <c r="T240" i="12"/>
  <c r="J240" i="12"/>
  <c r="I240" i="12"/>
  <c r="H240" i="12"/>
  <c r="G240" i="12"/>
  <c r="F240" i="12"/>
  <c r="E240" i="12"/>
  <c r="Y239" i="12"/>
  <c r="W239" i="12"/>
  <c r="V239" i="12"/>
  <c r="U239" i="12"/>
  <c r="Y233" i="12"/>
  <c r="W233" i="12"/>
  <c r="V233" i="12"/>
  <c r="U233" i="12"/>
  <c r="T233" i="12"/>
  <c r="J233" i="12"/>
  <c r="I233" i="12"/>
  <c r="H233" i="12"/>
  <c r="G233" i="12"/>
  <c r="F233" i="12"/>
  <c r="E233" i="12"/>
  <c r="Y232" i="12"/>
  <c r="W232" i="12"/>
  <c r="V232" i="12"/>
  <c r="U232" i="12"/>
  <c r="T232" i="12"/>
  <c r="Y226" i="12"/>
  <c r="W226" i="12"/>
  <c r="V226" i="12"/>
  <c r="U226" i="12"/>
  <c r="T226" i="12"/>
  <c r="J226" i="12"/>
  <c r="I226" i="12"/>
  <c r="H226" i="12"/>
  <c r="G226" i="12"/>
  <c r="F226" i="12"/>
  <c r="E226" i="12"/>
  <c r="Y225" i="12"/>
  <c r="W225" i="12"/>
  <c r="V225" i="12"/>
  <c r="U225" i="12"/>
  <c r="T225" i="12"/>
  <c r="Y219" i="12"/>
  <c r="W219" i="12"/>
  <c r="V219" i="12"/>
  <c r="U219" i="12"/>
  <c r="T219" i="12"/>
  <c r="J219" i="12"/>
  <c r="I219" i="12"/>
  <c r="H219" i="12"/>
  <c r="G219" i="12"/>
  <c r="F219" i="12"/>
  <c r="E219" i="12"/>
  <c r="Y218" i="12"/>
  <c r="W218" i="12"/>
  <c r="V218" i="12"/>
  <c r="U218" i="12"/>
  <c r="T218" i="12"/>
  <c r="Y212" i="12"/>
  <c r="W212" i="12"/>
  <c r="V212" i="12"/>
  <c r="U212" i="12"/>
  <c r="T212" i="12"/>
  <c r="J212" i="12"/>
  <c r="I212" i="12"/>
  <c r="H212" i="12"/>
  <c r="G212" i="12"/>
  <c r="F212" i="12"/>
  <c r="E212" i="12"/>
  <c r="Y211" i="12"/>
  <c r="W211" i="12"/>
  <c r="V211" i="12"/>
  <c r="U211" i="12"/>
  <c r="T211" i="12"/>
  <c r="BD197" i="12"/>
  <c r="AY197" i="12"/>
  <c r="AY150" i="12"/>
  <c r="AT197" i="12"/>
  <c r="AT150" i="12"/>
  <c r="AO197" i="12"/>
  <c r="AO150" i="12"/>
  <c r="AN197" i="12"/>
  <c r="AN150" i="12"/>
  <c r="W197" i="12"/>
  <c r="W150" i="12"/>
  <c r="V197" i="12"/>
  <c r="V150" i="12"/>
  <c r="U197" i="12"/>
  <c r="U150" i="12"/>
  <c r="T197" i="12"/>
  <c r="T150" i="12"/>
  <c r="J197" i="12"/>
  <c r="J150" i="12"/>
  <c r="I197" i="12"/>
  <c r="I150" i="12"/>
  <c r="H197" i="12"/>
  <c r="H150" i="12"/>
  <c r="G197" i="12"/>
  <c r="G150" i="12"/>
  <c r="F197" i="12"/>
  <c r="F150" i="12"/>
  <c r="E197" i="12"/>
  <c r="E150" i="12"/>
  <c r="Y195" i="12"/>
  <c r="W195" i="12"/>
  <c r="V195" i="12"/>
  <c r="U195" i="12"/>
  <c r="T195" i="12"/>
  <c r="J195" i="12"/>
  <c r="I195" i="12"/>
  <c r="H195" i="12"/>
  <c r="G195" i="12"/>
  <c r="F195" i="12"/>
  <c r="E195" i="12"/>
  <c r="Y194" i="12"/>
  <c r="W194" i="12"/>
  <c r="V194" i="12"/>
  <c r="U194" i="12"/>
  <c r="T194" i="12"/>
  <c r="Y188" i="12"/>
  <c r="Y187" i="12"/>
  <c r="Y181" i="12"/>
  <c r="W181" i="12"/>
  <c r="V181" i="12"/>
  <c r="U181" i="12"/>
  <c r="T181" i="12"/>
  <c r="J181" i="12"/>
  <c r="I181" i="12"/>
  <c r="H181" i="12"/>
  <c r="G181" i="12"/>
  <c r="F181" i="12"/>
  <c r="E181" i="12"/>
  <c r="Y180" i="12"/>
  <c r="W180" i="12"/>
  <c r="V180" i="12"/>
  <c r="U180" i="12"/>
  <c r="T180" i="12"/>
  <c r="Y174" i="12"/>
  <c r="W174" i="12"/>
  <c r="V174" i="12"/>
  <c r="U174" i="12"/>
  <c r="T174" i="12"/>
  <c r="J174" i="12"/>
  <c r="I174" i="12"/>
  <c r="H174" i="12"/>
  <c r="G174" i="12"/>
  <c r="F174" i="12"/>
  <c r="E174" i="12"/>
  <c r="Y173" i="12"/>
  <c r="W173" i="12"/>
  <c r="V173" i="12"/>
  <c r="U173" i="12"/>
  <c r="T173" i="12"/>
  <c r="Y167" i="12"/>
  <c r="W167" i="12"/>
  <c r="V167" i="12"/>
  <c r="U167" i="12"/>
  <c r="T167" i="12"/>
  <c r="J167" i="12"/>
  <c r="I167" i="12"/>
  <c r="H167" i="12"/>
  <c r="G167" i="12"/>
  <c r="F167" i="12"/>
  <c r="E167" i="12"/>
  <c r="Y166" i="12"/>
  <c r="W166" i="12"/>
  <c r="V166" i="12"/>
  <c r="U166" i="12"/>
  <c r="T166" i="12"/>
  <c r="Y160" i="12"/>
  <c r="W160" i="12"/>
  <c r="V160" i="12"/>
  <c r="U160" i="12"/>
  <c r="T160" i="12"/>
  <c r="J160" i="12"/>
  <c r="I160" i="12"/>
  <c r="H160" i="12"/>
  <c r="G160" i="12"/>
  <c r="F160" i="12"/>
  <c r="E160" i="12"/>
  <c r="Y159" i="12"/>
  <c r="W159" i="12"/>
  <c r="V159" i="12"/>
  <c r="U159" i="12"/>
  <c r="T159" i="12"/>
  <c r="Y148" i="12"/>
  <c r="W148" i="12"/>
  <c r="V148" i="12"/>
  <c r="U148" i="12"/>
  <c r="T148" i="12"/>
  <c r="J148" i="12"/>
  <c r="I148" i="12"/>
  <c r="H148" i="12"/>
  <c r="G148" i="12"/>
  <c r="F148" i="12"/>
  <c r="E148" i="12"/>
  <c r="Y147" i="12"/>
  <c r="W147" i="12"/>
  <c r="V147" i="12"/>
  <c r="U147" i="12"/>
  <c r="Y141" i="12"/>
  <c r="W141" i="12"/>
  <c r="V141" i="12"/>
  <c r="U141" i="12"/>
  <c r="T141" i="12"/>
  <c r="J141" i="12"/>
  <c r="I141" i="12"/>
  <c r="H141" i="12"/>
  <c r="G141" i="12"/>
  <c r="F141" i="12"/>
  <c r="E141" i="12"/>
  <c r="Y140" i="12"/>
  <c r="W140" i="12"/>
  <c r="V140" i="12"/>
  <c r="U140" i="12"/>
  <c r="T140" i="12"/>
  <c r="Y134" i="12"/>
  <c r="W134" i="12"/>
  <c r="V134" i="12"/>
  <c r="U134" i="12"/>
  <c r="T134" i="12"/>
  <c r="J134" i="12"/>
  <c r="I134" i="12"/>
  <c r="H134" i="12"/>
  <c r="G134" i="12"/>
  <c r="F134" i="12"/>
  <c r="E134" i="12"/>
  <c r="Y133" i="12"/>
  <c r="W133" i="12"/>
  <c r="V133" i="12"/>
  <c r="U133" i="12"/>
  <c r="T133" i="12"/>
  <c r="Y127" i="12"/>
  <c r="W127" i="12"/>
  <c r="V127" i="12"/>
  <c r="U127" i="12"/>
  <c r="T127" i="12"/>
  <c r="J127" i="12"/>
  <c r="I127" i="12"/>
  <c r="H127" i="12"/>
  <c r="G127" i="12"/>
  <c r="F127" i="12"/>
  <c r="E127" i="12"/>
  <c r="Y126" i="12"/>
  <c r="W126" i="12"/>
  <c r="V126" i="12"/>
  <c r="U126" i="12"/>
  <c r="T126" i="12"/>
  <c r="Y120" i="12"/>
  <c r="W120" i="12"/>
  <c r="V120" i="12"/>
  <c r="U120" i="12"/>
  <c r="T120" i="12"/>
  <c r="J120" i="12"/>
  <c r="I120" i="12"/>
  <c r="H120" i="12"/>
  <c r="G120" i="12"/>
  <c r="F120" i="12"/>
  <c r="E120" i="12"/>
  <c r="Y119" i="12"/>
  <c r="W119" i="12"/>
  <c r="V119" i="12"/>
  <c r="U119" i="12"/>
  <c r="T119" i="12"/>
  <c r="Y113" i="12"/>
  <c r="W113" i="12"/>
  <c r="V113" i="12"/>
  <c r="U113" i="12"/>
  <c r="T113" i="12"/>
  <c r="J113" i="12"/>
  <c r="I113" i="12"/>
  <c r="H113" i="12"/>
  <c r="G113" i="12"/>
  <c r="F113" i="12"/>
  <c r="E113" i="12"/>
  <c r="Y112" i="12"/>
  <c r="W112" i="12"/>
  <c r="V112" i="12"/>
  <c r="U112" i="12"/>
  <c r="T112" i="12"/>
  <c r="Y106" i="12"/>
  <c r="W106" i="12"/>
  <c r="V106" i="12"/>
  <c r="U106" i="12"/>
  <c r="T106" i="12"/>
  <c r="J106" i="12"/>
  <c r="I106" i="12"/>
  <c r="H106" i="12"/>
  <c r="G106" i="12"/>
  <c r="F106" i="12"/>
  <c r="E106" i="12"/>
  <c r="Y105" i="12"/>
  <c r="W105" i="12"/>
  <c r="V105" i="12"/>
  <c r="U105" i="12"/>
  <c r="T105" i="12"/>
  <c r="Y99" i="12"/>
  <c r="W99" i="12"/>
  <c r="V99" i="12"/>
  <c r="U99" i="12"/>
  <c r="T99" i="12"/>
  <c r="J99" i="12"/>
  <c r="I99" i="12"/>
  <c r="H99" i="12"/>
  <c r="G99" i="12"/>
  <c r="F99" i="12"/>
  <c r="E99" i="12"/>
  <c r="Y98" i="12"/>
  <c r="W98" i="12"/>
  <c r="V98" i="12"/>
  <c r="U98" i="12"/>
  <c r="T98" i="12"/>
  <c r="Y92" i="12"/>
  <c r="W92" i="12"/>
  <c r="V92" i="12"/>
  <c r="U92" i="12"/>
  <c r="T92" i="12"/>
  <c r="J92" i="12"/>
  <c r="I92" i="12"/>
  <c r="H92" i="12"/>
  <c r="G92" i="12"/>
  <c r="F92" i="12"/>
  <c r="E92" i="12"/>
  <c r="Y91" i="12"/>
  <c r="W91" i="12"/>
  <c r="V91" i="12"/>
  <c r="U91" i="12"/>
  <c r="T91" i="12"/>
  <c r="Y85" i="12"/>
  <c r="W85" i="12"/>
  <c r="V85" i="12"/>
  <c r="U85" i="12"/>
  <c r="T85" i="12"/>
  <c r="J85" i="12"/>
  <c r="I85" i="12"/>
  <c r="H85" i="12"/>
  <c r="G85" i="12"/>
  <c r="F85" i="12"/>
  <c r="E85" i="12"/>
  <c r="Y84" i="12"/>
  <c r="W84" i="12"/>
  <c r="V84" i="12"/>
  <c r="U84" i="12"/>
  <c r="T84" i="12"/>
  <c r="Y78" i="12"/>
  <c r="W78" i="12"/>
  <c r="V78" i="12"/>
  <c r="U78" i="12"/>
  <c r="T78" i="12"/>
  <c r="J78" i="12"/>
  <c r="I78" i="12"/>
  <c r="H78" i="12"/>
  <c r="G78" i="12"/>
  <c r="F78" i="12"/>
  <c r="E78" i="12"/>
  <c r="Y77" i="12"/>
  <c r="W77" i="12"/>
  <c r="V77" i="12"/>
  <c r="U77" i="12"/>
  <c r="T77" i="12"/>
  <c r="Y71" i="12"/>
  <c r="W71" i="12"/>
  <c r="V71" i="12"/>
  <c r="U71" i="12"/>
  <c r="T71" i="12"/>
  <c r="J71" i="12"/>
  <c r="I71" i="12"/>
  <c r="H71" i="12"/>
  <c r="G71" i="12"/>
  <c r="F71" i="12"/>
  <c r="E71" i="12"/>
  <c r="Y70" i="12"/>
  <c r="W70" i="12"/>
  <c r="V70" i="12"/>
  <c r="U70" i="12"/>
  <c r="T70" i="12"/>
  <c r="Y64" i="12"/>
  <c r="W64" i="12"/>
  <c r="V64" i="12"/>
  <c r="U64" i="12"/>
  <c r="T64" i="12"/>
  <c r="J64" i="12"/>
  <c r="I64" i="12"/>
  <c r="H64" i="12"/>
  <c r="G64" i="12"/>
  <c r="F64" i="12"/>
  <c r="E64" i="12"/>
  <c r="Y63" i="12"/>
  <c r="W63" i="12"/>
  <c r="V63" i="12"/>
  <c r="U63" i="12"/>
  <c r="T63" i="12"/>
  <c r="Y57" i="12"/>
  <c r="W57" i="12"/>
  <c r="V57" i="12"/>
  <c r="U57" i="12"/>
  <c r="T57" i="12"/>
  <c r="J57" i="12"/>
  <c r="I57" i="12"/>
  <c r="H57" i="12"/>
  <c r="G57" i="12"/>
  <c r="F57" i="12"/>
  <c r="E57" i="12"/>
  <c r="Y56" i="12"/>
  <c r="W56" i="12"/>
  <c r="V56" i="12"/>
  <c r="U56" i="12"/>
  <c r="T56" i="12"/>
  <c r="Y50" i="12"/>
  <c r="W50" i="12"/>
  <c r="V50" i="12"/>
  <c r="U50" i="12"/>
  <c r="T50" i="12"/>
  <c r="J50" i="12"/>
  <c r="I50" i="12"/>
  <c r="H50" i="12"/>
  <c r="G50" i="12"/>
  <c r="F50" i="12"/>
  <c r="E50" i="12"/>
  <c r="Y49" i="12"/>
  <c r="W49" i="12"/>
  <c r="V49" i="12"/>
  <c r="U49" i="12"/>
  <c r="T49" i="12"/>
  <c r="Y43" i="12"/>
  <c r="W43" i="12"/>
  <c r="V43" i="12"/>
  <c r="U43" i="12"/>
  <c r="T43" i="12"/>
  <c r="J43" i="12"/>
  <c r="I43" i="12"/>
  <c r="H43" i="12"/>
  <c r="G43" i="12"/>
  <c r="F43" i="12"/>
  <c r="E43" i="12"/>
  <c r="Y42" i="12"/>
  <c r="W42" i="12"/>
  <c r="V42" i="12"/>
  <c r="U42" i="12"/>
  <c r="T42" i="12"/>
  <c r="Y36" i="12"/>
  <c r="W36" i="12"/>
  <c r="V36" i="12"/>
  <c r="U36" i="12"/>
  <c r="T36" i="12"/>
  <c r="J36" i="12"/>
  <c r="I36" i="12"/>
  <c r="H36" i="12"/>
  <c r="G36" i="12"/>
  <c r="F36" i="12"/>
  <c r="E36" i="12"/>
  <c r="Y35" i="12"/>
  <c r="W35" i="12"/>
  <c r="V35" i="12"/>
  <c r="U35" i="12"/>
  <c r="T35" i="12"/>
  <c r="Y29" i="12"/>
  <c r="W29" i="12"/>
  <c r="V29" i="12"/>
  <c r="U29" i="12"/>
  <c r="T29" i="12"/>
  <c r="J29" i="12"/>
  <c r="I29" i="12"/>
  <c r="H29" i="12"/>
  <c r="G29" i="12"/>
  <c r="F29" i="12"/>
  <c r="E29" i="12"/>
  <c r="Y28" i="12"/>
  <c r="W28" i="12"/>
  <c r="V28" i="12"/>
  <c r="U28" i="12"/>
  <c r="T28" i="12"/>
  <c r="Y22" i="12"/>
  <c r="W22" i="12"/>
  <c r="V22" i="12"/>
  <c r="U22" i="12"/>
  <c r="T22" i="12"/>
  <c r="J22" i="12"/>
  <c r="I22" i="12"/>
  <c r="H22" i="12"/>
  <c r="G22" i="12"/>
  <c r="F22" i="12"/>
  <c r="E22" i="12"/>
  <c r="Y21" i="12"/>
  <c r="W21" i="12"/>
  <c r="V21" i="12"/>
  <c r="U21" i="12"/>
  <c r="T21" i="12"/>
  <c r="Y15" i="12"/>
  <c r="W15" i="12"/>
  <c r="V15" i="12"/>
  <c r="U15" i="12"/>
  <c r="T15" i="12"/>
  <c r="J15" i="12"/>
  <c r="I15" i="12"/>
  <c r="H15" i="12"/>
  <c r="G15" i="12"/>
  <c r="F15" i="12"/>
  <c r="E15" i="12"/>
  <c r="Y14" i="12"/>
  <c r="W14" i="12"/>
  <c r="V14" i="12"/>
  <c r="U14" i="12"/>
  <c r="T14" i="12"/>
  <c r="S22" i="7"/>
  <c r="S21" i="7"/>
  <c r="S20" i="7"/>
  <c r="S19" i="7"/>
  <c r="S18" i="7"/>
  <c r="S17" i="7"/>
  <c r="S16" i="7"/>
  <c r="S15" i="7"/>
  <c r="S14" i="7"/>
  <c r="S13" i="7"/>
  <c r="S12" i="7"/>
  <c r="S11" i="7"/>
  <c r="S10" i="7"/>
  <c r="S9" i="7"/>
  <c r="AL23" i="6"/>
  <c r="AL22" i="6"/>
  <c r="AL16" i="6"/>
  <c r="AK15" i="6"/>
  <c r="AL15" i="6"/>
  <c r="AC29" i="6"/>
  <c r="AD29" i="6"/>
  <c r="AE29" i="6"/>
  <c r="AF29" i="6"/>
  <c r="AG29" i="6"/>
  <c r="AH29" i="6"/>
  <c r="AI29" i="6"/>
  <c r="AJ29" i="6"/>
  <c r="AK29" i="6"/>
  <c r="AL29" i="6"/>
  <c r="AM29" i="6"/>
  <c r="AN29" i="6"/>
  <c r="AO29" i="6"/>
  <c r="AP29" i="6"/>
  <c r="AQ29" i="6"/>
  <c r="AR29" i="6"/>
  <c r="AT29" i="6"/>
  <c r="AU29" i="6"/>
  <c r="AV29" i="6"/>
  <c r="AW29" i="6"/>
  <c r="AX29" i="6"/>
  <c r="AZ29" i="6"/>
  <c r="AC30" i="6"/>
  <c r="AE30" i="6"/>
  <c r="AF30" i="6"/>
  <c r="AG30" i="6"/>
  <c r="AH30" i="6"/>
  <c r="AI30" i="6"/>
  <c r="AJ30" i="6"/>
  <c r="AL30" i="6"/>
  <c r="AM30" i="6"/>
  <c r="BC30" i="6"/>
  <c r="AC40" i="6"/>
  <c r="AD40" i="6"/>
  <c r="AK40" i="6"/>
  <c r="AL40" i="6"/>
  <c r="AE40" i="6"/>
  <c r="AJ40" i="6"/>
  <c r="AC22" i="6"/>
  <c r="AD22" i="6"/>
  <c r="AE22" i="6"/>
  <c r="AF22" i="6"/>
  <c r="AG22" i="6"/>
  <c r="AH22" i="6"/>
  <c r="AI22" i="6"/>
  <c r="AJ22" i="6"/>
  <c r="AK22" i="6"/>
  <c r="AM22" i="6"/>
  <c r="AN22" i="6"/>
  <c r="AO22" i="6"/>
  <c r="AQ22" i="6"/>
  <c r="AR22" i="6"/>
  <c r="AS22" i="6"/>
  <c r="AT22" i="6"/>
  <c r="AU22" i="6"/>
  <c r="AV22" i="6"/>
  <c r="AW22" i="6"/>
  <c r="AX22" i="6"/>
  <c r="AY22" i="6"/>
  <c r="AC23" i="6"/>
  <c r="AD23" i="6"/>
  <c r="AE23" i="6"/>
  <c r="AF23" i="6"/>
  <c r="AG23" i="6"/>
  <c r="AH23" i="6"/>
  <c r="AI23" i="6"/>
  <c r="AJ23" i="6"/>
  <c r="AK23" i="6"/>
  <c r="AN23" i="6"/>
  <c r="AO23" i="6"/>
  <c r="AP23" i="6"/>
  <c r="AQ23" i="6"/>
  <c r="AR23" i="6"/>
  <c r="AS23" i="6"/>
  <c r="AT23" i="6"/>
  <c r="AU23" i="6"/>
  <c r="AV23" i="6"/>
  <c r="AW23" i="6"/>
  <c r="BC23" i="6"/>
  <c r="AC16" i="6"/>
  <c r="AD16" i="6"/>
  <c r="AE16" i="6"/>
  <c r="AF16" i="6"/>
  <c r="AG16" i="6"/>
  <c r="AH16" i="6"/>
  <c r="AI16" i="6"/>
  <c r="AJ16" i="6"/>
  <c r="AK16" i="6"/>
  <c r="AM16" i="6"/>
  <c r="AN16" i="6"/>
  <c r="AO16" i="6"/>
  <c r="AP16" i="6"/>
  <c r="AQ16" i="6"/>
  <c r="AR16" i="6"/>
  <c r="AS16" i="6"/>
  <c r="AT16" i="6"/>
  <c r="AU16" i="6"/>
  <c r="AV16" i="6"/>
  <c r="AW16" i="6"/>
  <c r="AX16" i="6"/>
  <c r="AY16" i="6"/>
  <c r="AD15" i="6"/>
  <c r="AE15" i="6"/>
  <c r="AF15" i="6"/>
  <c r="AG15" i="6"/>
  <c r="AH15" i="6"/>
  <c r="AI15" i="6"/>
  <c r="AJ15" i="6"/>
  <c r="AM15" i="6"/>
  <c r="AN15" i="6"/>
  <c r="AO15" i="6"/>
  <c r="AP15" i="6"/>
  <c r="AQ15" i="6"/>
  <c r="AR15" i="6"/>
  <c r="AT15" i="6"/>
  <c r="AU15" i="6"/>
  <c r="AV15" i="6"/>
  <c r="AW15" i="6"/>
  <c r="AX15" i="6"/>
  <c r="AY15" i="6"/>
  <c r="AC15" i="6"/>
  <c r="G10" i="6"/>
  <c r="DN40" i="6"/>
  <c r="DN30" i="6"/>
  <c r="DN23" i="6"/>
  <c r="DN16" i="6"/>
  <c r="DN15" i="6"/>
  <c r="CJ40" i="6"/>
  <c r="CJ30" i="6"/>
  <c r="CJ23" i="6"/>
  <c r="CJ16" i="6"/>
  <c r="CJ15" i="6"/>
  <c r="BF30" i="6"/>
  <c r="BF23" i="6"/>
  <c r="BF16" i="6"/>
  <c r="BF15" i="6"/>
  <c r="AB30" i="6"/>
  <c r="AB29" i="6"/>
  <c r="AB23" i="6"/>
  <c r="AB22" i="6"/>
  <c r="AB16" i="6"/>
  <c r="AB15" i="6"/>
  <c r="W38" i="6"/>
  <c r="W39" i="6"/>
  <c r="W30" i="6"/>
  <c r="W29" i="6"/>
  <c r="W23" i="6"/>
  <c r="W22" i="6"/>
  <c r="W16" i="6"/>
  <c r="W15" i="6"/>
  <c r="X38" i="6"/>
  <c r="X39" i="6"/>
  <c r="X30" i="6"/>
  <c r="X29" i="6"/>
  <c r="X23" i="6"/>
  <c r="X22" i="6"/>
  <c r="X16" i="6"/>
  <c r="X15" i="6"/>
  <c r="Y38" i="6"/>
  <c r="Y39" i="6"/>
  <c r="Y30" i="6"/>
  <c r="Y29" i="6"/>
  <c r="Y23" i="6"/>
  <c r="Y22" i="6"/>
  <c r="Y16" i="6"/>
  <c r="Y15" i="6"/>
  <c r="Z38" i="6"/>
  <c r="Z39" i="6"/>
  <c r="Z30" i="6"/>
  <c r="Z29" i="6"/>
  <c r="Z23" i="6"/>
  <c r="Z22" i="6"/>
  <c r="Z16" i="6"/>
  <c r="Z15" i="6"/>
  <c r="AA38" i="6"/>
  <c r="AA39" i="6"/>
  <c r="AA30" i="6"/>
  <c r="AA29" i="6"/>
  <c r="AA23" i="6"/>
  <c r="AA22" i="6"/>
  <c r="AA16" i="6"/>
  <c r="AA15" i="6"/>
  <c r="V38" i="6"/>
  <c r="V39" i="6"/>
  <c r="V30" i="6"/>
  <c r="V29" i="6"/>
  <c r="V23" i="6"/>
  <c r="V22" i="6"/>
  <c r="V16" i="6"/>
  <c r="V15" i="6"/>
  <c r="H39" i="6"/>
  <c r="H38" i="6"/>
  <c r="H30" i="6"/>
  <c r="H29" i="6"/>
  <c r="H23" i="6"/>
  <c r="H22" i="6"/>
  <c r="H16" i="6"/>
  <c r="H15" i="6"/>
  <c r="AC13" i="5"/>
  <c r="Y13" i="5"/>
  <c r="AB13" i="5" s="1"/>
  <c r="Z13" i="5"/>
  <c r="G338" i="15"/>
  <c r="G337" i="15"/>
  <c r="G336" i="15"/>
  <c r="G335" i="15"/>
  <c r="G334" i="15"/>
  <c r="G333" i="15"/>
  <c r="G332" i="15"/>
  <c r="G331" i="15"/>
  <c r="G330" i="15"/>
  <c r="G329" i="15"/>
  <c r="G328" i="15"/>
  <c r="G327" i="15"/>
  <c r="G323" i="15"/>
  <c r="G322" i="15"/>
  <c r="G321" i="15"/>
  <c r="G320" i="15"/>
  <c r="G319" i="15"/>
  <c r="G318" i="15"/>
  <c r="G317" i="15"/>
  <c r="G316" i="15"/>
  <c r="G315" i="15"/>
  <c r="G314" i="15"/>
  <c r="G313" i="15"/>
  <c r="G312" i="15"/>
  <c r="G308" i="15"/>
  <c r="G307" i="15"/>
  <c r="G306" i="15"/>
  <c r="G305" i="15"/>
  <c r="G304" i="15"/>
  <c r="G303" i="15"/>
  <c r="G302" i="15"/>
  <c r="G301" i="15"/>
  <c r="G300" i="15"/>
  <c r="G299" i="15"/>
  <c r="G298" i="15"/>
  <c r="G297" i="15"/>
  <c r="EM30" i="6"/>
  <c r="EQ29" i="6"/>
  <c r="EP29" i="6"/>
  <c r="EO29" i="6"/>
  <c r="EM29" i="6"/>
  <c r="EQ28" i="6"/>
  <c r="EP28" i="6"/>
  <c r="EO28" i="6"/>
  <c r="EN28" i="6"/>
  <c r="EM28" i="6"/>
  <c r="EP27" i="6"/>
  <c r="EO27" i="6"/>
  <c r="EN27" i="6"/>
  <c r="EM27" i="6"/>
  <c r="EQ26" i="6"/>
  <c r="EP26" i="6"/>
  <c r="EO26" i="6"/>
  <c r="EN26" i="6"/>
  <c r="EM26" i="6"/>
  <c r="EQ25" i="6"/>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P18" i="6"/>
  <c r="EO18" i="6"/>
  <c r="EN18" i="6"/>
  <c r="EM18" i="6"/>
  <c r="EQ17" i="6"/>
  <c r="EP17" i="6"/>
  <c r="EO17" i="6"/>
  <c r="EN17" i="6"/>
  <c r="EM17" i="6"/>
  <c r="EM16" i="6"/>
  <c r="EQ14" i="6"/>
  <c r="EP14" i="6"/>
  <c r="EO14" i="6"/>
  <c r="EN14" i="6"/>
  <c r="EM14" i="6"/>
  <c r="EP13" i="6"/>
  <c r="EO13" i="6"/>
  <c r="EN13" i="6"/>
  <c r="EQ12" i="6"/>
  <c r="EP12" i="6"/>
  <c r="EO12" i="6"/>
  <c r="EN12" i="6"/>
  <c r="EM12" i="6"/>
  <c r="EQ11" i="6"/>
  <c r="EP11" i="6"/>
  <c r="EO11" i="6"/>
  <c r="EN11" i="6"/>
  <c r="EM11" i="6"/>
  <c r="EO10" i="6"/>
  <c r="EQ10" i="6" s="1"/>
  <c r="EQ15" i="6" s="1"/>
  <c r="EN10" i="6"/>
  <c r="EM10" i="6"/>
  <c r="EM15" i="6" s="1"/>
  <c r="DJ10" i="6"/>
  <c r="DJ13" i="6" s="1"/>
  <c r="DI10" i="6"/>
  <c r="DK10" i="6"/>
  <c r="DI16" i="6"/>
  <c r="DI18" i="6"/>
  <c r="DJ18" i="6"/>
  <c r="DK18" i="6"/>
  <c r="DL18" i="6"/>
  <c r="DM18" i="6"/>
  <c r="DI19" i="6"/>
  <c r="DJ19" i="6"/>
  <c r="DK19" i="6"/>
  <c r="DL19" i="6"/>
  <c r="DM19" i="6"/>
  <c r="DI20" i="6"/>
  <c r="DJ20" i="6"/>
  <c r="DK20" i="6"/>
  <c r="DL20" i="6"/>
  <c r="DM20" i="6"/>
  <c r="DI21" i="6"/>
  <c r="DJ21" i="6"/>
  <c r="DK21" i="6"/>
  <c r="DL21" i="6"/>
  <c r="DM21" i="6"/>
  <c r="DI22" i="6"/>
  <c r="DJ22" i="6"/>
  <c r="DK22" i="6"/>
  <c r="DL22" i="6"/>
  <c r="DM22" i="6"/>
  <c r="DI23" i="6"/>
  <c r="DI25" i="6"/>
  <c r="DJ25" i="6"/>
  <c r="DK25" i="6"/>
  <c r="DL25" i="6"/>
  <c r="DM25" i="6"/>
  <c r="DI26" i="6"/>
  <c r="DJ26" i="6"/>
  <c r="DK26" i="6"/>
  <c r="DL26" i="6"/>
  <c r="DM26" i="6"/>
  <c r="DI27" i="6"/>
  <c r="DJ27" i="6"/>
  <c r="DK27" i="6"/>
  <c r="DL27" i="6"/>
  <c r="DI28" i="6"/>
  <c r="DJ28" i="6"/>
  <c r="DK28" i="6"/>
  <c r="DL28" i="6"/>
  <c r="DM28" i="6"/>
  <c r="DI29" i="6"/>
  <c r="DK29" i="6"/>
  <c r="DL29" i="6"/>
  <c r="DM29" i="6"/>
  <c r="DI30" i="6"/>
  <c r="EP10" i="6"/>
  <c r="DM16" i="6"/>
  <c r="DJ16"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c r="EW13" i="5" l="1"/>
  <c r="DL10" i="6"/>
  <c r="DI13" i="6"/>
  <c r="DM10" i="6"/>
  <c r="DK13" i="6"/>
  <c r="BC15" i="6"/>
  <c r="BC22" i="6"/>
  <c r="J206" i="12"/>
  <c r="BB22" i="6"/>
  <c r="BC29" i="6"/>
  <c r="U202" i="12"/>
  <c r="W202" i="12"/>
  <c r="DM30" i="6"/>
  <c r="EO37" i="6"/>
  <c r="EO23" i="6"/>
  <c r="EQ30" i="6"/>
  <c r="EO15" i="6"/>
  <c r="DL23" i="6"/>
  <c r="G206" i="12"/>
  <c r="G502" i="12" s="1"/>
  <c r="DK30" i="6"/>
  <c r="EQ23" i="6"/>
  <c r="H203" i="12"/>
  <c r="H501" i="12" s="1"/>
  <c r="I202" i="12"/>
  <c r="EN15" i="6"/>
  <c r="I206" i="12"/>
  <c r="I502" i="12" s="1"/>
  <c r="V206" i="12"/>
  <c r="V502" i="12" s="1"/>
  <c r="DK15" i="6"/>
  <c r="T202" i="12"/>
  <c r="AN202" i="12"/>
  <c r="E203" i="12"/>
  <c r="E501" i="12" s="1"/>
  <c r="BD22" i="6"/>
  <c r="BA22" i="6"/>
  <c r="G22" i="6" s="1"/>
  <c r="BE22" i="6"/>
  <c r="BE15" i="6"/>
  <c r="BE29" i="6"/>
  <c r="DK23" i="6"/>
  <c r="BD30" i="6"/>
  <c r="Q145" i="14"/>
  <c r="DJ23" i="6"/>
  <c r="DJ15" i="6"/>
  <c r="EM37" i="6"/>
  <c r="EQ37" i="6"/>
  <c r="F203" i="12"/>
  <c r="F501" i="12" s="1"/>
  <c r="BD39" i="6"/>
  <c r="G39" i="6"/>
  <c r="BA16" i="6"/>
  <c r="G16" i="6" s="1"/>
  <c r="DK39" i="6"/>
  <c r="DK16" i="6"/>
  <c r="DL30" i="6"/>
  <c r="EP37" i="6"/>
  <c r="EP23" i="6"/>
  <c r="J203" i="12"/>
  <c r="J501" i="12" s="1"/>
  <c r="U203" i="12"/>
  <c r="U501" i="12" s="1"/>
  <c r="W203" i="12"/>
  <c r="W501" i="12" s="1"/>
  <c r="DJ39" i="6"/>
  <c r="DK38" i="6"/>
  <c r="DL38" i="6"/>
  <c r="BD23" i="6"/>
  <c r="BD38" i="6"/>
  <c r="DM23" i="6"/>
  <c r="EN30" i="6"/>
  <c r="EP30" i="6"/>
  <c r="H202" i="12"/>
  <c r="G203" i="12"/>
  <c r="G501" i="12" s="1"/>
  <c r="W206" i="12"/>
  <c r="W502" i="12" s="1"/>
  <c r="DM39" i="6"/>
  <c r="DI39" i="6"/>
  <c r="DJ38" i="6"/>
  <c r="G18" i="6"/>
  <c r="BA38" i="6"/>
  <c r="G37" i="6"/>
  <c r="EV37" i="6" s="1"/>
  <c r="X203" i="12"/>
  <c r="EO16" i="6"/>
  <c r="EN16" i="6"/>
  <c r="EN37" i="6"/>
  <c r="Y40" i="6"/>
  <c r="W40" i="6"/>
  <c r="DL39" i="6"/>
  <c r="DM38" i="6"/>
  <c r="DI38" i="6"/>
  <c r="K206" i="12"/>
  <c r="K502" i="12" s="1"/>
  <c r="BE39" i="6"/>
  <c r="V203" i="12"/>
  <c r="V501" i="12" s="1"/>
  <c r="J202" i="12"/>
  <c r="V202" i="12"/>
  <c r="DJ30" i="6"/>
  <c r="EN23" i="6"/>
  <c r="BA30" i="6"/>
  <c r="G30" i="6" s="1"/>
  <c r="EO30" i="6"/>
  <c r="G26" i="6"/>
  <c r="BE25" i="6"/>
  <c r="G12" i="6"/>
  <c r="E202" i="12"/>
  <c r="G202" i="12"/>
  <c r="E206" i="12"/>
  <c r="E502" i="12" s="1"/>
  <c r="F206" i="12"/>
  <c r="F502" i="12" s="1"/>
  <c r="I203" i="12"/>
  <c r="I501" i="12" s="1"/>
  <c r="J502" i="12"/>
  <c r="T203" i="12"/>
  <c r="T501" i="12" s="1"/>
  <c r="K202" i="12"/>
  <c r="U206" i="12"/>
  <c r="U502" i="12" s="1"/>
  <c r="F202" i="12"/>
  <c r="H206" i="12"/>
  <c r="H502" i="12" s="1"/>
  <c r="T206" i="12"/>
  <c r="T502" i="12" s="1"/>
  <c r="K203" i="12"/>
  <c r="K501" i="12" s="1"/>
  <c r="X206" i="12"/>
  <c r="X502" i="12" s="1"/>
  <c r="X501" i="12"/>
  <c r="BD202" i="12"/>
  <c r="AU150" i="12"/>
  <c r="AT202" i="12"/>
  <c r="AO202" i="12"/>
  <c r="AP150" i="12"/>
  <c r="AY202" i="12"/>
  <c r="AU197" i="12"/>
  <c r="AP197" i="12"/>
  <c r="AU347" i="12"/>
  <c r="AP347" i="12"/>
  <c r="DI15" i="6"/>
  <c r="Z40" i="6"/>
  <c r="AI40" i="6"/>
  <c r="AA40" i="6"/>
  <c r="EP16" i="6"/>
  <c r="AB40" i="6"/>
  <c r="AN40" i="6"/>
  <c r="EQ16" i="6"/>
  <c r="V40" i="6"/>
  <c r="AM40" i="6"/>
  <c r="H40" i="6"/>
  <c r="AH40" i="6"/>
  <c r="AG40" i="6"/>
  <c r="AF40" i="6"/>
  <c r="EP15" i="6"/>
  <c r="X40" i="6"/>
  <c r="BF40" i="6"/>
  <c r="E34" i="14"/>
  <c r="BB40" i="6"/>
  <c r="BA23" i="6"/>
  <c r="G23" i="6" s="1"/>
  <c r="BC40" i="6"/>
  <c r="G14" i="6"/>
  <c r="BE23" i="6"/>
  <c r="BB23" i="6"/>
  <c r="DM13" i="6" l="1"/>
  <c r="DM15" i="6" s="1"/>
  <c r="DL13" i="6"/>
  <c r="DL15" i="6" s="1"/>
  <c r="E503" i="12"/>
  <c r="V503" i="12"/>
  <c r="H503" i="12"/>
  <c r="U503" i="12"/>
  <c r="I503" i="12"/>
  <c r="F503" i="12"/>
  <c r="J503" i="12"/>
  <c r="BD40" i="6"/>
  <c r="G503" i="12"/>
  <c r="W503" i="12"/>
  <c r="K503" i="12"/>
  <c r="T503" i="12"/>
  <c r="AZ38" i="6"/>
  <c r="AZ30" i="6"/>
  <c r="X503" i="12"/>
  <c r="G38" i="6"/>
  <c r="BA40" i="6"/>
  <c r="G40" i="6" s="1"/>
  <c r="BE30" i="6" l="1"/>
  <c r="AY29" i="6"/>
  <c r="BB29" i="6" s="1"/>
  <c r="AZ40" i="6"/>
  <c r="BD29" i="6" l="1"/>
  <c r="BA29" i="6"/>
  <c r="G29" i="6" s="1"/>
  <c r="BE38" i="6"/>
  <c r="BE40" i="6" s="1"/>
  <c r="G27" i="6"/>
  <c r="BE16" i="6"/>
  <c r="AS15" i="6"/>
  <c r="BB15" i="6" s="1"/>
  <c r="BA15" i="6" l="1"/>
  <c r="G15" i="6" s="1"/>
  <c r="BD15" i="6"/>
  <c r="BE26"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A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B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1F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0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1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2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6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8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9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2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2D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2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2F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0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4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5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00000000-0006-0000-0100-000036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00000000-0006-0000-0100-000037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200-00001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0" shapeId="0" xr:uid="{00000000-0006-0000-0200-000020000000}">
      <text>
        <r>
          <rPr>
            <b/>
            <sz val="9"/>
            <color indexed="81"/>
            <rFont val="Tahoma"/>
            <family val="2"/>
          </rPr>
          <t>YULIED.PENARANDA:</t>
        </r>
        <r>
          <rPr>
            <sz val="9"/>
            <color indexed="81"/>
            <rFont val="Tahoma"/>
            <family val="2"/>
          </rPr>
          <t xml:space="preserve">
Verificar las sumas, que no sea inferior ni superior al 100%</t>
        </r>
      </text>
    </comment>
    <comment ref="F11" authorId="0" shapeId="0" xr:uid="{00000000-0006-0000-0200-00002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2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200-00002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0" shapeId="0" xr:uid="{00000000-0006-0000-0200-000024000000}">
      <text>
        <r>
          <rPr>
            <b/>
            <sz val="9"/>
            <color indexed="81"/>
            <rFont val="Tahoma"/>
            <family val="2"/>
          </rPr>
          <t>YULIED.PENARANDA:</t>
        </r>
        <r>
          <rPr>
            <sz val="9"/>
            <color indexed="81"/>
            <rFont val="Tahoma"/>
            <family val="2"/>
          </rPr>
          <t xml:space="preserve">
Verificar las sumas, que no sea inferior ni superior al 100%</t>
        </r>
      </text>
    </comment>
    <comment ref="F13" authorId="0" shapeId="0" xr:uid="{00000000-0006-0000-0200-00002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6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200-00002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0" shapeId="0" xr:uid="{00000000-0006-0000-0200-000028000000}">
      <text>
        <r>
          <rPr>
            <b/>
            <sz val="9"/>
            <color indexed="81"/>
            <rFont val="Tahoma"/>
            <family val="2"/>
          </rPr>
          <t>YULIED.PENARANDA:</t>
        </r>
        <r>
          <rPr>
            <sz val="9"/>
            <color indexed="81"/>
            <rFont val="Tahoma"/>
            <family val="2"/>
          </rPr>
          <t xml:space="preserve">
Verificar las sumas, que no sea inferior ni superior al 100%</t>
        </r>
      </text>
    </comment>
    <comment ref="F15" authorId="0" shapeId="0" xr:uid="{00000000-0006-0000-0200-00002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A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0" shapeId="0" xr:uid="{00000000-0006-0000-0200-00002C000000}">
      <text>
        <r>
          <rPr>
            <b/>
            <sz val="9"/>
            <color indexed="81"/>
            <rFont val="Tahoma"/>
            <family val="2"/>
          </rPr>
          <t>YULIED.PENARANDA:</t>
        </r>
        <r>
          <rPr>
            <sz val="9"/>
            <color indexed="81"/>
            <rFont val="Tahoma"/>
            <family val="2"/>
          </rPr>
          <t xml:space="preserve">
Verificar las sumas, que no sea inferior ni superior al 100%</t>
        </r>
      </text>
    </comment>
    <comment ref="F17" authorId="0" shapeId="0" xr:uid="{00000000-0006-0000-0200-00002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E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200-00002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8" authorId="0" shapeId="0" xr:uid="{00000000-0006-0000-0200-000030000000}">
      <text>
        <r>
          <rPr>
            <b/>
            <sz val="9"/>
            <color indexed="81"/>
            <rFont val="Tahoma"/>
            <family val="2"/>
          </rPr>
          <t>YULIED.PENARANDA:</t>
        </r>
        <r>
          <rPr>
            <sz val="9"/>
            <color indexed="81"/>
            <rFont val="Tahoma"/>
            <family val="2"/>
          </rPr>
          <t xml:space="preserve">
Verificar las sumas, que no sea inferior ni superior al 100%</t>
        </r>
      </text>
    </comment>
    <comment ref="F19" authorId="0" shapeId="0" xr:uid="{00000000-0006-0000-0200-00003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200-000032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200-00003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200-000034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200-00003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200-000036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200-00003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200-00003800000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00000000-0006-0000-0200-00003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200-00003A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200-00003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00000000-0006-0000-0200-00003C000000}">
      <text>
        <r>
          <rPr>
            <b/>
            <sz val="9"/>
            <color indexed="81"/>
            <rFont val="Tahoma"/>
            <family val="2"/>
          </rPr>
          <t>YULIED.PENARANDA:</t>
        </r>
        <r>
          <rPr>
            <sz val="9"/>
            <color indexed="81"/>
            <rFont val="Tahoma"/>
            <family val="2"/>
          </rPr>
          <t xml:space="preserve">
Verificar las sumas, que no sea inferior ni superior al 100%</t>
        </r>
      </text>
    </comment>
    <comment ref="F25" authorId="0" shapeId="0" xr:uid="{00000000-0006-0000-0200-00003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5" authorId="0" shapeId="0" xr:uid="{00000000-0006-0000-0200-00003E000000}">
      <text>
        <r>
          <rPr>
            <b/>
            <sz val="9"/>
            <color indexed="81"/>
            <rFont val="Tahoma"/>
            <family val="2"/>
          </rPr>
          <t>YULIED.PENARANDA:</t>
        </r>
        <r>
          <rPr>
            <sz val="9"/>
            <color indexed="81"/>
            <rFont val="Tahoma"/>
            <family val="2"/>
          </rPr>
          <t xml:space="preserve">
Verificar las sumas, que no sea inferior ni superior al 100%</t>
        </r>
      </text>
    </comment>
    <comment ref="F26" authorId="0" shapeId="0" xr:uid="{00000000-0006-0000-0200-00003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6" authorId="0" shapeId="0" xr:uid="{00000000-0006-0000-0200-000040000000}">
      <text>
        <r>
          <rPr>
            <b/>
            <sz val="9"/>
            <color indexed="81"/>
            <rFont val="Tahoma"/>
            <family val="2"/>
          </rPr>
          <t>YULIED.PENARANDA:</t>
        </r>
        <r>
          <rPr>
            <sz val="9"/>
            <color indexed="81"/>
            <rFont val="Tahoma"/>
            <family val="2"/>
          </rPr>
          <t xml:space="preserve">
Verificar las sumas, que no sea inferior ni superior al 100%</t>
        </r>
      </text>
    </comment>
    <comment ref="T27" authorId="0" shapeId="0" xr:uid="{00000000-0006-0000-0200-000041000000}">
      <text>
        <r>
          <rPr>
            <b/>
            <sz val="9"/>
            <color indexed="81"/>
            <rFont val="Tahoma"/>
            <family val="2"/>
          </rPr>
          <t>YULIED.PENARANDA:</t>
        </r>
        <r>
          <rPr>
            <sz val="9"/>
            <color indexed="81"/>
            <rFont val="Tahoma"/>
            <family val="2"/>
          </rPr>
          <t xml:space="preserve">
Nos debe dar 100%</t>
        </r>
      </text>
    </comment>
    <comment ref="U27" authorId="0" shapeId="0" xr:uid="{00000000-0006-0000-0200-000042000000}">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USUARIO</author>
  </authors>
  <commentList>
    <comment ref="A4" authorId="0" shapeId="0" xr:uid="{00000000-0006-0000-03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3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00000000-0006-0000-0300-000003000000}">
      <text>
        <r>
          <rPr>
            <b/>
            <sz val="9"/>
            <color indexed="81"/>
            <rFont val="Tahoma"/>
            <family val="2"/>
          </rPr>
          <t>YULIED.PENARANDA:</t>
        </r>
        <r>
          <rPr>
            <sz val="9"/>
            <color indexed="81"/>
            <rFont val="Tahoma"/>
            <family val="2"/>
          </rPr>
          <t xml:space="preserve">
Relacionar el período del reporte</t>
        </r>
      </text>
    </comment>
    <comment ref="A8" authorId="0" shapeId="0" xr:uid="{00000000-0006-0000-0300-000004000000}">
      <text>
        <r>
          <rPr>
            <b/>
            <sz val="9"/>
            <color indexed="81"/>
            <rFont val="Tahoma"/>
            <family val="2"/>
          </rPr>
          <t>SPCI:</t>
        </r>
        <r>
          <rPr>
            <sz val="9"/>
            <color indexed="81"/>
            <rFont val="Tahoma"/>
            <family val="2"/>
          </rPr>
          <t xml:space="preserve">
Número de la meta proyecto de inversión, según la asignación dada en  SEGPLAN</t>
        </r>
      </text>
    </comment>
    <comment ref="B8" authorId="0" shapeId="0" xr:uid="{00000000-0006-0000-0300-000005000000}">
      <text>
        <r>
          <rPr>
            <b/>
            <sz val="9"/>
            <color indexed="81"/>
            <rFont val="Tahoma"/>
            <family val="2"/>
          </rPr>
          <t xml:space="preserve">SPCI:
</t>
        </r>
        <r>
          <rPr>
            <sz val="9"/>
            <color indexed="81"/>
            <rFont val="Tahoma"/>
            <family val="2"/>
          </rPr>
          <t>mbre completo de la meta proyecto de inversión, igual como quedo en inversión</t>
        </r>
      </text>
    </comment>
    <comment ref="C8" authorId="1" shapeId="0" xr:uid="{00000000-0006-0000-0300-000006000000}">
      <text>
        <r>
          <rPr>
            <b/>
            <sz val="10"/>
            <color indexed="81"/>
            <rFont val="Tahoma"/>
            <family val="2"/>
          </rPr>
          <t>SPCI:</t>
        </r>
        <r>
          <rPr>
            <sz val="10"/>
            <color indexed="81"/>
            <rFont val="Tahoma"/>
            <family val="2"/>
          </rPr>
          <t xml:space="preserve">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8" authorId="0" shapeId="0" xr:uid="{00000000-0006-0000-0300-000007000000}">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8" authorId="0" shapeId="0" xr:uid="{00000000-0006-0000-0300-000008000000}">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00000000-0006-0000-0300-000009000000}">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00000000-0006-0000-0300-00000A000000}">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00000000-0006-0000-0300-00000B000000}">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00000000-0006-0000-0300-00000C000000}">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00000000-0006-0000-0300-00000D000000}">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00000000-0006-0000-0300-00000E000000}">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00000000-0006-0000-0300-00000F000000}">
      <text>
        <r>
          <rPr>
            <b/>
            <sz val="10"/>
            <color indexed="81"/>
            <rFont val="Tahoma"/>
            <family val="2"/>
          </rPr>
          <t>SPCI:</t>
        </r>
        <r>
          <rPr>
            <sz val="10"/>
            <color indexed="81"/>
            <rFont val="Tahoma"/>
            <family val="2"/>
          </rPr>
          <t xml:space="preserve">
Número de personas identificadas en la localización asociada al punto de inversión.
</t>
        </r>
      </text>
    </comment>
    <comment ref="AQ9" authorId="0" shapeId="0" xr:uid="{00000000-0006-0000-0300-000010000000}">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V9" authorId="0" shapeId="0" xr:uid="{00000000-0006-0000-0300-000011000000}">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Z9" authorId="1" shapeId="0" xr:uid="{00000000-0006-0000-0300-000012000000}">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BB9" authorId="0" shapeId="0" xr:uid="{00000000-0006-0000-0300-000013000000}">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BD9" authorId="1" shapeId="0" xr:uid="{00000000-0006-0000-0300-000014000000}">
      <text>
        <r>
          <rPr>
            <b/>
            <sz val="10"/>
            <color indexed="81"/>
            <rFont val="Tahoma"/>
            <family val="2"/>
          </rPr>
          <t>SPCI:</t>
        </r>
        <r>
          <rPr>
            <sz val="10"/>
            <color indexed="81"/>
            <rFont val="Tahoma"/>
            <family val="2"/>
          </rPr>
          <t xml:space="preserve">
Se relaciona con el seguimiento a la población de acuerdo a la magnitud de la meta.
</t>
        </r>
      </text>
    </comment>
    <comment ref="D10" authorId="0" shapeId="0" xr:uid="{00000000-0006-0000-0300-00001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 authorId="0" shapeId="0" xr:uid="{00000000-0006-0000-0300-000016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 authorId="0" shapeId="0" xr:uid="{00000000-0006-0000-0300-00001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 authorId="0" shapeId="0" xr:uid="{00000000-0006-0000-0300-00001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 authorId="0" shapeId="0" xr:uid="{00000000-0006-0000-0300-00001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5" authorId="0" shapeId="0" xr:uid="{00000000-0006-0000-0300-00001A000000}">
      <text>
        <r>
          <rPr>
            <b/>
            <sz val="9"/>
            <color indexed="81"/>
            <rFont val="Tahoma"/>
            <family val="2"/>
          </rPr>
          <t>YULIED.PENARANDA:</t>
        </r>
        <r>
          <rPr>
            <sz val="9"/>
            <color indexed="81"/>
            <rFont val="Tahoma"/>
            <family val="2"/>
          </rPr>
          <t xml:space="preserve">
Se suma los recursos presupuestales (vigencia + reservas)</t>
        </r>
      </text>
    </comment>
    <comment ref="D17" authorId="0" shapeId="0" xr:uid="{00000000-0006-0000-0300-00001B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8" authorId="0" shapeId="0" xr:uid="{00000000-0006-0000-0300-00001C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9" authorId="0" shapeId="0" xr:uid="{00000000-0006-0000-0300-00001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0" authorId="0" shapeId="0" xr:uid="{00000000-0006-0000-0300-00001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 authorId="0" shapeId="0" xr:uid="{00000000-0006-0000-0300-00001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2" authorId="0" shapeId="0" xr:uid="{00000000-0006-0000-0300-000020000000}">
      <text>
        <r>
          <rPr>
            <b/>
            <sz val="9"/>
            <color indexed="81"/>
            <rFont val="Tahoma"/>
            <family val="2"/>
          </rPr>
          <t>YULIED.PENARANDA:</t>
        </r>
        <r>
          <rPr>
            <sz val="9"/>
            <color indexed="81"/>
            <rFont val="Tahoma"/>
            <family val="2"/>
          </rPr>
          <t xml:space="preserve">
Se suma los recursos presupuestales (vigencia + reservas)</t>
        </r>
      </text>
    </comment>
    <comment ref="D24" authorId="0" shapeId="0" xr:uid="{00000000-0006-0000-0300-00002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 authorId="0" shapeId="0" xr:uid="{00000000-0006-0000-0300-000022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6" authorId="0" shapeId="0" xr:uid="{00000000-0006-0000-0300-00002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7" authorId="0" shapeId="0" xr:uid="{00000000-0006-0000-0300-00002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 authorId="0" shapeId="0" xr:uid="{00000000-0006-0000-0300-00002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9" authorId="0" shapeId="0" xr:uid="{00000000-0006-0000-0300-000026000000}">
      <text>
        <r>
          <rPr>
            <b/>
            <sz val="9"/>
            <color indexed="81"/>
            <rFont val="Tahoma"/>
            <family val="2"/>
          </rPr>
          <t>YULIED.PENARANDA:</t>
        </r>
        <r>
          <rPr>
            <sz val="9"/>
            <color indexed="81"/>
            <rFont val="Tahoma"/>
            <family val="2"/>
          </rPr>
          <t xml:space="preserve">
Se suma los recursos presupuestales (vigencia + reservas)</t>
        </r>
      </text>
    </comment>
    <comment ref="D31" authorId="0" shapeId="0" xr:uid="{00000000-0006-0000-0300-00002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 authorId="0" shapeId="0" xr:uid="{00000000-0006-0000-0300-000028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3" authorId="0" shapeId="0" xr:uid="{00000000-0006-0000-0300-00002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4" authorId="0" shapeId="0" xr:uid="{00000000-0006-0000-0300-00002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5" authorId="0" shapeId="0" xr:uid="{00000000-0006-0000-0300-00002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6" authorId="0" shapeId="0" xr:uid="{00000000-0006-0000-0300-00002C000000}">
      <text>
        <r>
          <rPr>
            <b/>
            <sz val="9"/>
            <color indexed="81"/>
            <rFont val="Tahoma"/>
            <family val="2"/>
          </rPr>
          <t>YULIED.PENARANDA:</t>
        </r>
        <r>
          <rPr>
            <sz val="9"/>
            <color indexed="81"/>
            <rFont val="Tahoma"/>
            <family val="2"/>
          </rPr>
          <t xml:space="preserve">
Se suma los recursos presupuestales (vigencia + reservas)</t>
        </r>
      </text>
    </comment>
    <comment ref="D38" authorId="0" shapeId="0" xr:uid="{00000000-0006-0000-0300-00002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9" authorId="0" shapeId="0" xr:uid="{00000000-0006-0000-0300-00002E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0" authorId="0" shapeId="0" xr:uid="{00000000-0006-0000-0300-00002F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1" authorId="0" shapeId="0" xr:uid="{00000000-0006-0000-0300-000030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2" authorId="0" shapeId="0" xr:uid="{00000000-0006-0000-0300-000031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3" authorId="0" shapeId="0" xr:uid="{00000000-0006-0000-0300-000032000000}">
      <text>
        <r>
          <rPr>
            <b/>
            <sz val="9"/>
            <color indexed="81"/>
            <rFont val="Tahoma"/>
            <family val="2"/>
          </rPr>
          <t>YULIED.PENARANDA:</t>
        </r>
        <r>
          <rPr>
            <sz val="9"/>
            <color indexed="81"/>
            <rFont val="Tahoma"/>
            <family val="2"/>
          </rPr>
          <t xml:space="preserve">
Se suma los recursos presupuestales (vigencia + reservas)</t>
        </r>
      </text>
    </comment>
    <comment ref="D45" authorId="0" shapeId="0" xr:uid="{00000000-0006-0000-0300-000033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6" authorId="0" shapeId="0" xr:uid="{00000000-0006-0000-0300-000034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7" authorId="0" shapeId="0" xr:uid="{00000000-0006-0000-0300-000035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8" authorId="0" shapeId="0" xr:uid="{00000000-0006-0000-0300-000036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9" authorId="0" shapeId="0" xr:uid="{00000000-0006-0000-0300-000037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0" authorId="0" shapeId="0" xr:uid="{00000000-0006-0000-0300-000038000000}">
      <text>
        <r>
          <rPr>
            <b/>
            <sz val="9"/>
            <color indexed="81"/>
            <rFont val="Tahoma"/>
            <family val="2"/>
          </rPr>
          <t>YULIED.PENARANDA:</t>
        </r>
        <r>
          <rPr>
            <sz val="9"/>
            <color indexed="81"/>
            <rFont val="Tahoma"/>
            <family val="2"/>
          </rPr>
          <t xml:space="preserve">
Se suma los recursos presupuestales (vigencia + reservas)</t>
        </r>
      </text>
    </comment>
    <comment ref="D52" authorId="0" shapeId="0" xr:uid="{00000000-0006-0000-0300-000039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53" authorId="0" shapeId="0" xr:uid="{00000000-0006-0000-0300-00003A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54" authorId="0" shapeId="0" xr:uid="{00000000-0006-0000-0300-00003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55" authorId="0" shapeId="0" xr:uid="{00000000-0006-0000-0300-00003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6" authorId="0" shapeId="0" xr:uid="{00000000-0006-0000-0300-00003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7" authorId="0" shapeId="0" xr:uid="{00000000-0006-0000-0300-00003E000000}">
      <text>
        <r>
          <rPr>
            <b/>
            <sz val="9"/>
            <color indexed="81"/>
            <rFont val="Tahoma"/>
            <family val="2"/>
          </rPr>
          <t>YULIED.PENARANDA:</t>
        </r>
        <r>
          <rPr>
            <sz val="9"/>
            <color indexed="81"/>
            <rFont val="Tahoma"/>
            <family val="2"/>
          </rPr>
          <t xml:space="preserve">
Se suma los recursos presupuestales (vigencia + reservas)</t>
        </r>
      </text>
    </comment>
    <comment ref="D59" authorId="0" shapeId="0" xr:uid="{00000000-0006-0000-0300-00003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0" authorId="0" shapeId="0" xr:uid="{00000000-0006-0000-0300-000040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1" authorId="0" shapeId="0" xr:uid="{00000000-0006-0000-0300-00004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2" authorId="0" shapeId="0" xr:uid="{00000000-0006-0000-0300-00004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63" authorId="0" shapeId="0" xr:uid="{00000000-0006-0000-0300-00004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64" authorId="0" shapeId="0" xr:uid="{00000000-0006-0000-0300-000044000000}">
      <text>
        <r>
          <rPr>
            <b/>
            <sz val="9"/>
            <color indexed="81"/>
            <rFont val="Tahoma"/>
            <family val="2"/>
          </rPr>
          <t>YULIED.PENARANDA:</t>
        </r>
        <r>
          <rPr>
            <sz val="9"/>
            <color indexed="81"/>
            <rFont val="Tahoma"/>
            <family val="2"/>
          </rPr>
          <t xml:space="preserve">
Se suma los recursos presupuestales (vigencia + reservas)</t>
        </r>
      </text>
    </comment>
    <comment ref="D66" authorId="0" shapeId="0" xr:uid="{00000000-0006-0000-0300-00004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7" authorId="0" shapeId="0" xr:uid="{00000000-0006-0000-0300-000046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8" authorId="0" shapeId="0" xr:uid="{00000000-0006-0000-0300-00004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9" authorId="0" shapeId="0" xr:uid="{00000000-0006-0000-0300-00004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0" authorId="0" shapeId="0" xr:uid="{00000000-0006-0000-0300-00004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1" authorId="0" shapeId="0" xr:uid="{00000000-0006-0000-0300-00004A000000}">
      <text>
        <r>
          <rPr>
            <b/>
            <sz val="9"/>
            <color indexed="81"/>
            <rFont val="Tahoma"/>
            <family val="2"/>
          </rPr>
          <t>YULIED.PENARANDA:</t>
        </r>
        <r>
          <rPr>
            <sz val="9"/>
            <color indexed="81"/>
            <rFont val="Tahoma"/>
            <family val="2"/>
          </rPr>
          <t xml:space="preserve">
Se suma los recursos presupuestales (vigencia + reservas)</t>
        </r>
      </text>
    </comment>
    <comment ref="D73" authorId="0" shapeId="0" xr:uid="{00000000-0006-0000-0300-00004B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74" authorId="0" shapeId="0" xr:uid="{00000000-0006-0000-0300-00004C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75" authorId="0" shapeId="0" xr:uid="{00000000-0006-0000-0300-00004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76" authorId="0" shapeId="0" xr:uid="{00000000-0006-0000-0300-00004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7" authorId="0" shapeId="0" xr:uid="{00000000-0006-0000-0300-00004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8" authorId="0" shapeId="0" xr:uid="{00000000-0006-0000-0300-000050000000}">
      <text>
        <r>
          <rPr>
            <b/>
            <sz val="9"/>
            <color indexed="81"/>
            <rFont val="Tahoma"/>
            <family val="2"/>
          </rPr>
          <t>YULIED.PENARANDA:</t>
        </r>
        <r>
          <rPr>
            <sz val="9"/>
            <color indexed="81"/>
            <rFont val="Tahoma"/>
            <family val="2"/>
          </rPr>
          <t xml:space="preserve">
Se suma los recursos presupuestales (vigencia + reservas)</t>
        </r>
      </text>
    </comment>
    <comment ref="D80" authorId="0" shapeId="0" xr:uid="{00000000-0006-0000-0300-00005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1" authorId="0" shapeId="0" xr:uid="{00000000-0006-0000-0300-000052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2" authorId="0" shapeId="0" xr:uid="{00000000-0006-0000-0300-00005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83" authorId="0" shapeId="0" xr:uid="{00000000-0006-0000-0300-00005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84" authorId="0" shapeId="0" xr:uid="{00000000-0006-0000-0300-00005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85" authorId="0" shapeId="0" xr:uid="{00000000-0006-0000-0300-000056000000}">
      <text>
        <r>
          <rPr>
            <b/>
            <sz val="9"/>
            <color indexed="81"/>
            <rFont val="Tahoma"/>
            <family val="2"/>
          </rPr>
          <t>YULIED.PENARANDA:</t>
        </r>
        <r>
          <rPr>
            <sz val="9"/>
            <color indexed="81"/>
            <rFont val="Tahoma"/>
            <family val="2"/>
          </rPr>
          <t xml:space="preserve">
Se suma los recursos presupuestales (vigencia + reservas)</t>
        </r>
      </text>
    </comment>
    <comment ref="D87" authorId="0" shapeId="0" xr:uid="{00000000-0006-0000-0300-00005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8" authorId="0" shapeId="0" xr:uid="{00000000-0006-0000-0300-000058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9" authorId="0" shapeId="0" xr:uid="{00000000-0006-0000-0300-00005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0" authorId="0" shapeId="0" xr:uid="{00000000-0006-0000-0300-00005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1" authorId="0" shapeId="0" xr:uid="{00000000-0006-0000-0300-00005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2" authorId="0" shapeId="0" xr:uid="{00000000-0006-0000-0300-00005C000000}">
      <text>
        <r>
          <rPr>
            <b/>
            <sz val="9"/>
            <color indexed="81"/>
            <rFont val="Tahoma"/>
            <family val="2"/>
          </rPr>
          <t>YULIED.PENARANDA:</t>
        </r>
        <r>
          <rPr>
            <sz val="9"/>
            <color indexed="81"/>
            <rFont val="Tahoma"/>
            <family val="2"/>
          </rPr>
          <t xml:space="preserve">
Se suma los recursos presupuestales (vigencia + reservas)</t>
        </r>
      </text>
    </comment>
    <comment ref="D94" authorId="0" shapeId="0" xr:uid="{00000000-0006-0000-0300-00005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95" authorId="0" shapeId="0" xr:uid="{00000000-0006-0000-0300-00005E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96" authorId="0" shapeId="0" xr:uid="{00000000-0006-0000-0300-00005F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7" authorId="0" shapeId="0" xr:uid="{00000000-0006-0000-0300-000060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8" authorId="0" shapeId="0" xr:uid="{00000000-0006-0000-0300-000061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9" authorId="0" shapeId="0" xr:uid="{00000000-0006-0000-0300-000062000000}">
      <text>
        <r>
          <rPr>
            <b/>
            <sz val="9"/>
            <color indexed="81"/>
            <rFont val="Tahoma"/>
            <family val="2"/>
          </rPr>
          <t>YULIED.PENARANDA:</t>
        </r>
        <r>
          <rPr>
            <sz val="9"/>
            <color indexed="81"/>
            <rFont val="Tahoma"/>
            <family val="2"/>
          </rPr>
          <t xml:space="preserve">
Se suma los recursos presupuestales (vigencia + reservas)</t>
        </r>
      </text>
    </comment>
    <comment ref="D101" authorId="0" shapeId="0" xr:uid="{00000000-0006-0000-0300-000063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2" authorId="0" shapeId="0" xr:uid="{00000000-0006-0000-0300-000064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03" authorId="0" shapeId="0" xr:uid="{00000000-0006-0000-0300-000065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04" authorId="0" shapeId="0" xr:uid="{00000000-0006-0000-0300-000066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05" authorId="0" shapeId="0" xr:uid="{00000000-0006-0000-0300-000067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06" authorId="0" shapeId="0" xr:uid="{00000000-0006-0000-0300-000068000000}">
      <text>
        <r>
          <rPr>
            <b/>
            <sz val="9"/>
            <color indexed="81"/>
            <rFont val="Tahoma"/>
            <family val="2"/>
          </rPr>
          <t>YULIED.PENARANDA:</t>
        </r>
        <r>
          <rPr>
            <sz val="9"/>
            <color indexed="81"/>
            <rFont val="Tahoma"/>
            <family val="2"/>
          </rPr>
          <t xml:space="preserve">
Se suma los recursos presupuestales (vigencia + reservas)</t>
        </r>
      </text>
    </comment>
    <comment ref="D108" authorId="0" shapeId="0" xr:uid="{00000000-0006-0000-0300-000069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9" authorId="0" shapeId="0" xr:uid="{00000000-0006-0000-0300-00006A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0" authorId="0" shapeId="0" xr:uid="{00000000-0006-0000-0300-00006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1" authorId="0" shapeId="0" xr:uid="{00000000-0006-0000-0300-00006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2" authorId="0" shapeId="0" xr:uid="{00000000-0006-0000-0300-00006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13" authorId="0" shapeId="0" xr:uid="{00000000-0006-0000-0300-00006E000000}">
      <text>
        <r>
          <rPr>
            <b/>
            <sz val="9"/>
            <color indexed="81"/>
            <rFont val="Tahoma"/>
            <family val="2"/>
          </rPr>
          <t>YULIED.PENARANDA:</t>
        </r>
        <r>
          <rPr>
            <sz val="9"/>
            <color indexed="81"/>
            <rFont val="Tahoma"/>
            <family val="2"/>
          </rPr>
          <t xml:space="preserve">
Se suma los recursos presupuestales (vigencia + reservas)</t>
        </r>
      </text>
    </comment>
    <comment ref="D115" authorId="0" shapeId="0" xr:uid="{00000000-0006-0000-0300-00006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6" authorId="0" shapeId="0" xr:uid="{00000000-0006-0000-0300-000070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7" authorId="0" shapeId="0" xr:uid="{00000000-0006-0000-0300-00007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8" authorId="0" shapeId="0" xr:uid="{00000000-0006-0000-0300-00007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9" authorId="0" shapeId="0" xr:uid="{00000000-0006-0000-0300-00007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0" authorId="0" shapeId="0" xr:uid="{00000000-0006-0000-0300-000074000000}">
      <text>
        <r>
          <rPr>
            <b/>
            <sz val="9"/>
            <color indexed="81"/>
            <rFont val="Tahoma"/>
            <family val="2"/>
          </rPr>
          <t>YULIED.PENARANDA:</t>
        </r>
        <r>
          <rPr>
            <sz val="9"/>
            <color indexed="81"/>
            <rFont val="Tahoma"/>
            <family val="2"/>
          </rPr>
          <t xml:space="preserve">
Se suma los recursos presupuestales (vigencia + reservas)</t>
        </r>
      </text>
    </comment>
    <comment ref="D122" authorId="0" shapeId="0" xr:uid="{00000000-0006-0000-0300-00007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23" authorId="0" shapeId="0" xr:uid="{00000000-0006-0000-0300-000076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4" authorId="0" shapeId="0" xr:uid="{00000000-0006-0000-0300-00007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25" authorId="0" shapeId="0" xr:uid="{00000000-0006-0000-0300-00007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26" authorId="0" shapeId="0" xr:uid="{00000000-0006-0000-0300-00007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7" authorId="0" shapeId="0" xr:uid="{00000000-0006-0000-0300-00007A000000}">
      <text>
        <r>
          <rPr>
            <b/>
            <sz val="9"/>
            <color indexed="81"/>
            <rFont val="Tahoma"/>
            <family val="2"/>
          </rPr>
          <t>YULIED.PENARANDA:</t>
        </r>
        <r>
          <rPr>
            <sz val="9"/>
            <color indexed="81"/>
            <rFont val="Tahoma"/>
            <family val="2"/>
          </rPr>
          <t xml:space="preserve">
Se suma los recursos presupuestales (vigencia + reservas)</t>
        </r>
      </text>
    </comment>
    <comment ref="D129" authorId="0" shapeId="0" xr:uid="{00000000-0006-0000-0300-00007B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0" authorId="0" shapeId="0" xr:uid="{00000000-0006-0000-0300-00007C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1" authorId="0" shapeId="0" xr:uid="{00000000-0006-0000-0300-00007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2" authorId="0" shapeId="0" xr:uid="{00000000-0006-0000-0300-00007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33" authorId="0" shapeId="0" xr:uid="{00000000-0006-0000-0300-00007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34" authorId="0" shapeId="0" xr:uid="{00000000-0006-0000-0300-000080000000}">
      <text>
        <r>
          <rPr>
            <b/>
            <sz val="9"/>
            <color indexed="81"/>
            <rFont val="Tahoma"/>
            <family val="2"/>
          </rPr>
          <t>YULIED.PENARANDA:</t>
        </r>
        <r>
          <rPr>
            <sz val="9"/>
            <color indexed="81"/>
            <rFont val="Tahoma"/>
            <family val="2"/>
          </rPr>
          <t xml:space="preserve">
Se suma los recursos presupuestales (vigencia + reservas)</t>
        </r>
      </text>
    </comment>
    <comment ref="D136" authorId="0" shapeId="0" xr:uid="{00000000-0006-0000-0300-00008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7" authorId="0" shapeId="0" xr:uid="{00000000-0006-0000-0300-000082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8" authorId="0" shapeId="0" xr:uid="{00000000-0006-0000-0300-00008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9" authorId="0" shapeId="0" xr:uid="{00000000-0006-0000-0300-00008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0" authorId="0" shapeId="0" xr:uid="{00000000-0006-0000-0300-00008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1" authorId="0" shapeId="0" xr:uid="{00000000-0006-0000-0300-000086000000}">
      <text>
        <r>
          <rPr>
            <b/>
            <sz val="9"/>
            <color indexed="81"/>
            <rFont val="Tahoma"/>
            <family val="2"/>
          </rPr>
          <t>YULIED.PENARANDA:</t>
        </r>
        <r>
          <rPr>
            <sz val="9"/>
            <color indexed="81"/>
            <rFont val="Tahoma"/>
            <family val="2"/>
          </rPr>
          <t xml:space="preserve">
Se suma los recursos presupuestales (vigencia + reservas)</t>
        </r>
      </text>
    </comment>
    <comment ref="D143" authorId="0" shapeId="0" xr:uid="{00000000-0006-0000-0300-00008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AA143" authorId="2" shapeId="0" xr:uid="{00000000-0006-0000-0300-000088000000}">
      <text>
        <r>
          <rPr>
            <sz val="9"/>
            <color indexed="81"/>
            <rFont val="Tahoma"/>
            <family val="2"/>
          </rPr>
          <t>OPEL: Durante este periodo no se desarrollaron actividades en esta localidad. Se tiene programado adelantar en los proximos meses.</t>
        </r>
      </text>
    </comment>
    <comment ref="D144" authorId="0" shapeId="0" xr:uid="{00000000-0006-0000-0300-000089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45" authorId="0" shapeId="0" xr:uid="{00000000-0006-0000-0300-00008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46" authorId="0" shapeId="0" xr:uid="{00000000-0006-0000-0300-00008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7" authorId="0" shapeId="0" xr:uid="{00000000-0006-0000-0300-00008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8" authorId="0" shapeId="0" xr:uid="{00000000-0006-0000-0300-00008D000000}">
      <text>
        <r>
          <rPr>
            <b/>
            <sz val="9"/>
            <color indexed="81"/>
            <rFont val="Tahoma"/>
            <family val="2"/>
          </rPr>
          <t>YULIED.PENARANDA:</t>
        </r>
        <r>
          <rPr>
            <sz val="9"/>
            <color indexed="81"/>
            <rFont val="Tahoma"/>
            <family val="2"/>
          </rPr>
          <t xml:space="preserve">
Se suma los recursos presupuestales (vigencia + reservas)</t>
        </r>
      </text>
    </comment>
    <comment ref="D155" authorId="0" shapeId="0" xr:uid="{00000000-0006-0000-0300-00008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56" authorId="0" shapeId="0" xr:uid="{00000000-0006-0000-0300-00008F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57" authorId="0" shapeId="0" xr:uid="{00000000-0006-0000-0300-00009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58" authorId="0" shapeId="0" xr:uid="{00000000-0006-0000-0300-00009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59" authorId="0" shapeId="0" xr:uid="{00000000-0006-0000-0300-00009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60" authorId="0" shapeId="0" xr:uid="{00000000-0006-0000-0300-000093000000}">
      <text>
        <r>
          <rPr>
            <b/>
            <sz val="9"/>
            <color indexed="81"/>
            <rFont val="Tahoma"/>
            <family val="2"/>
          </rPr>
          <t>YULIED.PENARANDA:</t>
        </r>
        <r>
          <rPr>
            <sz val="9"/>
            <color indexed="81"/>
            <rFont val="Tahoma"/>
            <family val="2"/>
          </rPr>
          <t xml:space="preserve">
Se suma los recursos presupuestales (vigencia + reservas)</t>
        </r>
      </text>
    </comment>
    <comment ref="D162" authorId="0" shapeId="0" xr:uid="{00000000-0006-0000-0300-000094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63" authorId="0" shapeId="0" xr:uid="{00000000-0006-0000-0300-000095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64" authorId="0" shapeId="0" xr:uid="{00000000-0006-0000-0300-000096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65" authorId="0" shapeId="0" xr:uid="{00000000-0006-0000-0300-000097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66" authorId="0" shapeId="0" xr:uid="{00000000-0006-0000-0300-000098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67" authorId="0" shapeId="0" xr:uid="{00000000-0006-0000-0300-000099000000}">
      <text>
        <r>
          <rPr>
            <b/>
            <sz val="9"/>
            <color indexed="81"/>
            <rFont val="Tahoma"/>
            <family val="2"/>
          </rPr>
          <t>YULIED.PENARANDA:</t>
        </r>
        <r>
          <rPr>
            <sz val="9"/>
            <color indexed="81"/>
            <rFont val="Tahoma"/>
            <family val="2"/>
          </rPr>
          <t xml:space="preserve">
Se suma los recursos presupuestales (vigencia + reservas)</t>
        </r>
      </text>
    </comment>
    <comment ref="D169" authorId="0" shapeId="0" xr:uid="{00000000-0006-0000-0300-00009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0" authorId="0" shapeId="0" xr:uid="{00000000-0006-0000-0300-00009B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71" authorId="0" shapeId="0" xr:uid="{00000000-0006-0000-0300-00009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72" authorId="0" shapeId="0" xr:uid="{00000000-0006-0000-0300-00009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73" authorId="0" shapeId="0" xr:uid="{00000000-0006-0000-0300-00009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74" authorId="0" shapeId="0" xr:uid="{00000000-0006-0000-0300-00009F000000}">
      <text>
        <r>
          <rPr>
            <b/>
            <sz val="9"/>
            <color indexed="81"/>
            <rFont val="Tahoma"/>
            <family val="2"/>
          </rPr>
          <t>YULIED.PENARANDA:</t>
        </r>
        <r>
          <rPr>
            <sz val="9"/>
            <color indexed="81"/>
            <rFont val="Tahoma"/>
            <family val="2"/>
          </rPr>
          <t xml:space="preserve">
Se suma los recursos presupuestales (vigencia + reservas)</t>
        </r>
      </text>
    </comment>
    <comment ref="D176" authorId="0" shapeId="0" xr:uid="{00000000-0006-0000-0300-0000A0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7" authorId="0" shapeId="0" xr:uid="{00000000-0006-0000-0300-0000A1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78" authorId="0" shapeId="0" xr:uid="{00000000-0006-0000-0300-0000A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79" authorId="0" shapeId="0" xr:uid="{00000000-0006-0000-0300-0000A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80" authorId="0" shapeId="0" xr:uid="{00000000-0006-0000-0300-0000A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81" authorId="0" shapeId="0" xr:uid="{00000000-0006-0000-0300-0000A5000000}">
      <text>
        <r>
          <rPr>
            <b/>
            <sz val="9"/>
            <color indexed="81"/>
            <rFont val="Tahoma"/>
            <family val="2"/>
          </rPr>
          <t>YULIED.PENARANDA:</t>
        </r>
        <r>
          <rPr>
            <sz val="9"/>
            <color indexed="81"/>
            <rFont val="Tahoma"/>
            <family val="2"/>
          </rPr>
          <t xml:space="preserve">
Se suma los recursos presupuestales (vigencia + reservas)</t>
        </r>
      </text>
    </comment>
    <comment ref="D183" authorId="0" shapeId="0" xr:uid="{00000000-0006-0000-0300-0000A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84" authorId="0" shapeId="0" xr:uid="{00000000-0006-0000-0300-0000A7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85" authorId="0" shapeId="0" xr:uid="{00000000-0006-0000-0300-0000A8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86" authorId="0" shapeId="0" xr:uid="{00000000-0006-0000-0300-0000A9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87" authorId="0" shapeId="0" xr:uid="{00000000-0006-0000-0300-0000AA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88" authorId="0" shapeId="0" xr:uid="{00000000-0006-0000-0300-0000AB000000}">
      <text>
        <r>
          <rPr>
            <b/>
            <sz val="9"/>
            <color indexed="81"/>
            <rFont val="Tahoma"/>
            <family val="2"/>
          </rPr>
          <t>YULIED.PENARANDA:</t>
        </r>
        <r>
          <rPr>
            <sz val="9"/>
            <color indexed="81"/>
            <rFont val="Tahoma"/>
            <family val="2"/>
          </rPr>
          <t xml:space="preserve">
Se suma los recursos presupuestales (vigencia + reservas)</t>
        </r>
      </text>
    </comment>
    <comment ref="C190" authorId="0" shapeId="0" xr:uid="{3EC15239-B92C-4E53-A056-483EC24CF5B4}">
      <text>
        <r>
          <rPr>
            <b/>
            <sz val="9"/>
            <color indexed="81"/>
            <rFont val="Tahoma"/>
            <family val="2"/>
          </rPr>
          <t>YULIED.PENARANDA:</t>
        </r>
        <r>
          <rPr>
            <sz val="9"/>
            <color indexed="81"/>
            <rFont val="Tahoma"/>
            <family val="2"/>
          </rPr>
          <t xml:space="preserve">
Distrital 55-1</t>
        </r>
      </text>
    </comment>
    <comment ref="D190" authorId="0" shapeId="0" xr:uid="{00000000-0006-0000-0300-0000AC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91" authorId="0" shapeId="0" xr:uid="{00000000-0006-0000-0300-0000AD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92" authorId="0" shapeId="0" xr:uid="{00000000-0006-0000-0300-0000AE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93" authorId="0" shapeId="0" xr:uid="{00000000-0006-0000-0300-0000AF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94" authorId="0" shapeId="0" xr:uid="{00000000-0006-0000-0300-0000B0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95" authorId="0" shapeId="0" xr:uid="{00000000-0006-0000-0300-0000B1000000}">
      <text>
        <r>
          <rPr>
            <b/>
            <sz val="9"/>
            <color indexed="81"/>
            <rFont val="Tahoma"/>
            <family val="2"/>
          </rPr>
          <t>YULIED.PENARANDA:</t>
        </r>
        <r>
          <rPr>
            <sz val="9"/>
            <color indexed="81"/>
            <rFont val="Tahoma"/>
            <family val="2"/>
          </rPr>
          <t xml:space="preserve">
Se suma los recursos presupuestales (vigencia + reservas)</t>
        </r>
      </text>
    </comment>
    <comment ref="D207" authorId="0" shapeId="0" xr:uid="{00000000-0006-0000-0300-0000B2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08" authorId="0" shapeId="0" xr:uid="{00000000-0006-0000-0300-0000B3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09" authorId="0" shapeId="0" xr:uid="{00000000-0006-0000-0300-0000B4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10" authorId="0" shapeId="0" xr:uid="{00000000-0006-0000-0300-0000B5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1" authorId="0" shapeId="0" xr:uid="{00000000-0006-0000-0300-0000B6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2" authorId="0" shapeId="0" xr:uid="{00000000-0006-0000-0300-0000B7000000}">
      <text>
        <r>
          <rPr>
            <b/>
            <sz val="9"/>
            <color indexed="81"/>
            <rFont val="Tahoma"/>
            <family val="2"/>
          </rPr>
          <t>YULIED.PENARANDA:</t>
        </r>
        <r>
          <rPr>
            <sz val="9"/>
            <color indexed="81"/>
            <rFont val="Tahoma"/>
            <family val="2"/>
          </rPr>
          <t xml:space="preserve">
Se suma los recursos presupuestales (vigencia + reservas)</t>
        </r>
      </text>
    </comment>
    <comment ref="D214" authorId="0" shapeId="0" xr:uid="{00000000-0006-0000-0300-0000B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15" authorId="0" shapeId="0" xr:uid="{00000000-0006-0000-0300-0000B9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16" authorId="0" shapeId="0" xr:uid="{00000000-0006-0000-0300-0000B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17" authorId="0" shapeId="0" xr:uid="{00000000-0006-0000-0300-0000B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8" authorId="0" shapeId="0" xr:uid="{00000000-0006-0000-0300-0000B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9" authorId="0" shapeId="0" xr:uid="{00000000-0006-0000-0300-0000BD000000}">
      <text>
        <r>
          <rPr>
            <b/>
            <sz val="9"/>
            <color indexed="81"/>
            <rFont val="Tahoma"/>
            <family val="2"/>
          </rPr>
          <t>YULIED.PENARANDA:</t>
        </r>
        <r>
          <rPr>
            <sz val="9"/>
            <color indexed="81"/>
            <rFont val="Tahoma"/>
            <family val="2"/>
          </rPr>
          <t xml:space="preserve">
Se suma los recursos presupuestales (vigencia + reservas)</t>
        </r>
      </text>
    </comment>
    <comment ref="D221" authorId="0" shapeId="0" xr:uid="{00000000-0006-0000-0300-0000B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22" authorId="0" shapeId="0" xr:uid="{00000000-0006-0000-0300-0000BF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23" authorId="0" shapeId="0" xr:uid="{00000000-0006-0000-0300-0000C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24" authorId="0" shapeId="0" xr:uid="{00000000-0006-0000-0300-0000C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25" authorId="0" shapeId="0" xr:uid="{00000000-0006-0000-0300-0000C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26" authorId="0" shapeId="0" xr:uid="{00000000-0006-0000-0300-0000C3000000}">
      <text>
        <r>
          <rPr>
            <b/>
            <sz val="9"/>
            <color indexed="81"/>
            <rFont val="Tahoma"/>
            <family val="2"/>
          </rPr>
          <t>YULIED.PENARANDA:</t>
        </r>
        <r>
          <rPr>
            <sz val="9"/>
            <color indexed="81"/>
            <rFont val="Tahoma"/>
            <family val="2"/>
          </rPr>
          <t xml:space="preserve">
Se suma los recursos presupuestales (vigencia + reservas)</t>
        </r>
      </text>
    </comment>
    <comment ref="D228" authorId="0" shapeId="0" xr:uid="{00000000-0006-0000-0300-0000C4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29" authorId="0" shapeId="0" xr:uid="{00000000-0006-0000-0300-0000C5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30" authorId="0" shapeId="0" xr:uid="{00000000-0006-0000-0300-0000C6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31" authorId="0" shapeId="0" xr:uid="{00000000-0006-0000-0300-0000C7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32" authorId="0" shapeId="0" xr:uid="{00000000-0006-0000-0300-0000C8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33" authorId="0" shapeId="0" xr:uid="{00000000-0006-0000-0300-0000C9000000}">
      <text>
        <r>
          <rPr>
            <b/>
            <sz val="9"/>
            <color indexed="81"/>
            <rFont val="Tahoma"/>
            <family val="2"/>
          </rPr>
          <t>YULIED.PENARANDA:</t>
        </r>
        <r>
          <rPr>
            <sz val="9"/>
            <color indexed="81"/>
            <rFont val="Tahoma"/>
            <family val="2"/>
          </rPr>
          <t xml:space="preserve">
Se suma los recursos presupuestales (vigencia + reservas)</t>
        </r>
      </text>
    </comment>
    <comment ref="D235" authorId="0" shapeId="0" xr:uid="{00000000-0006-0000-0300-0000C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36" authorId="0" shapeId="0" xr:uid="{00000000-0006-0000-0300-0000CB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37" authorId="0" shapeId="0" xr:uid="{00000000-0006-0000-0300-0000C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38" authorId="0" shapeId="0" xr:uid="{00000000-0006-0000-0300-0000C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39" authorId="0" shapeId="0" xr:uid="{00000000-0006-0000-0300-0000C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40" authorId="0" shapeId="0" xr:uid="{00000000-0006-0000-0300-0000CF000000}">
      <text>
        <r>
          <rPr>
            <b/>
            <sz val="9"/>
            <color indexed="81"/>
            <rFont val="Tahoma"/>
            <family val="2"/>
          </rPr>
          <t>YULIED.PENARANDA:</t>
        </r>
        <r>
          <rPr>
            <sz val="9"/>
            <color indexed="81"/>
            <rFont val="Tahoma"/>
            <family val="2"/>
          </rPr>
          <t xml:space="preserve">
Se suma los recursos presupuestales (vigencia + reservas)</t>
        </r>
      </text>
    </comment>
    <comment ref="D242" authorId="0" shapeId="0" xr:uid="{00000000-0006-0000-0300-0000D0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43" authorId="0" shapeId="0" xr:uid="{00000000-0006-0000-0300-0000D1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44" authorId="0" shapeId="0" xr:uid="{00000000-0006-0000-0300-0000D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45" authorId="0" shapeId="0" xr:uid="{00000000-0006-0000-0300-0000D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46" authorId="0" shapeId="0" xr:uid="{00000000-0006-0000-0300-0000D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47" authorId="0" shapeId="0" xr:uid="{00000000-0006-0000-0300-0000D5000000}">
      <text>
        <r>
          <rPr>
            <b/>
            <sz val="9"/>
            <color indexed="81"/>
            <rFont val="Tahoma"/>
            <family val="2"/>
          </rPr>
          <t>YULIED.PENARANDA:</t>
        </r>
        <r>
          <rPr>
            <sz val="9"/>
            <color indexed="81"/>
            <rFont val="Tahoma"/>
            <family val="2"/>
          </rPr>
          <t xml:space="preserve">
Se suma los recursos presupuestales (vigencia + reservas)</t>
        </r>
      </text>
    </comment>
    <comment ref="D249" authorId="0" shapeId="0" xr:uid="{00000000-0006-0000-0300-0000D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0" authorId="0" shapeId="0" xr:uid="{00000000-0006-0000-0300-0000D7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51" authorId="0" shapeId="0" xr:uid="{00000000-0006-0000-0300-0000D8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2" authorId="0" shapeId="0" xr:uid="{00000000-0006-0000-0300-0000D9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53" authorId="0" shapeId="0" xr:uid="{00000000-0006-0000-0300-0000DA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54" authorId="0" shapeId="0" xr:uid="{00000000-0006-0000-0300-0000DB000000}">
      <text>
        <r>
          <rPr>
            <b/>
            <sz val="9"/>
            <color indexed="81"/>
            <rFont val="Tahoma"/>
            <family val="2"/>
          </rPr>
          <t>YULIED.PENARANDA:</t>
        </r>
        <r>
          <rPr>
            <sz val="9"/>
            <color indexed="81"/>
            <rFont val="Tahoma"/>
            <family val="2"/>
          </rPr>
          <t xml:space="preserve">
Se suma los recursos presupuestales (vigencia + reservas)</t>
        </r>
      </text>
    </comment>
    <comment ref="D256" authorId="0" shapeId="0" xr:uid="{00000000-0006-0000-0300-0000DC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7" authorId="0" shapeId="0" xr:uid="{00000000-0006-0000-0300-0000DD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58" authorId="0" shapeId="0" xr:uid="{00000000-0006-0000-0300-0000DE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9" authorId="0" shapeId="0" xr:uid="{00000000-0006-0000-0300-0000DF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0" authorId="0" shapeId="0" xr:uid="{00000000-0006-0000-0300-0000E0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61" authorId="0" shapeId="0" xr:uid="{00000000-0006-0000-0300-0000E1000000}">
      <text>
        <r>
          <rPr>
            <b/>
            <sz val="9"/>
            <color indexed="81"/>
            <rFont val="Tahoma"/>
            <family val="2"/>
          </rPr>
          <t>YULIED.PENARANDA:</t>
        </r>
        <r>
          <rPr>
            <sz val="9"/>
            <color indexed="81"/>
            <rFont val="Tahoma"/>
            <family val="2"/>
          </rPr>
          <t xml:space="preserve">
Se suma los recursos presupuestales (vigencia + reservas)</t>
        </r>
      </text>
    </comment>
    <comment ref="D263" authorId="0" shapeId="0" xr:uid="{00000000-0006-0000-0300-0000E2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64" authorId="0" shapeId="0" xr:uid="{00000000-0006-0000-0300-0000E3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65" authorId="0" shapeId="0" xr:uid="{00000000-0006-0000-0300-0000E4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66" authorId="0" shapeId="0" xr:uid="{00000000-0006-0000-0300-0000E5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7" authorId="0" shapeId="0" xr:uid="{00000000-0006-0000-0300-0000E6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68" authorId="0" shapeId="0" xr:uid="{00000000-0006-0000-0300-0000E7000000}">
      <text>
        <r>
          <rPr>
            <b/>
            <sz val="9"/>
            <color indexed="81"/>
            <rFont val="Tahoma"/>
            <family val="2"/>
          </rPr>
          <t>YULIED.PENARANDA:</t>
        </r>
        <r>
          <rPr>
            <sz val="9"/>
            <color indexed="81"/>
            <rFont val="Tahoma"/>
            <family val="2"/>
          </rPr>
          <t xml:space="preserve">
Se suma los recursos presupuestales (vigencia + reservas)</t>
        </r>
      </text>
    </comment>
    <comment ref="D270" authorId="0" shapeId="0" xr:uid="{00000000-0006-0000-0300-0000E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71" authorId="0" shapeId="0" xr:uid="{00000000-0006-0000-0300-0000E9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72" authorId="0" shapeId="0" xr:uid="{00000000-0006-0000-0300-0000E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73" authorId="0" shapeId="0" xr:uid="{00000000-0006-0000-0300-0000E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74" authorId="0" shapeId="0" xr:uid="{00000000-0006-0000-0300-0000E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75" authorId="0" shapeId="0" xr:uid="{00000000-0006-0000-0300-0000ED000000}">
      <text>
        <r>
          <rPr>
            <b/>
            <sz val="9"/>
            <color indexed="81"/>
            <rFont val="Tahoma"/>
            <family val="2"/>
          </rPr>
          <t>YULIED.PENARANDA:</t>
        </r>
        <r>
          <rPr>
            <sz val="9"/>
            <color indexed="81"/>
            <rFont val="Tahoma"/>
            <family val="2"/>
          </rPr>
          <t xml:space="preserve">
Se suma los recursos presupuestales (vigencia + reservas)</t>
        </r>
      </text>
    </comment>
    <comment ref="D277" authorId="0" shapeId="0" xr:uid="{00000000-0006-0000-0300-0000E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78" authorId="0" shapeId="0" xr:uid="{00000000-0006-0000-0300-0000EF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79" authorId="0" shapeId="0" xr:uid="{00000000-0006-0000-0300-0000F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80" authorId="0" shapeId="0" xr:uid="{00000000-0006-0000-0300-0000F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1" authorId="0" shapeId="0" xr:uid="{00000000-0006-0000-0300-0000F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82" authorId="0" shapeId="0" xr:uid="{00000000-0006-0000-0300-0000F3000000}">
      <text>
        <r>
          <rPr>
            <b/>
            <sz val="9"/>
            <color indexed="81"/>
            <rFont val="Tahoma"/>
            <family val="2"/>
          </rPr>
          <t>YULIED.PENARANDA:</t>
        </r>
        <r>
          <rPr>
            <sz val="9"/>
            <color indexed="81"/>
            <rFont val="Tahoma"/>
            <family val="2"/>
          </rPr>
          <t xml:space="preserve">
Se suma los recursos presupuestales (vigencia + reservas)</t>
        </r>
      </text>
    </comment>
    <comment ref="D284" authorId="0" shapeId="0" xr:uid="{00000000-0006-0000-0300-0000F4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85" authorId="0" shapeId="0" xr:uid="{00000000-0006-0000-0300-0000F5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86" authorId="0" shapeId="0" xr:uid="{00000000-0006-0000-0300-0000F6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87" authorId="0" shapeId="0" xr:uid="{00000000-0006-0000-0300-0000F7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8" authorId="0" shapeId="0" xr:uid="{00000000-0006-0000-0300-0000F8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89" authorId="0" shapeId="0" xr:uid="{00000000-0006-0000-0300-0000F9000000}">
      <text>
        <r>
          <rPr>
            <b/>
            <sz val="9"/>
            <color indexed="81"/>
            <rFont val="Tahoma"/>
            <family val="2"/>
          </rPr>
          <t>YULIED.PENARANDA:</t>
        </r>
        <r>
          <rPr>
            <sz val="9"/>
            <color indexed="81"/>
            <rFont val="Tahoma"/>
            <family val="2"/>
          </rPr>
          <t xml:space="preserve">
Se suma los recursos presupuestales (vigencia + reservas)</t>
        </r>
      </text>
    </comment>
    <comment ref="D291" authorId="0" shapeId="0" xr:uid="{00000000-0006-0000-0300-0000F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2" authorId="0" shapeId="0" xr:uid="{00000000-0006-0000-0300-0000FB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93" authorId="0" shapeId="0" xr:uid="{00000000-0006-0000-0300-0000F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94" authorId="0" shapeId="0" xr:uid="{00000000-0006-0000-0300-0000F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95" authorId="0" shapeId="0" xr:uid="{00000000-0006-0000-0300-0000F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96" authorId="0" shapeId="0" xr:uid="{00000000-0006-0000-0300-0000FF000000}">
      <text>
        <r>
          <rPr>
            <b/>
            <sz val="9"/>
            <color indexed="81"/>
            <rFont val="Tahoma"/>
            <family val="2"/>
          </rPr>
          <t>YULIED.PENARANDA:</t>
        </r>
        <r>
          <rPr>
            <sz val="9"/>
            <color indexed="81"/>
            <rFont val="Tahoma"/>
            <family val="2"/>
          </rPr>
          <t xml:space="preserve">
Se suma los recursos presupuestales (vigencia + reservas)</t>
        </r>
      </text>
    </comment>
    <comment ref="D298" authorId="0" shapeId="0" xr:uid="{00000000-0006-0000-0300-000000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9" authorId="0" shapeId="0" xr:uid="{00000000-0006-0000-0300-000001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0" authorId="0" shapeId="0" xr:uid="{00000000-0006-0000-0300-000002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01" authorId="0" shapeId="0" xr:uid="{00000000-0006-0000-0300-000003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02" authorId="0" shapeId="0" xr:uid="{00000000-0006-0000-0300-000004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03" authorId="0" shapeId="0" xr:uid="{00000000-0006-0000-0300-000005010000}">
      <text>
        <r>
          <rPr>
            <b/>
            <sz val="9"/>
            <color indexed="81"/>
            <rFont val="Tahoma"/>
            <family val="2"/>
          </rPr>
          <t>YULIED.PENARANDA:</t>
        </r>
        <r>
          <rPr>
            <sz val="9"/>
            <color indexed="81"/>
            <rFont val="Tahoma"/>
            <family val="2"/>
          </rPr>
          <t xml:space="preserve">
Se suma los recursos presupuestales (vigencia + reservas)</t>
        </r>
      </text>
    </comment>
    <comment ref="D305" authorId="0" shapeId="0" xr:uid="{00000000-0006-0000-0300-000006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06" authorId="0" shapeId="0" xr:uid="{00000000-0006-0000-0300-000007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7" authorId="0" shapeId="0" xr:uid="{00000000-0006-0000-0300-000008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08" authorId="0" shapeId="0" xr:uid="{00000000-0006-0000-0300-000009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09" authorId="0" shapeId="0" xr:uid="{00000000-0006-0000-0300-00000A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10" authorId="0" shapeId="0" xr:uid="{00000000-0006-0000-0300-00000B010000}">
      <text>
        <r>
          <rPr>
            <b/>
            <sz val="9"/>
            <color indexed="81"/>
            <rFont val="Tahoma"/>
            <family val="2"/>
          </rPr>
          <t>YULIED.PENARANDA:</t>
        </r>
        <r>
          <rPr>
            <sz val="9"/>
            <color indexed="81"/>
            <rFont val="Tahoma"/>
            <family val="2"/>
          </rPr>
          <t xml:space="preserve">
Se suma los recursos presupuestales (vigencia + reservas)</t>
        </r>
      </text>
    </comment>
    <comment ref="D312" authorId="0" shapeId="0" xr:uid="{00000000-0006-0000-0300-00000C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13" authorId="0" shapeId="0" xr:uid="{00000000-0006-0000-0300-00000D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14" authorId="0" shapeId="0" xr:uid="{00000000-0006-0000-0300-00000E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15" authorId="0" shapeId="0" xr:uid="{00000000-0006-0000-0300-00000F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16" authorId="0" shapeId="0" xr:uid="{00000000-0006-0000-0300-000010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17" authorId="0" shapeId="0" xr:uid="{00000000-0006-0000-0300-000011010000}">
      <text>
        <r>
          <rPr>
            <b/>
            <sz val="9"/>
            <color indexed="81"/>
            <rFont val="Tahoma"/>
            <family val="2"/>
          </rPr>
          <t>YULIED.PENARANDA:</t>
        </r>
        <r>
          <rPr>
            <sz val="9"/>
            <color indexed="81"/>
            <rFont val="Tahoma"/>
            <family val="2"/>
          </rPr>
          <t xml:space="preserve">
Se suma los recursos presupuestales (vigencia + reservas)</t>
        </r>
      </text>
    </comment>
    <comment ref="D319" authorId="0" shapeId="0" xr:uid="{00000000-0006-0000-0300-000012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0" authorId="0" shapeId="0" xr:uid="{00000000-0006-0000-0300-000013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21" authorId="0" shapeId="0" xr:uid="{00000000-0006-0000-0300-000014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22" authorId="0" shapeId="0" xr:uid="{00000000-0006-0000-0300-000015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23" authorId="0" shapeId="0" xr:uid="{00000000-0006-0000-0300-000016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24" authorId="0" shapeId="0" xr:uid="{00000000-0006-0000-0300-000017010000}">
      <text>
        <r>
          <rPr>
            <b/>
            <sz val="9"/>
            <color indexed="81"/>
            <rFont val="Tahoma"/>
            <family val="2"/>
          </rPr>
          <t>YULIED.PENARANDA:</t>
        </r>
        <r>
          <rPr>
            <sz val="9"/>
            <color indexed="81"/>
            <rFont val="Tahoma"/>
            <family val="2"/>
          </rPr>
          <t xml:space="preserve">
Se suma los recursos presupuestales (vigencia + reservas)</t>
        </r>
      </text>
    </comment>
    <comment ref="D326" authorId="0" shapeId="0" xr:uid="{00000000-0006-0000-0300-000018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7" authorId="0" shapeId="0" xr:uid="{00000000-0006-0000-0300-000019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28" authorId="0" shapeId="0" xr:uid="{00000000-0006-0000-0300-00001A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29" authorId="0" shapeId="0" xr:uid="{00000000-0006-0000-0300-00001B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30" authorId="0" shapeId="0" xr:uid="{00000000-0006-0000-0300-00001C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1" authorId="0" shapeId="0" xr:uid="{00000000-0006-0000-0300-00001D010000}">
      <text>
        <r>
          <rPr>
            <b/>
            <sz val="9"/>
            <color indexed="81"/>
            <rFont val="Tahoma"/>
            <family val="2"/>
          </rPr>
          <t>YULIED.PENARANDA:</t>
        </r>
        <r>
          <rPr>
            <sz val="9"/>
            <color indexed="81"/>
            <rFont val="Tahoma"/>
            <family val="2"/>
          </rPr>
          <t xml:space="preserve">
Se suma los recursos presupuestales (vigencia + reservas)</t>
        </r>
      </text>
    </comment>
    <comment ref="D333" authorId="0" shapeId="0" xr:uid="{00000000-0006-0000-0300-00001E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34" authorId="0" shapeId="0" xr:uid="{00000000-0006-0000-0300-00001F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35" authorId="0" shapeId="0" xr:uid="{00000000-0006-0000-0300-000020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36" authorId="0" shapeId="0" xr:uid="{00000000-0006-0000-0300-000021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37" authorId="0" shapeId="0" xr:uid="{00000000-0006-0000-0300-000022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8" authorId="0" shapeId="0" xr:uid="{00000000-0006-0000-0300-000023010000}">
      <text>
        <r>
          <rPr>
            <b/>
            <sz val="9"/>
            <color indexed="81"/>
            <rFont val="Tahoma"/>
            <family val="2"/>
          </rPr>
          <t>YULIED.PENARANDA:</t>
        </r>
        <r>
          <rPr>
            <sz val="9"/>
            <color indexed="81"/>
            <rFont val="Tahoma"/>
            <family val="2"/>
          </rPr>
          <t xml:space="preserve">
Se suma los recursos presupuestales (vigencia + reservas)</t>
        </r>
      </text>
    </comment>
    <comment ref="D340" authorId="0" shapeId="0" xr:uid="{00000000-0006-0000-0300-000024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41" authorId="0" shapeId="0" xr:uid="{00000000-0006-0000-0300-000025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42" authorId="0" shapeId="0" xr:uid="{00000000-0006-0000-0300-000026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43" authorId="0" shapeId="0" xr:uid="{00000000-0006-0000-0300-000027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44" authorId="0" shapeId="0" xr:uid="{00000000-0006-0000-0300-000028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45" authorId="0" shapeId="0" xr:uid="{00000000-0006-0000-0300-000029010000}">
      <text>
        <r>
          <rPr>
            <b/>
            <sz val="9"/>
            <color indexed="81"/>
            <rFont val="Tahoma"/>
            <family val="2"/>
          </rPr>
          <t>YULIED.PENARANDA:</t>
        </r>
        <r>
          <rPr>
            <sz val="9"/>
            <color indexed="81"/>
            <rFont val="Tahoma"/>
            <family val="2"/>
          </rPr>
          <t xml:space="preserve">
Se suma los recursos presupuestales (vigencia + reservas)</t>
        </r>
      </text>
    </comment>
    <comment ref="D356" authorId="0" shapeId="0" xr:uid="{00000000-0006-0000-0300-00002A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57" authorId="0" shapeId="0" xr:uid="{00000000-0006-0000-0300-00002B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58" authorId="0" shapeId="0" xr:uid="{00000000-0006-0000-0300-00002C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59" authorId="0" shapeId="0" xr:uid="{00000000-0006-0000-0300-00002D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60" authorId="0" shapeId="0" xr:uid="{00000000-0006-0000-0300-00002E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61" authorId="0" shapeId="0" xr:uid="{00000000-0006-0000-0300-00002F010000}">
      <text>
        <r>
          <rPr>
            <b/>
            <sz val="9"/>
            <color indexed="81"/>
            <rFont val="Tahoma"/>
            <family val="2"/>
          </rPr>
          <t>YULIED.PENARANDA:</t>
        </r>
        <r>
          <rPr>
            <sz val="9"/>
            <color indexed="81"/>
            <rFont val="Tahoma"/>
            <family val="2"/>
          </rPr>
          <t xml:space="preserve">
Se suma los recursos presupuestales (vigencia + reservas)</t>
        </r>
      </text>
    </comment>
    <comment ref="D363" authorId="0" shapeId="0" xr:uid="{00000000-0006-0000-0300-000030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64" authorId="0" shapeId="0" xr:uid="{00000000-0006-0000-0300-000031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65" authorId="0" shapeId="0" xr:uid="{00000000-0006-0000-0300-000032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66" authorId="0" shapeId="0" xr:uid="{00000000-0006-0000-0300-000033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67" authorId="0" shapeId="0" xr:uid="{00000000-0006-0000-0300-000034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68" authorId="0" shapeId="0" xr:uid="{00000000-0006-0000-0300-000035010000}">
      <text>
        <r>
          <rPr>
            <b/>
            <sz val="9"/>
            <color indexed="81"/>
            <rFont val="Tahoma"/>
            <family val="2"/>
          </rPr>
          <t>YULIED.PENARANDA:</t>
        </r>
        <r>
          <rPr>
            <sz val="9"/>
            <color indexed="81"/>
            <rFont val="Tahoma"/>
            <family val="2"/>
          </rPr>
          <t xml:space="preserve">
Se suma los recursos presupuestales (vigencia + reservas)</t>
        </r>
      </text>
    </comment>
    <comment ref="D370" authorId="0" shapeId="0" xr:uid="{00000000-0006-0000-0300-000036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71" authorId="0" shapeId="0" xr:uid="{00000000-0006-0000-0300-000037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72" authorId="0" shapeId="0" xr:uid="{00000000-0006-0000-0300-000038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73" authorId="0" shapeId="0" xr:uid="{00000000-0006-0000-0300-000039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74" authorId="0" shapeId="0" xr:uid="{00000000-0006-0000-0300-00003A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75" authorId="0" shapeId="0" xr:uid="{00000000-0006-0000-0300-00003B010000}">
      <text>
        <r>
          <rPr>
            <b/>
            <sz val="9"/>
            <color indexed="81"/>
            <rFont val="Tahoma"/>
            <family val="2"/>
          </rPr>
          <t>YULIED.PENARANDA:</t>
        </r>
        <r>
          <rPr>
            <sz val="9"/>
            <color indexed="81"/>
            <rFont val="Tahoma"/>
            <family val="2"/>
          </rPr>
          <t xml:space="preserve">
Se suma los recursos presupuestales (vigencia + reservas)</t>
        </r>
      </text>
    </comment>
    <comment ref="D377" authorId="0" shapeId="0" xr:uid="{00000000-0006-0000-0300-00003C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78" authorId="0" shapeId="0" xr:uid="{00000000-0006-0000-0300-00003D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79" authorId="0" shapeId="0" xr:uid="{00000000-0006-0000-0300-00003E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80" authorId="0" shapeId="0" xr:uid="{00000000-0006-0000-0300-00003F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81" authorId="0" shapeId="0" xr:uid="{00000000-0006-0000-0300-000040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82" authorId="0" shapeId="0" xr:uid="{00000000-0006-0000-0300-000041010000}">
      <text>
        <r>
          <rPr>
            <b/>
            <sz val="9"/>
            <color indexed="81"/>
            <rFont val="Tahoma"/>
            <family val="2"/>
          </rPr>
          <t>YULIED.PENARANDA:</t>
        </r>
        <r>
          <rPr>
            <sz val="9"/>
            <color indexed="81"/>
            <rFont val="Tahoma"/>
            <family val="2"/>
          </rPr>
          <t xml:space="preserve">
Se suma los recursos presupuestales (vigencia + reservas)</t>
        </r>
      </text>
    </comment>
    <comment ref="D384" authorId="0" shapeId="0" xr:uid="{00000000-0006-0000-0300-000042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85" authorId="0" shapeId="0" xr:uid="{00000000-0006-0000-0300-000043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86" authorId="0" shapeId="0" xr:uid="{00000000-0006-0000-0300-000044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87" authorId="0" shapeId="0" xr:uid="{00000000-0006-0000-0300-000045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88" authorId="0" shapeId="0" xr:uid="{00000000-0006-0000-0300-000046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89" authorId="0" shapeId="0" xr:uid="{00000000-0006-0000-0300-000047010000}">
      <text>
        <r>
          <rPr>
            <b/>
            <sz val="9"/>
            <color indexed="81"/>
            <rFont val="Tahoma"/>
            <family val="2"/>
          </rPr>
          <t>YULIED.PENARANDA:</t>
        </r>
        <r>
          <rPr>
            <sz val="9"/>
            <color indexed="81"/>
            <rFont val="Tahoma"/>
            <family val="2"/>
          </rPr>
          <t xml:space="preserve">
Se suma los recursos presupuestales (vigencia + reservas)</t>
        </r>
      </text>
    </comment>
    <comment ref="D391" authorId="0" shapeId="0" xr:uid="{00000000-0006-0000-0300-000048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92" authorId="0" shapeId="0" xr:uid="{00000000-0006-0000-0300-000049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93" authorId="0" shapeId="0" xr:uid="{00000000-0006-0000-0300-00004A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94" authorId="0" shapeId="0" xr:uid="{00000000-0006-0000-0300-00004B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95" authorId="0" shapeId="0" xr:uid="{00000000-0006-0000-0300-00004C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96" authorId="0" shapeId="0" xr:uid="{00000000-0006-0000-0300-00004D010000}">
      <text>
        <r>
          <rPr>
            <b/>
            <sz val="9"/>
            <color indexed="81"/>
            <rFont val="Tahoma"/>
            <family val="2"/>
          </rPr>
          <t>YULIED.PENARANDA:</t>
        </r>
        <r>
          <rPr>
            <sz val="9"/>
            <color indexed="81"/>
            <rFont val="Tahoma"/>
            <family val="2"/>
          </rPr>
          <t xml:space="preserve">
Se suma los recursos presupuestales (vigencia + reservas)</t>
        </r>
      </text>
    </comment>
    <comment ref="D398" authorId="0" shapeId="0" xr:uid="{00000000-0006-0000-0300-00004E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99" authorId="0" shapeId="0" xr:uid="{00000000-0006-0000-0300-00004F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00" authorId="0" shapeId="0" xr:uid="{00000000-0006-0000-0300-000050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01" authorId="0" shapeId="0" xr:uid="{00000000-0006-0000-0300-000051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02" authorId="0" shapeId="0" xr:uid="{00000000-0006-0000-0300-000052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03" authorId="0" shapeId="0" xr:uid="{00000000-0006-0000-0300-000053010000}">
      <text>
        <r>
          <rPr>
            <b/>
            <sz val="9"/>
            <color indexed="81"/>
            <rFont val="Tahoma"/>
            <family val="2"/>
          </rPr>
          <t>YULIED.PENARANDA:</t>
        </r>
        <r>
          <rPr>
            <sz val="9"/>
            <color indexed="81"/>
            <rFont val="Tahoma"/>
            <family val="2"/>
          </rPr>
          <t xml:space="preserve">
Se suma los recursos presupuestales (vigencia + reservas)</t>
        </r>
      </text>
    </comment>
    <comment ref="D405" authorId="0" shapeId="0" xr:uid="{00000000-0006-0000-0300-000054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06" authorId="0" shapeId="0" xr:uid="{00000000-0006-0000-0300-000055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07" authorId="0" shapeId="0" xr:uid="{00000000-0006-0000-0300-000056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08" authorId="0" shapeId="0" xr:uid="{00000000-0006-0000-0300-000057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09" authorId="0" shapeId="0" xr:uid="{00000000-0006-0000-0300-000058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10" authorId="0" shapeId="0" xr:uid="{00000000-0006-0000-0300-000059010000}">
      <text>
        <r>
          <rPr>
            <b/>
            <sz val="9"/>
            <color indexed="81"/>
            <rFont val="Tahoma"/>
            <family val="2"/>
          </rPr>
          <t>YULIED.PENARANDA:</t>
        </r>
        <r>
          <rPr>
            <sz val="9"/>
            <color indexed="81"/>
            <rFont val="Tahoma"/>
            <family val="2"/>
          </rPr>
          <t xml:space="preserve">
Se suma los recursos presupuestales (vigencia + reservas)</t>
        </r>
      </text>
    </comment>
    <comment ref="D412" authorId="0" shapeId="0" xr:uid="{00000000-0006-0000-0300-00005A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13" authorId="0" shapeId="0" xr:uid="{00000000-0006-0000-0300-00005B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14" authorId="0" shapeId="0" xr:uid="{00000000-0006-0000-0300-00005C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15" authorId="0" shapeId="0" xr:uid="{00000000-0006-0000-0300-00005D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16" authorId="0" shapeId="0" xr:uid="{00000000-0006-0000-0300-00005E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17" authorId="0" shapeId="0" xr:uid="{00000000-0006-0000-0300-00005F010000}">
      <text>
        <r>
          <rPr>
            <b/>
            <sz val="9"/>
            <color indexed="81"/>
            <rFont val="Tahoma"/>
            <family val="2"/>
          </rPr>
          <t>YULIED.PENARANDA:</t>
        </r>
        <r>
          <rPr>
            <sz val="9"/>
            <color indexed="81"/>
            <rFont val="Tahoma"/>
            <family val="2"/>
          </rPr>
          <t xml:space="preserve">
Se suma los recursos presupuestales (vigencia + reservas)</t>
        </r>
      </text>
    </comment>
    <comment ref="D419" authorId="0" shapeId="0" xr:uid="{00000000-0006-0000-0300-000060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20" authorId="0" shapeId="0" xr:uid="{00000000-0006-0000-0300-000061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21" authorId="0" shapeId="0" xr:uid="{00000000-0006-0000-0300-000062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22" authorId="0" shapeId="0" xr:uid="{00000000-0006-0000-0300-000063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23" authorId="0" shapeId="0" xr:uid="{00000000-0006-0000-0300-000064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24" authorId="0" shapeId="0" xr:uid="{00000000-0006-0000-0300-000065010000}">
      <text>
        <r>
          <rPr>
            <b/>
            <sz val="9"/>
            <color indexed="81"/>
            <rFont val="Tahoma"/>
            <family val="2"/>
          </rPr>
          <t>YULIED.PENARANDA:</t>
        </r>
        <r>
          <rPr>
            <sz val="9"/>
            <color indexed="81"/>
            <rFont val="Tahoma"/>
            <family val="2"/>
          </rPr>
          <t xml:space="preserve">
Se suma los recursos presupuestales (vigencia + reservas)</t>
        </r>
      </text>
    </comment>
    <comment ref="D426" authorId="0" shapeId="0" xr:uid="{00000000-0006-0000-0300-000066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27" authorId="0" shapeId="0" xr:uid="{00000000-0006-0000-0300-000067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28" authorId="0" shapeId="0" xr:uid="{00000000-0006-0000-0300-000068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29" authorId="0" shapeId="0" xr:uid="{00000000-0006-0000-0300-000069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30" authorId="0" shapeId="0" xr:uid="{00000000-0006-0000-0300-00006A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31" authorId="0" shapeId="0" xr:uid="{00000000-0006-0000-0300-00006B010000}">
      <text>
        <r>
          <rPr>
            <b/>
            <sz val="9"/>
            <color indexed="81"/>
            <rFont val="Tahoma"/>
            <family val="2"/>
          </rPr>
          <t>YULIED.PENARANDA:</t>
        </r>
        <r>
          <rPr>
            <sz val="9"/>
            <color indexed="81"/>
            <rFont val="Tahoma"/>
            <family val="2"/>
          </rPr>
          <t xml:space="preserve">
Se suma los recursos presupuestales (vigencia + reservas)</t>
        </r>
      </text>
    </comment>
    <comment ref="D433" authorId="0" shapeId="0" xr:uid="{00000000-0006-0000-0300-00006C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34" authorId="0" shapeId="0" xr:uid="{00000000-0006-0000-0300-00006D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35" authorId="0" shapeId="0" xr:uid="{00000000-0006-0000-0300-00006E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36" authorId="0" shapeId="0" xr:uid="{00000000-0006-0000-0300-00006F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37" authorId="0" shapeId="0" xr:uid="{00000000-0006-0000-0300-000070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38" authorId="0" shapeId="0" xr:uid="{00000000-0006-0000-0300-000071010000}">
      <text>
        <r>
          <rPr>
            <b/>
            <sz val="9"/>
            <color indexed="81"/>
            <rFont val="Tahoma"/>
            <family val="2"/>
          </rPr>
          <t>YULIED.PENARANDA:</t>
        </r>
        <r>
          <rPr>
            <sz val="9"/>
            <color indexed="81"/>
            <rFont val="Tahoma"/>
            <family val="2"/>
          </rPr>
          <t xml:space="preserve">
Se suma los recursos presupuestales (vigencia + reservas)</t>
        </r>
      </text>
    </comment>
    <comment ref="D440" authorId="0" shapeId="0" xr:uid="{00000000-0006-0000-0300-000072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41" authorId="0" shapeId="0" xr:uid="{00000000-0006-0000-0300-000073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42" authorId="0" shapeId="0" xr:uid="{00000000-0006-0000-0300-000074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43" authorId="0" shapeId="0" xr:uid="{00000000-0006-0000-0300-000075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44" authorId="0" shapeId="0" xr:uid="{00000000-0006-0000-0300-000076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45" authorId="0" shapeId="0" xr:uid="{00000000-0006-0000-0300-000077010000}">
      <text>
        <r>
          <rPr>
            <b/>
            <sz val="9"/>
            <color indexed="81"/>
            <rFont val="Tahoma"/>
            <family val="2"/>
          </rPr>
          <t>YULIED.PENARANDA:</t>
        </r>
        <r>
          <rPr>
            <sz val="9"/>
            <color indexed="81"/>
            <rFont val="Tahoma"/>
            <family val="2"/>
          </rPr>
          <t xml:space="preserve">
Se suma los recursos presupuestales (vigencia + reservas)</t>
        </r>
      </text>
    </comment>
    <comment ref="D447" authorId="0" shapeId="0" xr:uid="{00000000-0006-0000-0300-000078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48" authorId="0" shapeId="0" xr:uid="{00000000-0006-0000-0300-000079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49" authorId="0" shapeId="0" xr:uid="{00000000-0006-0000-0300-00007A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50" authorId="0" shapeId="0" xr:uid="{00000000-0006-0000-0300-00007B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51" authorId="0" shapeId="0" xr:uid="{00000000-0006-0000-0300-00007C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52" authorId="0" shapeId="0" xr:uid="{00000000-0006-0000-0300-00007D010000}">
      <text>
        <r>
          <rPr>
            <b/>
            <sz val="9"/>
            <color indexed="81"/>
            <rFont val="Tahoma"/>
            <family val="2"/>
          </rPr>
          <t>YULIED.PENARANDA:</t>
        </r>
        <r>
          <rPr>
            <sz val="9"/>
            <color indexed="81"/>
            <rFont val="Tahoma"/>
            <family val="2"/>
          </rPr>
          <t xml:space="preserve">
Se suma los recursos presupuestales (vigencia + reservas)</t>
        </r>
      </text>
    </comment>
    <comment ref="D454" authorId="0" shapeId="0" xr:uid="{00000000-0006-0000-0300-00007E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55" authorId="0" shapeId="0" xr:uid="{00000000-0006-0000-0300-00007F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56" authorId="0" shapeId="0" xr:uid="{00000000-0006-0000-0300-000080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57" authorId="0" shapeId="0" xr:uid="{00000000-0006-0000-0300-000081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58" authorId="0" shapeId="0" xr:uid="{00000000-0006-0000-0300-000082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59" authorId="0" shapeId="0" xr:uid="{00000000-0006-0000-0300-000083010000}">
      <text>
        <r>
          <rPr>
            <b/>
            <sz val="9"/>
            <color indexed="81"/>
            <rFont val="Tahoma"/>
            <family val="2"/>
          </rPr>
          <t>YULIED.PENARANDA:</t>
        </r>
        <r>
          <rPr>
            <sz val="9"/>
            <color indexed="81"/>
            <rFont val="Tahoma"/>
            <family val="2"/>
          </rPr>
          <t xml:space="preserve">
Se suma los recursos presupuestales (vigencia + reservas)</t>
        </r>
      </text>
    </comment>
    <comment ref="D461" authorId="0" shapeId="0" xr:uid="{00000000-0006-0000-0300-000084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62" authorId="0" shapeId="0" xr:uid="{00000000-0006-0000-0300-000085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63" authorId="0" shapeId="0" xr:uid="{00000000-0006-0000-0300-000086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64" authorId="0" shapeId="0" xr:uid="{00000000-0006-0000-0300-000087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65" authorId="0" shapeId="0" xr:uid="{00000000-0006-0000-0300-000088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66" authorId="0" shapeId="0" xr:uid="{00000000-0006-0000-0300-000089010000}">
      <text>
        <r>
          <rPr>
            <b/>
            <sz val="9"/>
            <color indexed="81"/>
            <rFont val="Tahoma"/>
            <family val="2"/>
          </rPr>
          <t>YULIED.PENARANDA:</t>
        </r>
        <r>
          <rPr>
            <sz val="9"/>
            <color indexed="81"/>
            <rFont val="Tahoma"/>
            <family val="2"/>
          </rPr>
          <t xml:space="preserve">
Se suma los recursos presupuestales (vigencia + reservas)</t>
        </r>
      </text>
    </comment>
    <comment ref="D468" authorId="0" shapeId="0" xr:uid="{00000000-0006-0000-0300-00008A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69" authorId="0" shapeId="0" xr:uid="{00000000-0006-0000-0300-00008B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70" authorId="0" shapeId="0" xr:uid="{00000000-0006-0000-0300-00008C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71" authorId="0" shapeId="0" xr:uid="{00000000-0006-0000-0300-00008D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72" authorId="0" shapeId="0" xr:uid="{00000000-0006-0000-0300-00008E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73" authorId="0" shapeId="0" xr:uid="{00000000-0006-0000-0300-00008F010000}">
      <text>
        <r>
          <rPr>
            <b/>
            <sz val="9"/>
            <color indexed="81"/>
            <rFont val="Tahoma"/>
            <family val="2"/>
          </rPr>
          <t>YULIED.PENARANDA:</t>
        </r>
        <r>
          <rPr>
            <sz val="9"/>
            <color indexed="81"/>
            <rFont val="Tahoma"/>
            <family val="2"/>
          </rPr>
          <t xml:space="preserve">
Se suma los recursos presupuestales (vigencia + reservas)</t>
        </r>
      </text>
    </comment>
    <comment ref="D475" authorId="0" shapeId="0" xr:uid="{00000000-0006-0000-0300-000090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76" authorId="0" shapeId="0" xr:uid="{00000000-0006-0000-0300-000091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77" authorId="0" shapeId="0" xr:uid="{00000000-0006-0000-0300-000092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78" authorId="0" shapeId="0" xr:uid="{00000000-0006-0000-0300-000093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79" authorId="0" shapeId="0" xr:uid="{00000000-0006-0000-0300-000094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80" authorId="0" shapeId="0" xr:uid="{00000000-0006-0000-0300-000095010000}">
      <text>
        <r>
          <rPr>
            <b/>
            <sz val="9"/>
            <color indexed="81"/>
            <rFont val="Tahoma"/>
            <family val="2"/>
          </rPr>
          <t>YULIED.PENARANDA:</t>
        </r>
        <r>
          <rPr>
            <sz val="9"/>
            <color indexed="81"/>
            <rFont val="Tahoma"/>
            <family val="2"/>
          </rPr>
          <t xml:space="preserve">
Se suma los recursos presupuestales (vigencia + reservas)</t>
        </r>
      </text>
    </comment>
    <comment ref="D482" authorId="0" shapeId="0" xr:uid="{00000000-0006-0000-0300-000096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83" authorId="0" shapeId="0" xr:uid="{00000000-0006-0000-0300-000097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84" authorId="0" shapeId="0" xr:uid="{00000000-0006-0000-0300-000098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85" authorId="0" shapeId="0" xr:uid="{00000000-0006-0000-0300-000099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86" authorId="0" shapeId="0" xr:uid="{00000000-0006-0000-0300-00009A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87" authorId="0" shapeId="0" xr:uid="{00000000-0006-0000-0300-00009B010000}">
      <text>
        <r>
          <rPr>
            <b/>
            <sz val="9"/>
            <color indexed="81"/>
            <rFont val="Tahoma"/>
            <family val="2"/>
          </rPr>
          <t>YULIED.PENARANDA:</t>
        </r>
        <r>
          <rPr>
            <sz val="9"/>
            <color indexed="81"/>
            <rFont val="Tahoma"/>
            <family val="2"/>
          </rPr>
          <t xml:space="preserve">
Se suma los recursos presupuestales (vigencia + reservas)</t>
        </r>
      </text>
    </comment>
    <comment ref="D489" authorId="0" shapeId="0" xr:uid="{00000000-0006-0000-0300-00009C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90" authorId="0" shapeId="0" xr:uid="{00000000-0006-0000-0300-00009D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91" authorId="0" shapeId="0" xr:uid="{00000000-0006-0000-0300-00009E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92" authorId="0" shapeId="0" xr:uid="{00000000-0006-0000-0300-00009F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93" authorId="0" shapeId="0" xr:uid="{00000000-0006-0000-0300-0000A0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94" authorId="0" shapeId="0" xr:uid="{00000000-0006-0000-0300-0000A1010000}">
      <text>
        <r>
          <rPr>
            <b/>
            <sz val="9"/>
            <color indexed="81"/>
            <rFont val="Tahoma"/>
            <family val="2"/>
          </rPr>
          <t>YULIED.PENARANDA:</t>
        </r>
        <r>
          <rPr>
            <sz val="9"/>
            <color indexed="81"/>
            <rFont val="Tahoma"/>
            <family val="2"/>
          </rPr>
          <t xml:space="preserve">
Se suma los recursos presupuestales (vigencia + reservas)</t>
        </r>
      </text>
    </comment>
    <comment ref="D501" authorId="0" shapeId="0" xr:uid="{00000000-0006-0000-0300-0000A2010000}">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502" authorId="0" shapeId="0" xr:uid="{00000000-0006-0000-0300-0000A3010000}">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503" authorId="0" shapeId="0" xr:uid="{00000000-0006-0000-0300-0000A4010000}">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400-00000B000000}">
      <text>
        <r>
          <rPr>
            <b/>
            <sz val="9"/>
            <color indexed="81"/>
            <rFont val="Tahoma"/>
            <family val="2"/>
          </rPr>
          <t>YULIED.PENARANDA:</t>
        </r>
        <r>
          <rPr>
            <sz val="9"/>
            <color indexed="81"/>
            <rFont val="Tahoma"/>
            <family val="2"/>
          </rPr>
          <t xml:space="preserve">
Vigencia a reportar</t>
        </r>
      </text>
    </comment>
    <comment ref="C17"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400-00000F000000}">
      <text>
        <r>
          <rPr>
            <b/>
            <sz val="9"/>
            <color indexed="81"/>
            <rFont val="Tahoma"/>
            <family val="2"/>
          </rPr>
          <t>YULIED.PENARANDA:</t>
        </r>
        <r>
          <rPr>
            <sz val="9"/>
            <color indexed="81"/>
            <rFont val="Tahoma"/>
            <family val="2"/>
          </rPr>
          <t xml:space="preserve">
Corresponde al pago </t>
        </r>
      </text>
    </comment>
    <comment ref="G17"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400-000012000000}">
      <text>
        <r>
          <rPr>
            <b/>
            <sz val="9"/>
            <color indexed="81"/>
            <rFont val="Tahoma"/>
            <family val="2"/>
          </rPr>
          <t>YULIED.PENARANDA:</t>
        </r>
        <r>
          <rPr>
            <sz val="9"/>
            <color indexed="81"/>
            <rFont val="Tahoma"/>
            <family val="2"/>
          </rPr>
          <t xml:space="preserve">
Vigencia a reportar</t>
        </r>
      </text>
    </comment>
    <comment ref="C32"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400-000016000000}">
      <text>
        <r>
          <rPr>
            <b/>
            <sz val="9"/>
            <color indexed="81"/>
            <rFont val="Tahoma"/>
            <family val="2"/>
          </rPr>
          <t>YULIED.PENARANDA:</t>
        </r>
        <r>
          <rPr>
            <sz val="9"/>
            <color indexed="81"/>
            <rFont val="Tahoma"/>
            <family val="2"/>
          </rPr>
          <t xml:space="preserve">
Corresponde al pago </t>
        </r>
      </text>
    </comment>
    <comment ref="G32"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400-000019000000}">
      <text>
        <r>
          <rPr>
            <b/>
            <sz val="9"/>
            <color indexed="81"/>
            <rFont val="Tahoma"/>
            <family val="2"/>
          </rPr>
          <t>YULIED.PENARANDA:</t>
        </r>
        <r>
          <rPr>
            <sz val="9"/>
            <color indexed="81"/>
            <rFont val="Tahoma"/>
            <family val="2"/>
          </rPr>
          <t xml:space="preserve">
Vigencia a reportar</t>
        </r>
      </text>
    </comment>
    <comment ref="C47"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400-00001D000000}">
      <text>
        <r>
          <rPr>
            <b/>
            <sz val="9"/>
            <color indexed="81"/>
            <rFont val="Tahoma"/>
            <family val="2"/>
          </rPr>
          <t>YULIED.PENARANDA:</t>
        </r>
        <r>
          <rPr>
            <sz val="9"/>
            <color indexed="81"/>
            <rFont val="Tahoma"/>
            <family val="2"/>
          </rPr>
          <t xml:space="preserve">
Corresponde al pago </t>
        </r>
      </text>
    </comment>
    <comment ref="G47"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20000000}">
      <text>
        <r>
          <rPr>
            <b/>
            <sz val="9"/>
            <color indexed="81"/>
            <rFont val="Tahoma"/>
            <family val="2"/>
          </rPr>
          <t>YULIED.PENARANDA:</t>
        </r>
        <r>
          <rPr>
            <sz val="9"/>
            <color indexed="81"/>
            <rFont val="Tahoma"/>
            <family val="2"/>
          </rPr>
          <t xml:space="preserve">
Vigencia a reportar</t>
        </r>
      </text>
    </comment>
    <comment ref="C62"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24000000}">
      <text>
        <r>
          <rPr>
            <b/>
            <sz val="9"/>
            <color indexed="81"/>
            <rFont val="Tahoma"/>
            <family val="2"/>
          </rPr>
          <t>YULIED.PENARANDA:</t>
        </r>
        <r>
          <rPr>
            <sz val="9"/>
            <color indexed="81"/>
            <rFont val="Tahoma"/>
            <family val="2"/>
          </rPr>
          <t xml:space="preserve">
Corresponde al pago </t>
        </r>
      </text>
    </comment>
    <comment ref="G62"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400-000027000000}">
      <text>
        <r>
          <rPr>
            <b/>
            <sz val="9"/>
            <color indexed="81"/>
            <rFont val="Tahoma"/>
            <family val="2"/>
          </rPr>
          <t>YULIED.PENARANDA:</t>
        </r>
        <r>
          <rPr>
            <sz val="9"/>
            <color indexed="81"/>
            <rFont val="Tahoma"/>
            <family val="2"/>
          </rPr>
          <t xml:space="preserve">
Vigencia a reportar</t>
        </r>
      </text>
    </comment>
    <comment ref="B77"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91"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2" authorId="0" shapeId="0" xr:uid="{00000000-0006-0000-0400-000030000000}">
      <text>
        <r>
          <rPr>
            <b/>
            <sz val="9"/>
            <color indexed="81"/>
            <rFont val="Tahoma"/>
            <family val="2"/>
          </rPr>
          <t>YULIED.PENARANDA:</t>
        </r>
        <r>
          <rPr>
            <sz val="9"/>
            <color indexed="81"/>
            <rFont val="Tahoma"/>
            <family val="2"/>
          </rPr>
          <t xml:space="preserve">
Vigencia a reportar</t>
        </r>
      </text>
    </comment>
    <comment ref="B92"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2"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2"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2"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2"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2"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2"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8" authorId="0" shapeId="0" xr:uid="{00000000-0006-0000-0400-000039000000}">
      <text>
        <r>
          <rPr>
            <b/>
            <sz val="9"/>
            <color indexed="81"/>
            <rFont val="Tahoma"/>
            <family val="2"/>
          </rPr>
          <t>YULIED.PENARANDA:</t>
        </r>
        <r>
          <rPr>
            <sz val="9"/>
            <color indexed="81"/>
            <rFont val="Tahoma"/>
            <family val="2"/>
          </rPr>
          <t xml:space="preserve">
Vigencia a reportar</t>
        </r>
      </text>
    </comment>
    <comment ref="B118"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8"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8"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8"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8"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8"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8"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32"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3" authorId="0" shapeId="0" xr:uid="{00000000-0006-0000-0400-000042000000}">
      <text>
        <r>
          <rPr>
            <b/>
            <sz val="9"/>
            <color indexed="81"/>
            <rFont val="Tahoma"/>
            <family val="2"/>
          </rPr>
          <t>YULIED.PENARANDA:</t>
        </r>
        <r>
          <rPr>
            <sz val="9"/>
            <color indexed="81"/>
            <rFont val="Tahoma"/>
            <family val="2"/>
          </rPr>
          <t xml:space="preserve">
Vigencia a reportar</t>
        </r>
      </text>
    </comment>
    <comment ref="B133"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3"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3"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3"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3"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3"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3"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47"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8" authorId="0" shapeId="0" xr:uid="{00000000-0006-0000-0400-00004B000000}">
      <text>
        <r>
          <rPr>
            <b/>
            <sz val="9"/>
            <color indexed="81"/>
            <rFont val="Tahoma"/>
            <family val="2"/>
          </rPr>
          <t>YULIED.PENARANDA:</t>
        </r>
        <r>
          <rPr>
            <sz val="9"/>
            <color indexed="81"/>
            <rFont val="Tahoma"/>
            <family val="2"/>
          </rPr>
          <t xml:space="preserve">
Vigencia a reportar</t>
        </r>
      </text>
    </comment>
    <comment ref="B148"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8"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8"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8"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8"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8"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8"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63"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64" authorId="0" shapeId="0" xr:uid="{00000000-0006-0000-0400-000054000000}">
      <text>
        <r>
          <rPr>
            <b/>
            <sz val="9"/>
            <color indexed="81"/>
            <rFont val="Tahoma"/>
            <family val="2"/>
          </rPr>
          <t>YULIED.PENARANDA:</t>
        </r>
        <r>
          <rPr>
            <sz val="9"/>
            <color indexed="81"/>
            <rFont val="Tahoma"/>
            <family val="2"/>
          </rPr>
          <t xml:space="preserve">
Vigencia a reportar</t>
        </r>
      </text>
    </comment>
    <comment ref="B164"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4"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64"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64"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84"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85" authorId="0" shapeId="0" xr:uid="{00000000-0006-0000-0400-00005A000000}">
      <text>
        <r>
          <rPr>
            <b/>
            <sz val="9"/>
            <color indexed="81"/>
            <rFont val="Tahoma"/>
            <family val="2"/>
          </rPr>
          <t>YULIED.PENARANDA:</t>
        </r>
        <r>
          <rPr>
            <sz val="9"/>
            <color indexed="81"/>
            <rFont val="Tahoma"/>
            <family val="2"/>
          </rPr>
          <t xml:space="preserve">
Vigencia a reportar</t>
        </r>
      </text>
    </comment>
    <comment ref="B185"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5"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85"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85"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26"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27" authorId="0" shapeId="0" xr:uid="{00000000-0006-0000-0400-000060000000}">
      <text>
        <r>
          <rPr>
            <b/>
            <sz val="9"/>
            <color indexed="81"/>
            <rFont val="Tahoma"/>
            <family val="2"/>
          </rPr>
          <t>YULIED.PENARANDA:</t>
        </r>
        <r>
          <rPr>
            <sz val="9"/>
            <color indexed="81"/>
            <rFont val="Tahoma"/>
            <family val="2"/>
          </rPr>
          <t xml:space="preserve">
Vigencia a reportar</t>
        </r>
      </text>
    </comment>
    <comment ref="B227"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7"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27"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27"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41"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42" authorId="0" shapeId="0" xr:uid="{00000000-0006-0000-0400-000066000000}">
      <text>
        <r>
          <rPr>
            <b/>
            <sz val="9"/>
            <color indexed="81"/>
            <rFont val="Tahoma"/>
            <family val="2"/>
          </rPr>
          <t>YULIED.PENARANDA:</t>
        </r>
        <r>
          <rPr>
            <sz val="9"/>
            <color indexed="81"/>
            <rFont val="Tahoma"/>
            <family val="2"/>
          </rPr>
          <t xml:space="preserve">
Vigencia a reportar</t>
        </r>
      </text>
    </comment>
    <comment ref="B242"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42"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42"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42"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256"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57" authorId="0" shapeId="0" xr:uid="{00000000-0006-0000-0400-00006C000000}">
      <text>
        <r>
          <rPr>
            <b/>
            <sz val="9"/>
            <color indexed="81"/>
            <rFont val="Tahoma"/>
            <family val="2"/>
          </rPr>
          <t>YULIED.PENARANDA:</t>
        </r>
        <r>
          <rPr>
            <sz val="9"/>
            <color indexed="81"/>
            <rFont val="Tahoma"/>
            <family val="2"/>
          </rPr>
          <t xml:space="preserve">
Vigencia a reportar</t>
        </r>
      </text>
    </comment>
    <comment ref="B257"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7"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57"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57"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271"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72" authorId="0" shapeId="0" xr:uid="{00000000-0006-0000-0400-000072000000}">
      <text>
        <r>
          <rPr>
            <b/>
            <sz val="9"/>
            <color indexed="81"/>
            <rFont val="Tahoma"/>
            <family val="2"/>
          </rPr>
          <t>YULIED.PENARANDA:</t>
        </r>
        <r>
          <rPr>
            <sz val="9"/>
            <color indexed="81"/>
            <rFont val="Tahoma"/>
            <family val="2"/>
          </rPr>
          <t xml:space="preserve">
Vigencia a reportar</t>
        </r>
      </text>
    </comment>
    <comment ref="B272"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72"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72"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72"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280"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81" authorId="0" shapeId="0" xr:uid="{00000000-0006-0000-0400-000078000000}">
      <text>
        <r>
          <rPr>
            <b/>
            <sz val="9"/>
            <color indexed="81"/>
            <rFont val="Tahoma"/>
            <family val="2"/>
          </rPr>
          <t>YULIED.PENARANDA:</t>
        </r>
        <r>
          <rPr>
            <sz val="9"/>
            <color indexed="81"/>
            <rFont val="Tahoma"/>
            <family val="2"/>
          </rPr>
          <t xml:space="preserve">
Vigencia a reportar</t>
        </r>
      </text>
    </comment>
    <comment ref="B281"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81"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81"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81"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295"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96" authorId="0" shapeId="0" xr:uid="{00000000-0006-0000-0400-00007E000000}">
      <text>
        <r>
          <rPr>
            <b/>
            <sz val="9"/>
            <color indexed="81"/>
            <rFont val="Tahoma"/>
            <family val="2"/>
          </rPr>
          <t>YULIED.PENARANDA:</t>
        </r>
        <r>
          <rPr>
            <sz val="9"/>
            <color indexed="81"/>
            <rFont val="Tahoma"/>
            <family val="2"/>
          </rPr>
          <t xml:space="preserve">
Vigencia a reportar</t>
        </r>
      </text>
    </comment>
    <comment ref="B296"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96"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96"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96"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310"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1" authorId="0" shapeId="0" xr:uid="{00000000-0006-0000-0400-000084000000}">
      <text>
        <r>
          <rPr>
            <b/>
            <sz val="9"/>
            <color indexed="81"/>
            <rFont val="Tahoma"/>
            <family val="2"/>
          </rPr>
          <t>YULIED.PENARANDA:</t>
        </r>
        <r>
          <rPr>
            <sz val="9"/>
            <color indexed="81"/>
            <rFont val="Tahoma"/>
            <family val="2"/>
          </rPr>
          <t xml:space="preserve">
Vigencia a reportar</t>
        </r>
      </text>
    </comment>
    <comment ref="B311"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1"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1"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1"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25"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6" authorId="0" shapeId="0" xr:uid="{00000000-0006-0000-0400-00008A000000}">
      <text>
        <r>
          <rPr>
            <b/>
            <sz val="9"/>
            <color indexed="81"/>
            <rFont val="Tahoma"/>
            <family val="2"/>
          </rPr>
          <t>YULIED.PENARANDA:</t>
        </r>
        <r>
          <rPr>
            <sz val="9"/>
            <color indexed="81"/>
            <rFont val="Tahoma"/>
            <family val="2"/>
          </rPr>
          <t xml:space="preserve">
Vigencia a reportar</t>
        </r>
      </text>
    </comment>
    <comment ref="B326"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6"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6"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6"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<sst xmlns="http://schemas.openxmlformats.org/spreadsheetml/2006/main" count="4899" uniqueCount="613">
  <si>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</si>
  <si>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</si>
  <si>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</si>
  <si>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</si>
  <si>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</si>
  <si>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</si>
  <si>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</si>
  <si>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</si>
  <si>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</si>
  <si>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</si>
  <si>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</si>
  <si>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</si>
  <si>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</si>
  <si>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</si>
  <si>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</si>
  <si>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</si>
  <si>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</si>
  <si>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</si>
  <si>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</si>
  <si>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</si>
  <si>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</si>
  <si>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</si>
  <si>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</si>
  <si>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</si>
  <si>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</si>
  <si>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</si>
  <si>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</si>
  <si>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</si>
  <si>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</si>
  <si>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</si>
  <si>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</si>
  <si>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</si>
  <si>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</si>
  <si>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</si>
  <si>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</si>
  <si>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</si>
  <si>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</si>
  <si>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</si>
  <si>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</si>
  <si>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</si>
  <si>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</si>
  <si>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</si>
  <si>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</si>
  <si>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</si>
  <si>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</si>
  <si>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</si>
  <si>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</si>
  <si>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</si>
  <si>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</si>
  <si>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</si>
  <si>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</si>
  <si>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</si>
  <si>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</si>
  <si>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</si>
  <si>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</si>
  <si>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</si>
  <si>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</si>
  <si>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</si>
  <si>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</si>
  <si>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</si>
  <si>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</si>
  <si>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</si>
  <si>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</si>
  <si>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</si>
  <si>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</si>
  <si>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</si>
  <si>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</si>
  <si>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</si>
  <si>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</si>
  <si>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</si>
  <si>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</si>
  <si>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</si>
  <si>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</si>
  <si>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</si>
  <si>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</si>
  <si>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</si>
  <si>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</si>
  <si>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</si>
  <si>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</si>
  <si>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</si>
  <si>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</si>
  <si>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</si>
  <si>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</si>
  <si>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</si>
  <si>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</si>
  <si>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</si>
  <si>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</si>
  <si>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</si>
  <si>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</si>
  <si>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</si>
  <si>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</si>
  <si>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</si>
  <si>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</si>
  <si>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</si>
  <si>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</si>
  <si>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</si>
  <si>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</si>
  <si>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</si>
  <si>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</si>
  <si>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</si>
  <si>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</si>
  <si>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</si>
  <si>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</si>
  <si>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</si>
  <si>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</si>
  <si>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</si>
  <si>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</si>
  <si>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</si>
  <si>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</si>
  <si>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</si>
  <si>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</si>
  <si>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</si>
  <si>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</si>
  <si>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</si>
  <si>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</si>
  <si>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</si>
  <si>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</si>
  <si>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</si>
  <si>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</si>
  <si>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</si>
  <si>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</si>
  <si>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</si>
  <si>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</si>
  <si>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</si>
  <si>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</si>
  <si>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</si>
  <si>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</si>
  <si>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</si>
  <si>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</si>
  <si>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</si>
  <si>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</si>
  <si>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</si>
  <si>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</si>
  <si>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</si>
  <si>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</si>
  <si>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</si>
  <si>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</si>
  <si>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</si>
  <si>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</si>
  <si>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</si>
  <si>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</si>
  <si>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</si>
  <si>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</si>
  <si>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</si>
  <si>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</si>
  <si>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</si>
  <si>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</si>
  <si>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</si>
  <si>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</si>
  <si>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</si>
  <si>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</si>
  <si>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</si>
  <si>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</si>
  <si>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</si>
  <si>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</si>
  <si>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</si>
  <si>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</si>
  <si>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</si>
  <si>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</si>
  <si>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</si>
  <si>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</si>
  <si>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</si>
  <si>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</si>
  <si>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</si>
  <si>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</si>
  <si>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</si>
  <si>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</si>
  <si>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</si>
  <si>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</si>
  <si>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</si>
  <si>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</si>
  <si>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</si>
  <si>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</si>
  <si>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</si>
  <si>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</si>
  <si>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</si>
  <si>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</si>
  <si>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</si>
  <si>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</si>
  <si>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</si>
  <si>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</si>
  <si>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</si>
  <si>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</si>
  <si>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</si>
  <si>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</si>
  <si>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</si>
  <si>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</si>
  <si>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</si>
  <si>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</si>
  <si>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</si>
  <si>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</si>
  <si>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</si>
  <si>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</si>
  <si>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</si>
  <si>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</si>
  <si>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</si>
  <si>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</si>
  <si>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</si>
  <si>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</si>
  <si>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</si>
  <si>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</si>
  <si>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</si>
  <si>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</si>
  <si>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</si>
  <si>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</si>
  <si>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</si>
  <si>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</si>
  <si>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</si>
  <si>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</si>
  <si>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</si>
  <si>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</si>
  <si>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</si>
  <si>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</si>
  <si>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</si>
  <si>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</si>
  <si>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</si>
  <si>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</si>
  <si>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</si>
  <si>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</si>
  <si>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</si>
  <si>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</si>
  <si>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</si>
  <si>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</si>
  <si>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</si>
  <si>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</si>
  <si>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</si>
  <si>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</si>
  <si>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</si>
  <si>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</si>
  <si>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</si>
  <si>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</si>
  <si>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</si>
  <si>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</si>
  <si>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</si>
  <si>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5, PONDERACIÓN HORIZONTAL AÑO: 2021</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</si>
  <si>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</si>
  <si>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</si>
  <si>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</si>
  <si>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</si>
  <si>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</si>
  <si>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</si>
  <si>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</si>
  <si>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</si>
  <si>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</si>
  <si>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</si>
  <si>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</si>
  <si>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</si>
  <si>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</si>
  <si>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</si>
  <si>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</si>
  <si>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</si>
  <si>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</si>
  <si>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</si>
  <si>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</si>
  <si>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</si>
  <si>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</si>
  <si>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</si>
  <si>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</si>
  <si>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</si>
  <si>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</si>
  <si>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</si>
  <si>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</si>
  <si>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</si>
  <si>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</si>
  <si>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</si>
  <si>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</si>
  <si>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</si>
  <si>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</si>
  <si>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</si>
  <si>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</si>
  <si>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</si>
  <si>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</si>
  <si>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</si>
  <si>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</si>
  <si>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</si>
  <si>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</si>
  <si>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</si>
  <si>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</si>
  <si>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</si>
  <si>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</si>
  <si>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</si>
  <si>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</si>
  <si>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</si>
  <si>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</si>
  <si>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</si>
  <si>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</si>
  <si>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</si>
  <si>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</si>
  <si>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</si>
  <si>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</si>
  <si>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</si>
  <si>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</si>
  <si>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</si>
  <si>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</si>
  <si>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</si>
  <si>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</si>
  <si>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</si>
  <si>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</si>
  <si>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</si>
  <si>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</si>
  <si>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</si>
  <si>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</si>
  <si>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</si>
  <si>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</si>
  <si>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</si>
  <si>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</si>
  <si>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</si>
  <si>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</si>
  <si>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</si>
  <si>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</si>
  <si>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</si>
  <si>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</si>
  <si>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</si>
  <si>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</si>
  <si>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</si>
  <si>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</si>
  <si>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</si>
  <si>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</si>
  <si>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</si>
  <si>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</si>
  <si>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</si>
  <si>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</si>
  <si>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</si>
  <si>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</si>
  <si>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</si>
  <si>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</si>
  <si>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</si>
  <si>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</si>
  <si>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</si>
  <si>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</si>
  <si>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</si>
  <si>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</si>
  <si>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</si>
  <si>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</si>
  <si>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</si>
  <si>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</si>
  <si>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</si>
  <si>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</si>
  <si>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</si>
  <si>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</si>
  <si>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</si>
  <si>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</si>
  <si>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</si>
  <si>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</si>
  <si>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</si>
  <si>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</si>
  <si>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</si>
  <si>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</si>
  <si>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</si>
  <si>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</si>
  <si>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</si>
  <si>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</si>
  <si>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</si>
  <si>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</si>
  <si>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</si>
  <si>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</si>
  <si>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</si>
  <si>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</si>
  <si>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</si>
  <si>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</si>
  <si>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</si>
  <si>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No se presentaron retrasos</t>
  </si>
  <si>
    <t>No aplica</t>
  </si>
  <si>
    <t>• Vinculación de personas de organizaciones ambientales y comunidad en general en las estrategias de participación y educación ambiental, aumentando su conocimiento frente al cuidado y preservación del territorio, las áreas de interés ambiental y la biodiversidad del Distrito Capital
• Divulgación  de los bienes y servicios ambientales presentes en el Distrito Capital</t>
  </si>
  <si>
    <t>Unidad Compartida OPEL, archivos 2021, https://drive.google.com/drive/u/1/shared-drives</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</si>
  <si>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</si>
  <si>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</si>
  <si>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</si>
  <si>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</si>
  <si>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</si>
  <si>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</si>
  <si>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 xml:space="preserve">1. Ejecución de estrategias de educación ambiental Aulas Ambientales </t>
  </si>
  <si>
    <t>X</t>
  </si>
  <si>
    <t>2. Ejecución de estrategias de educación ambiental en las 20 localidades del Distrito Capital</t>
  </si>
  <si>
    <t xml:space="preserve">3. Ejecución de la estrategia de caminatas ecológicas </t>
  </si>
  <si>
    <t>4. Ejecución de estrategias de educación ambiental por medio del uso de las Tecnologías de la Información y Comunicación - TIC</t>
  </si>
  <si>
    <t>5. Participación en las Comisiones Ambientales y demás instancias donde se ejerce la secretaría técnica</t>
  </si>
  <si>
    <t xml:space="preserve">6. Vinculación de personas de organizaciones ambientales y ciudadanía en general en acciones que mejoren las condiciones ambientales de las 20 localidades de Bogotá D.C. </t>
  </si>
  <si>
    <t>7. Ejecutar las actividades definidas en el plan de comunicación para   divulgar a la ciudadanía las acciones realizadas por la entidad.</t>
  </si>
  <si>
    <t>TOTAL PONDERACIÓN</t>
  </si>
  <si>
    <t>1, COD. META</t>
  </si>
  <si>
    <t>2, Meta Proyecto</t>
  </si>
  <si>
    <t>3. Identificación del punto de invesión</t>
  </si>
  <si>
    <t>4, Variable</t>
  </si>
  <si>
    <t>5. PROGRAMACIÓN INICIAL AÑO 2021</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</si>
  <si>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</si>
  <si>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</si>
  <si>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</si>
  <si>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</si>
  <si>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</si>
  <si>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</si>
  <si>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</si>
  <si>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</si>
  <si>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</si>
  <si>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</si>
  <si>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</si>
  <si>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</si>
  <si>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</si>
  <si>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</si>
  <si>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</si>
  <si>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</si>
  <si>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GRUPO ETARIO SIN DEFINIR - HOMBRES (ENERO A ABRIL)</t>
  </si>
  <si>
    <t xml:space="preserve">10.6  NÚMERO PERSONAS POR GRUPO ETARIO </t>
  </si>
  <si>
    <t>GRUPO ETARIO SIN DEFINIR -MUJERES (ENERO A ABRIL)</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</si>
  <si>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</si>
  <si>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</si>
  <si>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</si>
  <si>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</si>
  <si>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</si>
  <si>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</si>
  <si>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</si>
  <si>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</si>
  <si>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 xml:space="preserve">Usaquén </t>
  </si>
  <si>
    <t>Política Pública de Protección y Bienestar Animal
Política para la Gestión de la Conservación de la Biodiversidad del D.C.
Política Pública de Salud Ambiental
Política Distrital de Producción y Consumo Sostenible
Así mismo, apunta a todas las políticas públicas poblacionales</t>
  </si>
  <si>
    <t>O-5 Primera Infancia</t>
  </si>
  <si>
    <t>Servidores y Servidoras Públicos</t>
  </si>
  <si>
    <t>AFROCOLOMBIANO</t>
  </si>
  <si>
    <t>6-13 Infancia</t>
  </si>
  <si>
    <t>Comunidad en general</t>
  </si>
  <si>
    <t>PALENQUERA</t>
  </si>
  <si>
    <t>14-17Adolescencia</t>
  </si>
  <si>
    <t>INDIGENA</t>
  </si>
  <si>
    <t>18-26 Juventud</t>
  </si>
  <si>
    <t>RAIZAL</t>
  </si>
  <si>
    <t>27-59 Adultez</t>
  </si>
  <si>
    <t>GITANO_RROM</t>
  </si>
  <si>
    <t>60 o más personas mayores</t>
  </si>
  <si>
    <t>NINGUNO</t>
  </si>
  <si>
    <t>Grupo etario sin definir</t>
  </si>
  <si>
    <t>Chapinero</t>
  </si>
  <si>
    <t>Política Pública de Protección y Bienestar Animal
Política Distrital de Producción y Consumo Sostenible
Así mismo, apunta a todas las políticas públicas poblacionales</t>
  </si>
  <si>
    <t>Santa Fe</t>
  </si>
  <si>
    <t>Política Pública Distrital de Educación Ambiental	
Política Distrital de Producción y Consumo Sostenible
Así mismo, apunta a todas las políticas públicas poblacionales</t>
  </si>
  <si>
    <t>Otro</t>
  </si>
  <si>
    <t>San Cristobal</t>
  </si>
  <si>
    <t>Política Distrital de Producción y Consumo Sostenible
Así mismo, apunta a todas las políticas públicas poblacionales</t>
  </si>
  <si>
    <t>Usme</t>
  </si>
  <si>
    <t>Política Pública Distrital de Educación Ambiental	
Así mismo, apunta a todas las políticas públicas poblacionales</t>
  </si>
  <si>
    <t>Tunjuelito</t>
  </si>
  <si>
    <t>Política Pública de Humedales D.C.
Política Distrital de Producción y Consumo Sostenible
Así mismo, apunta a todas las políticas públicas poblacionales</t>
  </si>
  <si>
    <t>Bosa</t>
  </si>
  <si>
    <t>Política Pública de Protección y Bienestar Animal
Política para la Gestión de la Conservación de la Biodiversidad del D.C.
Política Pública de Humedales D.C.
Política Distrital de Producción y Consumo Sostenible
Así mismo, apunta a todas las políticas públicas poblacionales</t>
  </si>
  <si>
    <t>Kennedy</t>
  </si>
  <si>
    <t>Política Pública Distrital de Educación Ambiental	
Política Pública de Protección y Bienestar Animal
Política para la Gestión de la Conservación de la Biodiversidad del D.C.
Política Pública Distrital de Ruralidad
Así mismo, apunta a todas las políticas públicas poblacionales</t>
  </si>
  <si>
    <t>Fontibon</t>
  </si>
  <si>
    <t>Política Pública Distrital de Educación Ambiental	
Política para la Gestión de la Conservación de la Biodiversidad del D.C.
Política Pública de Salud Ambiental
Política Distrital de Producción y Consumo Sostenible
Política Pública Distrital de Ruralidad
Así mismo, apunta a todas las políticas públicas poblacionales</t>
  </si>
  <si>
    <t>Engativa</t>
  </si>
  <si>
    <t>Política Pública de Humedales D.C.
Política Distrital de Producción y Consumo Sostenible
Política Pública Distrital de Ruralidad
Así mismo, apunta a todas las políticas públicas poblacionales</t>
  </si>
  <si>
    <t>Suba</t>
  </si>
  <si>
    <t>Política Pública Distrital de Educación Ambiental	
Política para la Gestión de la Conservación de la Biodiversidad del D.C.
Política Pública de Humedales D.C.
Política Distrital de Producción y Consumo Sostenible
Así mismo, apunta a todas las políticas públicas poblacionales</t>
  </si>
  <si>
    <t>Barrios Unidos</t>
  </si>
  <si>
    <t>Política Pública Distrital de Educación Ambiental	
Política Distrital de Producción y Consumo Sostenible
Política Pública Distrital de Ruralidad
Así mismo, apunta a todas las políticas públicas poblacionales</t>
  </si>
  <si>
    <t>Teusaquillo</t>
  </si>
  <si>
    <t xml:space="preserve">
Política Distrital de Producción y Consumo Sostenible
Política Pública Distrital de Ruralidad
Así mismo, apunta a todas las políticas públicas poblacionales</t>
  </si>
  <si>
    <t>Los Martires</t>
  </si>
  <si>
    <t>Antonio Nariño</t>
  </si>
  <si>
    <t>Apunta a todas las políticas poblacionales</t>
  </si>
  <si>
    <t>Puente Aranda</t>
  </si>
  <si>
    <t>Candelaria</t>
  </si>
  <si>
    <t xml:space="preserve">
Política Distrital de Producción y Consumo Sostenible
Así mismo, apunta a todas las políticas públicas poblacionales</t>
  </si>
  <si>
    <t>Rafael Uribe Uribe</t>
  </si>
  <si>
    <t>Ciudad Bolivar</t>
  </si>
  <si>
    <t>Política Pública Distrital de Educación Ambiental	
Política Pública de Humedales D.C.
Política Distrital de Producción y Consumo Sostenible
Así mismo, apunta a todas las políticas públicas poblacionales</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</si>
  <si>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</si>
  <si>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</si>
  <si>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</si>
  <si>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</si>
  <si>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</si>
  <si>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</si>
  <si>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</si>
  <si>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</si>
  <si>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</si>
  <si>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Distrito Capital</t>
  </si>
  <si>
    <t>Política Pública Distrital de Educación Ambiental
Así mismo, apunta a todas las políticas poblacionales</t>
  </si>
  <si>
    <t>Aula Ambiental
Santa Maria del Lago</t>
  </si>
  <si>
    <t>ENGATIVA</t>
  </si>
  <si>
    <t>Aula Ambiental
Mirador de los Nevados</t>
  </si>
  <si>
    <t>SUBA</t>
  </si>
  <si>
    <t>Aula Ambiental
Entrenubes</t>
  </si>
  <si>
    <t>Aula Ambiental
Juan Rey</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</si>
  <si>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</si>
  <si>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Distrital</t>
  </si>
  <si>
    <t>Aula Ambiental
Aumbari</t>
  </si>
  <si>
    <t>TOTAL AULAS</t>
  </si>
  <si>
    <t>TOTAL MP1</t>
  </si>
  <si>
    <t>Usaquén (Busca incentivar la participación de la población, en jornadas que mejoren las condiciones ambientales de la localidad)</t>
  </si>
  <si>
    <t>Usaquén</t>
  </si>
  <si>
    <t>Así mismo, apunta a todas las políticas poblacionales</t>
  </si>
  <si>
    <t>Política Pública Distrital de Educación Ambiental
Política para la Gestión de la Conservación de la Biodiversidad del D.C.
Así mismo, apunta a todas las políticas poblacionales</t>
  </si>
  <si>
    <t>Política Pública Distrital de Ruralidad
Apunta a todas las políticas poblacionales</t>
  </si>
  <si>
    <t>Política para la Gestión de la Conservación de la Biodiversidad del D.C.
Apunta a todas las políticas poblacionales</t>
  </si>
  <si>
    <t xml:space="preserve"> Esta participación se ejecutó  en  el desarrollo de la Comisión Ambiental Local y acciones enfocados en las situaciones ambientales conflictivas relacionadas aportando al cumplimiento de las políticas públicas ambientales y poblacionales. </t>
  </si>
  <si>
    <t>TOTAL MP2</t>
  </si>
  <si>
    <t>Total Magnitud reserv</t>
  </si>
  <si>
    <t>Total recursos reservas</t>
  </si>
  <si>
    <t>Total Magnitud vigencia</t>
  </si>
  <si>
    <t>Se ejecutó el plan de comunicaciones de la entidad, Las actividades puntuales se relacionan en la hoja de inversión del plan de acción "10, DESCRIPCIÓN DE LOS AVANCES Y LOGROS ALCANZADOS" - Meta 3</t>
  </si>
  <si>
    <t>Entidad
Distrito Capital</t>
  </si>
  <si>
    <t>Apunta a la transformación  frente al cuidado y preservación del territorio, las áreas de interés ambiental y la biodiversidad del Distrito Capital</t>
  </si>
  <si>
    <t>Total recursos Vigencia</t>
  </si>
  <si>
    <r>
      <rPr>
        <b/>
        <sz val="10"/>
        <rFont val="Arial"/>
        <family val="2"/>
      </rPr>
      <t>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</si>
  <si>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</si>
  <si>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</si>
  <si>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</si>
  <si>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</si>
  <si>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</si>
  <si>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</si>
  <si>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</si>
  <si>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</si>
  <si>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</si>
  <si>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</si>
  <si>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</si>
  <si>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</si>
  <si>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</si>
  <si>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</si>
  <si>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</si>
  <si>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</si>
  <si>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</si>
  <si>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</si>
  <si>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</si>
  <si>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</si>
  <si>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</si>
  <si>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</si>
  <si>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</si>
  <si>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</si>
  <si>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</si>
  <si>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</si>
  <si>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</si>
  <si>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</si>
  <si>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</si>
  <si>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</si>
  <si>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</si>
  <si>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</si>
  <si>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</si>
  <si>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</si>
  <si>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</si>
  <si>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</si>
  <si>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</si>
  <si>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</si>
  <si>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</si>
  <si>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</si>
  <si>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</si>
  <si>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</si>
  <si>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</si>
  <si>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</si>
  <si>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</si>
  <si>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</si>
  <si>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</si>
  <si>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Divulgación  de los bienes y servicios ambientales presentes en el Distrito Capital</t>
  </si>
  <si>
    <t>Giro realizado en el mes de mayo</t>
  </si>
  <si>
    <t>Número de redes, grupos, colectivos u organizaciones vinculadas a estrategias de gestión ambiental</t>
  </si>
  <si>
    <t>Redes, grupos, colectivos u organizaciones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</si>
  <si>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</si>
  <si>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10.2 NÚMERO DE HOMBRES
(Acumulado vigencia 2021)</t>
  </si>
  <si>
    <t>10.2 NÚMERO DE HOMBRES
(A partir del 1 de mayo de 2021)</t>
  </si>
  <si>
    <t>10.3 NÚMERO DE MUJERES
(Acumulado vigencia 2021)</t>
  </si>
  <si>
    <t>10.3 NÚMERO DE MUJERES
(A partir del 1 de mayo de 2021)</t>
  </si>
  <si>
    <t>En el mes de mayo de 2021  la piezas de comunicación contempló:
Comunicados de prensa: 43
Audiovisuales - Videos y animaciones: 42
Piezas Gráficas - Piezas e ilustraciones:  146</t>
  </si>
  <si>
    <t>SUMA</t>
  </si>
  <si>
    <t>Se incluyen   columnas con nuevos patrones de medición en los componentes de Gestión e Inversión</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</si>
  <si>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</si>
  <si>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</si>
  <si>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</si>
  <si>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</si>
  <si>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</si>
  <si>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</si>
  <si>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Se realiza ajuste del presupuesto por traslado interno de los recursos</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</si>
  <si>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</si>
  <si>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</si>
  <si>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</si>
  <si>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Fortalecer capacidades (aprender - haciendo) a 3.000 mujeres en condición de  vulnerabilidad.</t>
  </si>
  <si>
    <t>Operación del programa aprender haciendo "Mujeres que reverdecen Bogotá"</t>
  </si>
  <si>
    <t xml:space="preserve">Los soportes de septiembre se pueden verificar en el Drive, Unidad Compartida OAC, archivos 2021, indicadores, septiembre 2021. </t>
  </si>
  <si>
    <t>Fortalecer capacidades (aprender – haciendo) a mujeres en condición de vulnerabilidad en temas de conservación, protección y recuperación del ambiente de los ecosistemas naturales de la ciudad</t>
  </si>
  <si>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</si>
  <si>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</si>
  <si>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</si>
  <si>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Se ajusta el valor debido al traslado de los recursos que habían sido remitidos a la Secretaria de Hacienda</t>
  </si>
  <si>
    <t>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</si>
  <si>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En el mes de octubre de 2021  la piezas de comunicación contempló:
Comunicados de prensa: 45
Audiovisuales - Videos, animaciones y tiktoks: 68
Piezas Gráficas - Piezas e ilustraciones:  179</t>
  </si>
  <si>
    <t>Giro realizado con corte al mes de octubre</t>
  </si>
  <si>
    <t>En cumplimiento de la meta plan de desarrollo, se han vinculado 571.301 personas  en las estrategias de educación ambiental y  participación ciudadana de los cuales 473.584 se han vinculado durante la vigencia 2021.</t>
  </si>
  <si>
    <t>Fortalecer capacidades (aprender - haciendo) a mujeres en condición de  vulnerabilidad.</t>
  </si>
  <si>
    <t>Giro realizado con corte al mes de noviembre</t>
  </si>
  <si>
    <t>En cumplimiento de la meta plan de desarrollo, se han vinculado 611.565 personas  en las estrategias de educación ambiental y  participación ciudadana de los cuales 513.848 se han vinculado durante la vigencia 2021.</t>
  </si>
  <si>
    <t xml:space="preserve">En el mes de noviembre de 2021  la piezas de comunicación contempló:
Comunicados de prensa: 41
Audiovisuales - Videos, animaciones y tiktoks: 67
Piezas Gráficas - Piezas e ilustraciones:  126
</t>
  </si>
  <si>
    <t>Nombre Shapefile: Gestion_de_educacion_en_territorios</t>
  </si>
  <si>
    <t xml:space="preserve">Nombre Shapefile: Gestion_de_educacion_en_territorios </t>
  </si>
  <si>
    <t xml:space="preserve">Nombre Shapefile: Gestion_del_proceso_de_participacion </t>
  </si>
  <si>
    <t>Del total de personas vinculadas 22.202 no identificaron su género</t>
  </si>
  <si>
    <t>Usaquén (Busca fortalcer capacidades a mujeres en condición de vulnerabilidad a través del programa "Mujeres que Rverdecen: aprender haciendo")</t>
  </si>
  <si>
    <t>Personas en condición de vulnerabilidad</t>
  </si>
  <si>
    <t xml:space="preserve">En el marco de la meta plan de desarrollo, se han vinculado 84 organizaciones durante la vigencia 2021.
Esta vinculación se adelantó haciendo difusión del programa de voluntariado ambiental donde se invita al público a presentar nuevas iniciativas ambientales representadas en colectivos, organizaciones, individuos e instituciones que fomenten labor de voluntariado ambiental. El día 6 de diciembre de 2021, La Secretaría Distrital de Ambiente hizo reconocimiento a 84 organizaciones ambientales de las cuales 42 ya venían haciendo parte del grupo del voluntariado ambiental, en el marco del acuerdo 607/2015 “Por el cual se fomenta y apoya el voluntariado ambiental y la participación ciudadana en el Distrito Capital”
Las organizaciones realizaron actividades, como caminatas presenciales, siembras de árboles, limpieza de parques, recorridos virtuales por humedales, siembra de huertas y jardines entre otros. Se generaron alianzas con la empresa Tetrapack Bogotá, con el fin de proponer un intercambio de servicios educativos entre los líderes, las asociaciones de recicladores y comunidad en general en temas relacionados con el manejo adecuado y separación en la fuente de los residuos aprovechables. </t>
  </si>
  <si>
    <r>
      <t>7, LOGROS CORTE A</t>
    </r>
    <r>
      <rPr>
        <b/>
        <u/>
        <sz val="10"/>
        <rFont val="Arial"/>
        <family val="2"/>
      </rPr>
      <t xml:space="preserve"> 31 DE DICIEMBRE </t>
    </r>
    <r>
      <rPr>
        <b/>
        <sz val="10"/>
        <rFont val="Arial"/>
        <family val="2"/>
      </rPr>
      <t>AÑO 2021</t>
    </r>
  </si>
  <si>
    <t xml:space="preserve">El equipo desarrolló caminatas ecológicas durante el mes de diciembre de 2021 y contó con la participación de 804 personas, para un total de 25.873 personas durante la vigencia y  35.083 personas en lo corrido del  plan de desarrollo. Se desarrollaron acciones pedagógicas virtuales y presenciales, en las cuales se visitaron escenarios como Cerros Orientales, Humedales, Quebradas y en la Ruralidad. Las Caminatas Ecológicas, se enfocaron en el reconocimiento del territorio, su biodiversidad, nativa, endémica, foránea e invasora, dando a comprender sus interacciones, interrelaciones y codependencias.  También se hizo énfasis en la conectividad ecológica. Se trabajó con entidades públicas y privadas y  especialmente con estudiantes del SENA y mujeres del programa de la Alcaldía Mayor y la SDA, "Mujeres que reverdecen, aprender haciendo". </t>
  </si>
  <si>
    <t>Durante el mes de diciembre de 2021 el equipo de participación realizó acciones en torno a las situaciones ambientales conflictivas en las 20 localidades del D.C. y se contó con la participación de 1.724 personas, para un total de 91.924 personas vinculadas durante la vigencia y 104.113 personas en lo corrido del plan de desarrollo. Estas actividades estuvieron relacionadas con jornadas de siembra, recuperación y embellecimiento del espacio público y espacios frente al conocimiento de la fauna de diferentes ecosistemas de la ciudad.</t>
  </si>
  <si>
    <t>Durante el mes de diciembre de 2021 se vincularon 1.871  personas en la estrategia de participación ciudadana, para un total de 99.026 personas durante la vigencia y 114.715  personas en lo corrido del Plan de Desarrollo. 
Esta participación se desarrolló en el marco de las 20 Comisiones Ambientales Locales,  donde se realizó el balance general de la instancia de participación teniendo en cuenta lo establecido en sus planes de acción y de esta manera se definen tareas importantes para la gestión del territorio para el 2022. Así mismo se desarrollaron  jornadas de siembra, recuperación y embellecimiento del espacio público y espacios frente al conocimiento de la fauna de diferentes ecosistemas de la ciudad.</t>
  </si>
  <si>
    <t>Mujeres que reverdecen: aprender haciendo" es un programa de formación teórico práctica que está contemplado para 6 meses de ejecución. Durante este tiempo las mujeres reciben módulos teóricos y módulos prácticos en una proporción de 30% y 70% respectivamente. El programa inició convocatoria en el mes de septiembre y se pre inscribieron alrededor de 8.000 mujeres. Luego del respectivo cruce con la base de datos maestra se inscribieron las 3.000 mujeres que a la fecha ya se encuentran recibiendo la formación desde el 19 de octubre. Teniendo en cuenta el ingreso progresivo de las mujeres al proyecto se diseñaron dos grandes fases de contenidos para la formación. La Fase inicial comenzó el 19 de octubre con 7 módulos que tienen contenidos teóricos y prácticas pedagógicas.
Por último se autorizaron dos giros a las mujeres que se encuentran participando en el programa, cada uno por valor de $560.000.</t>
  </si>
  <si>
    <t xml:space="preserve">En el mes de diciembre de 2021  la piezas de comunicación contempló:
Comunicados de prensa: 33
Audiovisuales - Videos, animaciones y tiktoks: 71
Piezas Gráficas - Piezas e ilustraciones:  142
</t>
  </si>
  <si>
    <t>Giro realizado con corte al mes de diciembre</t>
  </si>
  <si>
    <t>En cumplimiento de la meta plan de desarrollo, se han vinculado 615.668 personas  en las estrategias de educación ambiental y  participación ciudadana de los cuales 520.951 se  vincularon durante la vigencia 2021.</t>
  </si>
  <si>
    <t xml:space="preserve">Las actividades realizadas durante el mes de diciembre son: se realizó la publicación de 77 contenidos en las carteleras digitales de la entidad. Se enviaron 71 mensajes a través del correo comunicacioninterna@ambientebogota.gov.co  con las noticias institucionales y de la administración Distrital, así como el boletín virtual “Para estar en Ambiente” y las actividades realizadas por las diferentes áreas. Se realizó la publicación de 2 fondos de pantalla en los computadores de la Secretaría de Ambiente.  Se elaboraron 33 comunicados para divulgar masiva y oportunamente las actuaciones institucionales y la gestión adelantada por las diferentes dependencias de la entidad. Se obtuvo 252 registros total de noticias logradas en medios masivos de comunicación en todas sus plataformas (radio, prensa, televisión e internet). Se realizaron 10 acompañamientos sobre estos temas: incautación de tarántulas, nuevos acuerdos de conservación, balance Misión de Humedales, Premios Bogotá construcción Sostenible, Acuerdo de entendimiento, apertura de los Caminos de los Cerros, PREAD 2021, plantación Entrenubes, Pagos por Servicios Ambientales y liberación de más de 200 animales silvestres en Meta y Boyacá. 466 nuevos seguidores en Twitter para un consolidado de 143.650; en Facebook 336 nuevos seguidores para un consolidado de 48.630; en Instagram 233 para un consolidado de 40.667 y 19.276 visualizaciones de los videos institucionales en el canal de YouTube. 457 nuevos seguidores en TikTok para un consolidado de 2.540. Se realizaron 74 publicaciones y 8 actualizaciones de información, en la página web de la entidad. Se diseñaron y publicaron 142 piezas de comunicación a través de los canales internos y externos. Se produjeron 71 contenidos audiovisuales. Se realizaron campañas, eventos y celebraciones del calendario ecológico que permitieron divulgar y posicionar los mensajes institucionales, así como contribuir al mejoramiento del ambiente. </t>
  </si>
  <si>
    <t>Pese a que desde el mes de septiembre se dio cumplimiento a la actividad, se continua con el desarrollo de la estrategia de educación ambiental Aulas Ambientales debido a la demanda de esta servicio por parte de la ciudadanía. Durante el mes de diciembre, el equipo pedagógico de la estrategia  aulas ambientales contó con la participación de  1.706 personas, para un total de 182.104  personas durante la vigencia y 221.959 personas en lo corrido del plan de desarrollo.  Las actividades ejecutadas tuvieron un énfasis en Biodiversidad, cambio climático, consumo sostenible y responsable, Estructura Ecológica Principal, protección del agua, salud ambiental e Infraestructuras Vegetadas, donde se ejecutaron acciones pedagógicas y recorridos de interpretación de manera virtual y presencial, resaltando actividades como las acciones pedagógicas realizadas con la Arquidiócesis de Bogotá, recorridos presenciales con mujeres que reverdecen, así mismo las actividades con servidores públicos en el marco del Convenio 073 de 2019 y la celebración del aniversario del Parque Entrenubes.</t>
  </si>
  <si>
    <t>Pese a que desde el mes de octubre se dio cumplimiento a la actividad, se continua con el desarrollo de la estrategia de educación ambiental en las 20 localidades del D.C. debido a la demanda de esta servicio por parte de la ciudadanía. Durante el mes de diciembre de 2021, el equipo de educación ambiental por territorios realizó acciones de educación ambiental con la participación de 1.353  personas, para un total de 162.482 personas durante la vigencia y 188.133 personas en lo corrido del plan de desarrollo. Se desarrollaron acciones de educación ambiental presenciales y por medio de plataformas virtuales de libre acceso para Entidades Públicas y Privadas principalmente y por solicitudes formales de diferentes sectores sociales, académicos y organizacionales, especialmente de grupos organizados, entidades y empresas, así como con vigías ambientales de las localidades. Se apoyo en las  jornadas con la UAESP de sensibilización en el tema de manejo de residuos sólidos, actividades con diferentes Ferias de Servicio para Alcaldías como: La Candelaria y la Alcaldía de Chapinero.</t>
  </si>
  <si>
    <t>Durante el mes de diciembre de 2021, el equipo de educación ambiental mediante TIC realizó acciones de educación ambiental con la participación de 1.369 personas, para un total de 48.466 personas durante la vigencia y 55.778  personas en lo corrido del nuevo plan de desarrollo. Se desarrollaron acciones pedagógicas mediante el uso de las TIC´s y el túnel ambiental, con especial énfasis al eje temático de Biodiversidad en el Distrito Capital, Protección del Agua, Separación y Manejo de Residuos Sólidos, Producción y consumo sostenible, entre otras de las ofertadas, principalmente estas actividades tuvieron lugar en las ferias organizadas por la Secretaría de Desarrollo Económico con su proyecto Bogotá 24H.</t>
  </si>
  <si>
    <t>Pese a que desde el mes de agosto se dio cumplimiento a la actividad, se continua con el desarrollo de las Comisiones Ambientales Locales, de acuerdo a lo establecido en el Decreto 575 de 2011. Durante el mes de diciembre de 2021 se realizó la Secretaría Técnica de las Comisiones Ambientales Locales - CAL realizadas de manera virtual donde se contó con la participación de 147 personas, para un total de 7.102 personas durante a vigencia y 10.602  en lo corrido del plan de desarrollo.  Durante este mes,  se realizó el balance general de la instancia de participación teniendo en cuenta lo establecido en sus planes de acción y de esta manera se definen tareas importantes para la gestión del territorio para el 2022.</t>
  </si>
  <si>
    <t xml:space="preserve">
Durante el mes de diciembre se adjudicó el proceso de subasta inversa, para el suministro de elementos y herramientas requeridos para el programa "Mujeres que Reverdecen: aprender haciendo", culminando todos los procesos de contratación y capacitación del equipo operativo.</t>
  </si>
  <si>
    <t>Teniendo en cuenta el ingreso progresivo de las mujeres al proyecto se diseñaron dos grandes fases de contenidos para la formación. La Fase inicial comenzó el 19 de octubre y va hasta el 10 de diciembre con 7 módulos que tienen contenidos teóricos y prácticas pedagógicas.
Durante el mes de diciembre se continuó con los procesos de formación y con la gestión interinstitucional para atención de casos especiales en salud mental y activación manzanas cuidadoras.</t>
  </si>
  <si>
    <r>
      <t>CORTE A 31 DE DICIEMBRE AÑO</t>
    </r>
    <r>
      <rPr>
        <sz val="12"/>
        <rFont val="Arial"/>
        <family val="2"/>
      </rPr>
      <t xml:space="preserve"> 2021</t>
    </r>
  </si>
  <si>
    <t xml:space="preserve">En cumplimiento de la meta plan de desarrollo, se han vinculado 615.668 personas  en las estrategias de educación ambiental y  participación ciudadana de los cuales 520.951 se  vincularon durante la vigencia 2021.
Esta participación se adelantó en el marco del desarrollo de las estrategias de educación ambiental: aulas ambientales, educación ambiental en las localidades, caminatas ecológicas y educación ambiental por medio de las TIC, donde se ejecutaron acciones pedagógicas y recorridos de interpretación de manera virtual y presencial con un énfasis en biodiversidad, cambio climático, consumo sostenible y responsable, gestión de riesgos, Estructura Ecológica Principal, gestión de riesgos, salud ambiental e Infraestructuras Vegetadas.
Así mismo, mediante la participación en las Comisiones Ambientales Locales desarrolladas en las 20 localidades del Distrito Capital  y en acciones enfocadas en las situaciones ambientales conflictivas, enmarcadas en el cuidado y protección del ambiente.
Por último, el reporte incluye la vinculación de 3.000 mujeres en condición de vulnerabilidad que se encuentran participando en el programa "Mujeres que Reverdecen Bogotá - Aprender Haciendo"
</t>
  </si>
  <si>
    <t>Durante el mes de diciembre de 2021 se vincularon  5.232 personas en las estrategias de educación ambiental, para un total de 418.925 personas durante la vigencia y 500.953 personas en lo corrido del Plan de Desarrollo.  
Pese a que desde el mes de octubre se dio cumplimiento a la meta programada, se continúa con el desarrollo de acciones de educación ambiental en las 5 aulas ambientales y en las 20 localidades del D.C. con un énfasis en Biodiversidad, cambio climático, consumo sostenible y responsable, gestión de riesgos, Estructura Ecológica Principal, gestión de riesgos, salud ambiental e Infraestructuras Vegetadas, donde se ejecutaron acciones pedagógicas y recorridos de interpretación de manera virtual y presencial. Se desarrollaron caminatas ecológicas virtuales y presenciales, en las cuales se visitaron escenarios como Cerros Orientales, Humedales, Quebradas y en la Ruralidad. Las Caminatas Ecológicas, se enfocaron en el reconocimiento del territorio, su biodiversidad, nativa, endémica, foránea e invasora, dando a comprender sus interacciones, interrelaciones y codependencias. Por último, se desarrollaron acciones pedagógicas mediante el uso de las TIC´s y el túnel ambiental, con especial énfasis al eje temático de biodiversidad en el Distrito Capital, protección del agua, separación y manejo de residuos sólidos, producción y consumo sostenible.</t>
  </si>
  <si>
    <t xml:space="preserve">Durante el mes de diciembre se realizó la publicación de 77 contenidos en las carteleras digitales de la entidad, se enviaron 71 mensajes a través del correo comunicacioninterna@ambientebogota.gov.co  con las noticias institucionales y de la administración Distrital, así como el boletín virtual “Para estar en Ambiente” y las actividades realizadas por las diferentes áreas. Se realizó la publicación de 2 fondos de pantalla en los computadores de la Secretaría de Ambiente.  Se elaboraron 33 comunicados para divulgar masiva y oportunamente las actuaciones institucionales y la gestión adelantada por las diferentes dependencias de la entidad. Se obtuvo 252 registros total de noticias logradas en medios masivos de comunicación en todas sus plataformas (radio, prensa, televisión e internet). Se realizaron 10 acompañamientos sobre estos temas: incautación de tarántulas, nuevos acuerdos de conservación, balance Misión de Humedales, Premios Bogotá construcción Sostenible, Acuerdo de entendimiento, apertura de los Caminos de los Cerros, PREAD 2021, plantación Entrenubes, Pagos por Servicios Ambientales y liberación de más de 200 animales silvestres en Meta y Boyacá. 466 nuevos seguidores en Twitter para un consolidado de 143.650; en Facebook 336 nuevos seguidores para un consolidado de 48.630; en Instagram 233 para un consolidado de 40.667 y 19.276 visualizaciones de los videos institucionales en el canal de YouTube. 457 nuevos seguidores en TikTok para un consolidado de 2.540. Se realizaron 74 publicaciones y 8 actualizaciones de información, en la página web de la entidad. Se diseñaron y publicaron 142 piezas de comunicación a través de los canales internos y externos. Se produjeron 71 contenidos audiovisuales. Se realizaron campañas, eventos y celebraciones del calendario ecológico que permitieron divulgar y posicionar los mensajes institucionales, así como contribuir al mejoramiento del ambiente. </t>
  </si>
  <si>
    <t>8. Estructuración  y capacitación del equipo operativo del programa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</si>
</sst>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0_-;\-&quot;$&quot;* #,##0_-;_-&quot;$&quot;* &quot;-&quot;_-;_-@_-"/>
    <numFmt numFmtId="166" formatCode="_-&quot;$&quot;* #,##0.00_-;\-&quot;$&quot;* #,##0.00_-;_-&quot;$&quot;* &quot;-&quot;??_-;_-@_-"/>
    <numFmt numFmtId="167" formatCode="_ * #,##0.00_ ;_ * \-#,##0.00_ ;_ * &quot;-&quot;??_ ;_ @_ "/>
    <numFmt numFmtId="168" formatCode="_(&quot;$&quot;\ * #,##0.00_);_(&quot;$&quot;\ * \(#,##0.00\);_(&quot;$&quot;\ * &quot;-&quot;??_);_(@_)"/>
    <numFmt numFmtId="169" formatCode="_(* #,##0.00_);_(* \(#,##0.00\);_(*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240A]\ * #,##0.00_-;\-[$$-240A]\ * #,##0.00_-;_-[$$-240A]\ * &quot;-&quot;??_-;_-@_-"/>
    <numFmt numFmtId="188" formatCode="_(* #,##0_);_(* \(#,##0\);_(* &quot;-&quot;??_);_(@_)"/>
  </numFmts>
  <fonts count="96"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b/>
      <sz val="9"/>
      <color indexed="8"/>
      <name val="Arial"/>
      <family val="2"/>
    </font>
    <font>
      <sz val="11"/>
      <color theme="1"/>
      <name val="Calibri"/>
      <family val="2"/>
      <scheme val="minor"/>
    </font>
    <font>
      <sz val="10"/>
      <color theme="1"/>
      <name val="Calibri"/>
      <family val="2"/>
      <scheme val="minor"/>
    </font>
    <font>
      <sz val="7"/>
      <color theme="1"/>
      <name val="Arial"/>
      <family val="2"/>
    </font>
    <font>
      <sz val="7"/>
      <name val="Calibri"/>
      <family val="2"/>
      <scheme val="minor"/>
    </font>
    <font>
      <sz val="9"/>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b/>
      <sz val="10"/>
      <color indexed="81"/>
      <name val="Tahoma"/>
      <family val="2"/>
    </font>
    <font>
      <sz val="10"/>
      <color indexed="81"/>
      <name val="Tahoma"/>
      <family val="2"/>
    </font>
    <font>
      <sz val="10.5"/>
      <color theme="1"/>
      <name val="Times New Roman"/>
      <family val="1"/>
    </font>
    <font>
      <sz val="11"/>
      <color indexed="8"/>
      <name val="Calibri"/>
      <family val="2"/>
      <scheme val="minor"/>
    </font>
    <font>
      <sz val="11"/>
      <color rgb="FF000000"/>
      <name val="Calibri"/>
      <family val="2"/>
      <scheme val="minor"/>
    </font>
    <font>
      <b/>
      <u/>
      <sz val="10"/>
      <name val="Arial"/>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sz val="14"/>
      <color indexed="8"/>
      <name val="Arial"/>
      <family val="2"/>
    </font>
    <font>
      <b/>
      <sz val="14"/>
      <color theme="1"/>
      <name val="Calibri"/>
      <family val="2"/>
      <scheme val="minor"/>
    </font>
    <font>
      <sz val="14"/>
      <color theme="1"/>
      <name val="Calibri"/>
      <family val="2"/>
      <scheme val="minor"/>
    </font>
    <font>
      <b/>
      <sz val="16"/>
      <name val="Arial"/>
      <family val="2"/>
    </font>
    <font>
      <b/>
      <sz val="18"/>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11"/>
      <color theme="1"/>
      <name val="Calibri"/>
      <family val="2"/>
    </font>
    <font>
      <sz val="11"/>
      <color indexed="8"/>
      <name val="Arial"/>
      <family val="2"/>
    </font>
    <font>
      <b/>
      <sz val="10"/>
      <color indexed="8"/>
      <name val="Arial"/>
      <family val="2"/>
    </font>
    <font>
      <b/>
      <sz val="7"/>
      <name val="Arial"/>
      <family val="2"/>
    </font>
    <font>
      <sz val="8"/>
      <color theme="1"/>
      <name val="Arial"/>
      <family val="2"/>
    </font>
    <font>
      <b/>
      <sz val="10"/>
      <color theme="1"/>
      <name val="Calibri"/>
      <family val="2"/>
      <scheme val="minor"/>
    </font>
    <font>
      <sz val="14"/>
      <name val="Calibri"/>
      <family val="2"/>
      <scheme val="minor"/>
    </font>
    <font>
      <sz val="22"/>
      <name val="Calibri"/>
      <family val="2"/>
      <scheme val="minor"/>
    </font>
    <font>
      <sz val="16"/>
      <name val="Calibri"/>
      <family val="2"/>
      <scheme val="minor"/>
    </font>
    <font>
      <sz val="18"/>
      <color theme="1"/>
      <name val="Calibri"/>
      <family val="2"/>
      <scheme val="minor"/>
    </font>
  </fonts>
  <fills count="2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tint="-0.249977111117893"/>
        <bgColor indexed="64"/>
      </patternFill>
    </fill>
  </fills>
  <borders count="8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style="medium">
        <color auto="1"/>
      </right>
      <top style="thin">
        <color auto="1"/>
      </top>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s>
  <cellStyleXfs count="2869">
    <xf numFmtId="0" fontId="0" fillId="0" borderId="0"/>
    <xf numFmtId="167" fontId="9"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9" fontId="2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4" fontId="4" fillId="0" borderId="0" applyFont="0" applyFill="0" applyBorder="0" applyAlignment="0" applyProtection="0"/>
    <xf numFmtId="170" fontId="1"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8" fontId="21" fillId="0" borderId="0" applyFont="0" applyFill="0" applyBorder="0" applyAlignment="0" applyProtection="0"/>
    <xf numFmtId="174" fontId="13"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0" fontId="4" fillId="0" borderId="0"/>
    <xf numFmtId="0" fontId="40" fillId="6"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1" borderId="0" applyNumberFormat="0" applyBorder="0" applyAlignment="0" applyProtection="0"/>
    <xf numFmtId="49" fontId="41" fillId="0" borderId="0" applyFill="0" applyBorder="0" applyProtection="0">
      <alignment horizontal="left" vertical="center"/>
    </xf>
    <xf numFmtId="0" fontId="42" fillId="0" borderId="0" applyNumberFormat="0" applyFill="0" applyBorder="0" applyProtection="0">
      <alignment horizontal="left" vertical="center"/>
    </xf>
    <xf numFmtId="0" fontId="42" fillId="0" borderId="0" applyNumberFormat="0" applyFill="0" applyBorder="0" applyProtection="0">
      <alignment horizontal="righ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43"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8"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4" fontId="41" fillId="0" borderId="0" applyFill="0" applyBorder="0" applyProtection="0">
      <alignment horizontal="right" vertical="center"/>
    </xf>
    <xf numFmtId="22" fontId="41" fillId="0" borderId="0" applyFill="0" applyBorder="0" applyProtection="0">
      <alignment horizontal="right" vertical="center"/>
    </xf>
    <xf numFmtId="4" fontId="41" fillId="0" borderId="0" applyFill="0" applyBorder="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0" fontId="40" fillId="5" borderId="0" applyNumberFormat="0" applyBorder="0" applyAlignment="0" applyProtection="0"/>
    <xf numFmtId="0" fontId="43" fillId="5" borderId="0" applyNumberFormat="0" applyBorder="0" applyAlignment="0" applyProtection="0"/>
    <xf numFmtId="177" fontId="41" fillId="0" borderId="0" applyFill="0" applyBorder="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0" fontId="42" fillId="2" borderId="0" applyNumberFormat="0" applyBorder="0" applyProtection="0">
      <alignment horizontal="center" vertical="center"/>
    </xf>
    <xf numFmtId="0" fontId="42" fillId="12" borderId="0" applyNumberFormat="0" applyBorder="0" applyProtection="0">
      <alignment horizontal="center" vertical="center" wrapText="1"/>
    </xf>
    <xf numFmtId="0" fontId="41" fillId="12" borderId="0" applyNumberFormat="0" applyBorder="0" applyProtection="0">
      <alignment horizontal="right" vertical="center" wrapText="1"/>
    </xf>
    <xf numFmtId="0" fontId="42" fillId="13" borderId="0" applyNumberFormat="0" applyBorder="0" applyProtection="0">
      <alignment horizontal="center" vertical="center"/>
    </xf>
    <xf numFmtId="0" fontId="42" fillId="14" borderId="0" applyNumberFormat="0" applyBorder="0" applyProtection="0">
      <alignment horizontal="center" vertical="center" wrapText="1"/>
    </xf>
    <xf numFmtId="0" fontId="42" fillId="14" borderId="0" applyNumberFormat="0" applyBorder="0" applyProtection="0">
      <alignment horizontal="righ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44" fillId="0" borderId="0" applyFont="0" applyFill="0" applyBorder="0" applyAlignment="0" applyProtection="0"/>
    <xf numFmtId="164"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4"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6" fontId="21" fillId="0" borderId="0" applyFont="0" applyFill="0" applyBorder="0" applyAlignment="0" applyProtection="0"/>
    <xf numFmtId="168" fontId="4" fillId="0" borderId="0" applyFont="0" applyFill="0" applyBorder="0" applyAlignment="0" applyProtection="0"/>
    <xf numFmtId="166" fontId="2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6" fontId="4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4" fontId="2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39" fillId="0" borderId="0" applyFont="0" applyFill="0" applyBorder="0" applyAlignment="0" applyProtection="0"/>
    <xf numFmtId="168" fontId="3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6" fillId="9" borderId="0" applyNumberFormat="0" applyBorder="0" applyAlignment="0" applyProtection="0"/>
    <xf numFmtId="0" fontId="21" fillId="0" borderId="0"/>
    <xf numFmtId="0" fontId="4" fillId="0" borderId="0"/>
    <xf numFmtId="0" fontId="44" fillId="0" borderId="0"/>
    <xf numFmtId="0" fontId="38" fillId="0" borderId="0"/>
    <xf numFmtId="0" fontId="38" fillId="0" borderId="0"/>
    <xf numFmtId="0" fontId="44" fillId="0" borderId="0"/>
    <xf numFmtId="0" fontId="4" fillId="0" borderId="0"/>
    <xf numFmtId="0" fontId="21" fillId="0" borderId="0"/>
    <xf numFmtId="0" fontId="4" fillId="0" borderId="0"/>
    <xf numFmtId="0" fontId="44" fillId="0" borderId="0"/>
    <xf numFmtId="0" fontId="44" fillId="0" borderId="0"/>
    <xf numFmtId="0" fontId="39" fillId="0" borderId="0"/>
    <xf numFmtId="0" fontId="47" fillId="0" borderId="0"/>
    <xf numFmtId="0" fontId="4" fillId="0" borderId="0"/>
    <xf numFmtId="3" fontId="41" fillId="0" borderId="0" applyFill="0" applyBorder="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21" fillId="0" borderId="0" applyFont="0" applyFill="0" applyBorder="0" applyAlignment="0" applyProtection="0"/>
    <xf numFmtId="42" fontId="21" fillId="0" borderId="0" applyFont="0" applyFill="0" applyBorder="0" applyAlignment="0" applyProtection="0"/>
    <xf numFmtId="0" fontId="39" fillId="0" borderId="0"/>
  </cellStyleXfs>
  <cellXfs count="1368">
    <xf numFmtId="0" fontId="0" fillId="0" borderId="0" xfId="0"/>
    <xf numFmtId="0" fontId="0" fillId="0" borderId="0" xfId="0" applyFill="1"/>
    <xf numFmtId="0" fontId="7" fillId="0" borderId="0" xfId="0" applyFont="1"/>
    <xf numFmtId="0" fontId="0" fillId="3" borderId="0" xfId="0" applyFill="1"/>
    <xf numFmtId="0" fontId="0" fillId="0" borderId="0" xfId="0" applyFill="1" applyAlignment="1">
      <alignment horizontal="center" vertical="center"/>
    </xf>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0" fontId="0" fillId="0" borderId="0" xfId="0" applyFill="1" applyAlignment="1">
      <alignment horizontal="center"/>
    </xf>
    <xf numFmtId="0" fontId="26" fillId="0" borderId="0" xfId="0" applyFont="1" applyFill="1" applyAlignment="1">
      <alignment horizontal="center" vertical="center"/>
    </xf>
    <xf numFmtId="0" fontId="32" fillId="0" borderId="0" xfId="0" applyFont="1" applyFill="1"/>
    <xf numFmtId="0" fontId="34" fillId="0" borderId="0" xfId="0" applyFont="1" applyFill="1"/>
    <xf numFmtId="0" fontId="27" fillId="0" borderId="0" xfId="0" applyFont="1" applyFill="1"/>
    <xf numFmtId="0" fontId="0" fillId="0" borderId="1" xfId="0" applyFill="1" applyBorder="1" applyAlignment="1">
      <alignment horizontal="center" vertical="center"/>
    </xf>
    <xf numFmtId="0" fontId="27"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22" fillId="0" borderId="0" xfId="0" applyFont="1"/>
    <xf numFmtId="0" fontId="48" fillId="15" borderId="0" xfId="0" applyFont="1" applyFill="1"/>
    <xf numFmtId="4" fontId="48" fillId="15" borderId="0" xfId="0" applyNumberFormat="1" applyFont="1" applyFill="1"/>
    <xf numFmtId="0" fontId="49" fillId="15" borderId="0" xfId="0" applyFont="1" applyFill="1"/>
    <xf numFmtId="0" fontId="28" fillId="15" borderId="0" xfId="0" applyFont="1" applyFill="1" applyProtection="1">
      <protection locked="0"/>
    </xf>
    <xf numFmtId="0" fontId="29" fillId="15" borderId="0" xfId="0" applyFont="1" applyFill="1" applyAlignment="1" applyProtection="1">
      <alignment horizontal="center"/>
      <protection locked="0"/>
    </xf>
    <xf numFmtId="0" fontId="49" fillId="16" borderId="1" xfId="0" applyFont="1" applyFill="1" applyBorder="1" applyAlignment="1">
      <alignment horizontal="center" vertical="center"/>
    </xf>
    <xf numFmtId="0" fontId="48" fillId="0" borderId="0" xfId="0" applyFont="1"/>
    <xf numFmtId="4" fontId="48" fillId="0" borderId="0" xfId="0" applyNumberFormat="1" applyFont="1"/>
    <xf numFmtId="178" fontId="5" fillId="0" borderId="0" xfId="0" applyNumberFormat="1" applyFont="1" applyAlignment="1">
      <alignment horizontal="center"/>
    </xf>
    <xf numFmtId="172" fontId="24" fillId="18" borderId="1" xfId="0" applyNumberFormat="1" applyFont="1" applyFill="1" applyBorder="1" applyAlignment="1">
      <alignment vertical="center"/>
    </xf>
    <xf numFmtId="3" fontId="2" fillId="0" borderId="1" xfId="0" applyNumberFormat="1" applyFont="1" applyFill="1" applyBorder="1" applyAlignment="1">
      <alignment horizontal="center" vertical="center" wrapText="1"/>
    </xf>
    <xf numFmtId="10" fontId="3" fillId="2" borderId="0" xfId="16" applyNumberFormat="1" applyFont="1" applyFill="1" applyAlignment="1">
      <alignment vertical="center"/>
    </xf>
    <xf numFmtId="0" fontId="18" fillId="0" borderId="1" xfId="0" applyFont="1" applyFill="1" applyBorder="1" applyAlignment="1">
      <alignment horizontal="center" vertical="center"/>
    </xf>
    <xf numFmtId="182" fontId="27" fillId="0" borderId="0" xfId="0" applyNumberFormat="1" applyFont="1" applyFill="1" applyAlignment="1">
      <alignment horizontal="center" vertical="center"/>
    </xf>
    <xf numFmtId="0" fontId="7" fillId="0" borderId="0" xfId="0" applyFont="1" applyFill="1" applyAlignment="1">
      <alignment vertical="center"/>
    </xf>
    <xf numFmtId="0" fontId="10" fillId="0" borderId="29" xfId="0" applyFont="1" applyFill="1" applyBorder="1" applyAlignment="1">
      <alignment horizontal="left" vertical="center" wrapText="1"/>
    </xf>
    <xf numFmtId="0" fontId="27" fillId="4" borderId="1" xfId="0" applyFont="1" applyFill="1" applyBorder="1" applyAlignment="1">
      <alignment horizontal="center" vertical="center"/>
    </xf>
    <xf numFmtId="0" fontId="0" fillId="0" borderId="0" xfId="0" applyAlignment="1">
      <alignment horizontal="center"/>
    </xf>
    <xf numFmtId="4" fontId="4" fillId="0" borderId="1"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5" fillId="17" borderId="4" xfId="16" applyFont="1" applyFill="1" applyBorder="1" applyAlignment="1">
      <alignment horizontal="center" vertical="center" textRotation="90" wrapText="1"/>
    </xf>
    <xf numFmtId="10" fontId="4" fillId="17" borderId="4" xfId="16" applyNumberFormat="1" applyFont="1" applyFill="1" applyBorder="1" applyAlignment="1">
      <alignment horizontal="center" vertical="center" wrapText="1"/>
    </xf>
    <xf numFmtId="0" fontId="2" fillId="17" borderId="4" xfId="16" applyFont="1" applyFill="1" applyBorder="1" applyAlignment="1">
      <alignment horizontal="center" vertical="center" wrapText="1"/>
    </xf>
    <xf numFmtId="0" fontId="48" fillId="15" borderId="0" xfId="0" applyFont="1" applyFill="1" applyAlignment="1">
      <alignment horizontal="center"/>
    </xf>
    <xf numFmtId="0" fontId="28" fillId="15" borderId="0" xfId="0" applyFont="1" applyFill="1" applyAlignment="1" applyProtection="1">
      <alignment horizontal="center"/>
      <protection locked="0"/>
    </xf>
    <xf numFmtId="0" fontId="48" fillId="0" borderId="1" xfId="0" applyFont="1" applyFill="1" applyBorder="1" applyAlignment="1">
      <alignment horizontal="center" vertical="center"/>
    </xf>
    <xf numFmtId="0" fontId="63" fillId="18" borderId="18" xfId="0" applyFont="1" applyFill="1" applyBorder="1" applyAlignment="1">
      <alignment horizontal="center" vertical="center"/>
    </xf>
    <xf numFmtId="0" fontId="63" fillId="19" borderId="1" xfId="2868" applyFont="1" applyFill="1" applyBorder="1" applyAlignment="1">
      <alignment horizontal="center" vertical="center" wrapText="1"/>
    </xf>
    <xf numFmtId="0" fontId="63" fillId="19" borderId="11" xfId="2868" applyFont="1" applyFill="1" applyBorder="1" applyAlignment="1">
      <alignment horizontal="center" vertical="center" wrapText="1"/>
    </xf>
    <xf numFmtId="0" fontId="64"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63" fillId="19" borderId="1" xfId="2868" applyFont="1" applyFill="1" applyBorder="1" applyAlignment="1">
      <alignment horizontal="center" vertical="top" wrapText="1"/>
    </xf>
    <xf numFmtId="0" fontId="0" fillId="0" borderId="12" xfId="0" applyBorder="1"/>
    <xf numFmtId="0" fontId="63" fillId="19" borderId="4" xfId="2868" applyFont="1" applyFill="1" applyBorder="1" applyAlignment="1">
      <alignment horizontal="center" vertical="center" wrapText="1"/>
    </xf>
    <xf numFmtId="0" fontId="63" fillId="19" borderId="12" xfId="2868" applyFont="1" applyFill="1" applyBorder="1" applyAlignment="1">
      <alignment horizontal="center" vertical="center" wrapText="1"/>
    </xf>
    <xf numFmtId="0" fontId="64" fillId="0" borderId="1" xfId="0" applyFont="1" applyBorder="1"/>
    <xf numFmtId="0" fontId="64" fillId="0" borderId="11" xfId="0" applyFont="1" applyBorder="1"/>
    <xf numFmtId="0" fontId="64"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61" fillId="17" borderId="1" xfId="0" applyFont="1" applyFill="1" applyBorder="1" applyAlignment="1">
      <alignment horizontal="center" vertical="center" wrapText="1"/>
    </xf>
    <xf numFmtId="42" fontId="5" fillId="0" borderId="0" xfId="2867" applyFont="1" applyFill="1" applyAlignment="1">
      <alignment horizontal="center"/>
    </xf>
    <xf numFmtId="0" fontId="0" fillId="0" borderId="1" xfId="0" applyBorder="1" applyAlignment="1">
      <alignment horizontal="left"/>
    </xf>
    <xf numFmtId="41" fontId="0" fillId="0" borderId="1" xfId="0" applyNumberFormat="1" applyBorder="1"/>
    <xf numFmtId="0" fontId="64" fillId="0" borderId="0" xfId="0" applyFont="1" applyBorder="1"/>
    <xf numFmtId="0" fontId="0" fillId="0" borderId="0" xfId="0" applyBorder="1" applyAlignment="1">
      <alignment horizontal="center" vertical="center"/>
    </xf>
    <xf numFmtId="0" fontId="0" fillId="0" borderId="0" xfId="0" applyBorder="1"/>
    <xf numFmtId="0" fontId="0" fillId="0" borderId="1" xfId="0" applyBorder="1" applyAlignment="1">
      <alignment horizontal="center" vertical="center"/>
    </xf>
    <xf numFmtId="0" fontId="63" fillId="18" borderId="17" xfId="0" applyFont="1" applyFill="1" applyBorder="1" applyAlignment="1">
      <alignment horizontal="center" vertical="center"/>
    </xf>
    <xf numFmtId="0" fontId="63" fillId="19" borderId="3" xfId="2868" applyFont="1" applyFill="1" applyBorder="1" applyAlignment="1">
      <alignment horizontal="center" vertical="center" wrapText="1"/>
    </xf>
    <xf numFmtId="0" fontId="63" fillId="19" borderId="3" xfId="2868" applyFont="1" applyFill="1" applyBorder="1" applyAlignment="1">
      <alignment horizontal="center" vertical="top" wrapText="1"/>
    </xf>
    <xf numFmtId="0" fontId="63" fillId="19" borderId="10" xfId="2868" applyFont="1" applyFill="1" applyBorder="1" applyAlignment="1">
      <alignment horizontal="center" vertical="center" wrapText="1"/>
    </xf>
    <xf numFmtId="0" fontId="63" fillId="18" borderId="20" xfId="0" applyFont="1" applyFill="1" applyBorder="1" applyAlignment="1">
      <alignment horizontal="center" vertical="center"/>
    </xf>
    <xf numFmtId="0" fontId="63" fillId="19" borderId="2" xfId="2868" applyFont="1" applyFill="1" applyBorder="1" applyAlignment="1">
      <alignment horizontal="center" vertical="center" wrapText="1"/>
    </xf>
    <xf numFmtId="0" fontId="63" fillId="19" borderId="19" xfId="2868"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64" fillId="0" borderId="1" xfId="0" applyFont="1" applyBorder="1" applyAlignment="1">
      <alignment horizontal="center"/>
    </xf>
    <xf numFmtId="0" fontId="64" fillId="0" borderId="4" xfId="0" applyFont="1" applyBorder="1" applyAlignment="1">
      <alignment horizontal="center"/>
    </xf>
    <xf numFmtId="0" fontId="0" fillId="0" borderId="0" xfId="0" applyAlignment="1">
      <alignment vertical="center"/>
    </xf>
    <xf numFmtId="0" fontId="0" fillId="0" borderId="0" xfId="0" applyAlignment="1">
      <alignment horizontal="center" vertical="center"/>
    </xf>
    <xf numFmtId="0" fontId="64" fillId="0" borderId="18" xfId="0" applyFont="1" applyBorder="1" applyAlignment="1">
      <alignment vertical="center"/>
    </xf>
    <xf numFmtId="42" fontId="0" fillId="0" borderId="1" xfId="2867" applyFont="1" applyBorder="1"/>
    <xf numFmtId="42" fontId="0" fillId="0" borderId="1" xfId="0" applyNumberFormat="1" applyFont="1" applyBorder="1"/>
    <xf numFmtId="0" fontId="0" fillId="0" borderId="1" xfId="0" applyFont="1" applyBorder="1"/>
    <xf numFmtId="42" fontId="21" fillId="0" borderId="1" xfId="2867" applyFont="1" applyBorder="1"/>
    <xf numFmtId="0" fontId="21" fillId="0" borderId="11" xfId="0" applyFont="1" applyBorder="1"/>
    <xf numFmtId="0" fontId="64" fillId="0" borderId="0" xfId="0" applyFont="1" applyBorder="1" applyAlignment="1">
      <alignment horizontal="center"/>
    </xf>
    <xf numFmtId="0" fontId="64" fillId="0" borderId="1" xfId="0" applyFont="1" applyBorder="1" applyAlignment="1">
      <alignment horizontal="center" wrapText="1"/>
    </xf>
    <xf numFmtId="0" fontId="61" fillId="17" borderId="3" xfId="0" applyFont="1" applyFill="1" applyBorder="1" applyAlignment="1">
      <alignment horizontal="center" vertical="center" wrapText="1"/>
    </xf>
    <xf numFmtId="0" fontId="61" fillId="17" borderId="2" xfId="0" applyFont="1" applyFill="1" applyBorder="1" applyAlignment="1">
      <alignment horizontal="center" vertical="center" wrapText="1"/>
    </xf>
    <xf numFmtId="0" fontId="64" fillId="0" borderId="17" xfId="0" applyFont="1" applyBorder="1"/>
    <xf numFmtId="0" fontId="64" fillId="0" borderId="3" xfId="0" applyFont="1" applyBorder="1"/>
    <xf numFmtId="0" fontId="64" fillId="0" borderId="3" xfId="0" applyFont="1" applyBorder="1" applyAlignment="1">
      <alignment horizontal="center"/>
    </xf>
    <xf numFmtId="0" fontId="64" fillId="0" borderId="10" xfId="0" applyFont="1" applyBorder="1"/>
    <xf numFmtId="0" fontId="0" fillId="0" borderId="1" xfId="0" applyBorder="1" applyAlignment="1">
      <alignment horizontal="center"/>
    </xf>
    <xf numFmtId="0" fontId="63" fillId="19" borderId="16" xfId="2868" applyFont="1" applyFill="1" applyBorder="1" applyAlignment="1">
      <alignment horizontal="center" vertical="center" wrapText="1"/>
    </xf>
    <xf numFmtId="0" fontId="63" fillId="19" borderId="17" xfId="2868" applyFont="1" applyFill="1" applyBorder="1" applyAlignment="1">
      <alignment horizontal="center" vertical="center" wrapText="1"/>
    </xf>
    <xf numFmtId="0" fontId="63" fillId="19" borderId="8" xfId="2868" applyFont="1" applyFill="1" applyBorder="1" applyAlignment="1">
      <alignment horizontal="center" vertical="center" wrapText="1"/>
    </xf>
    <xf numFmtId="4" fontId="48" fillId="15" borderId="0" xfId="0" applyNumberFormat="1" applyFont="1" applyFill="1" applyAlignment="1">
      <alignment horizontal="center" vertical="center"/>
    </xf>
    <xf numFmtId="0" fontId="48" fillId="15" borderId="0" xfId="0" applyFont="1" applyFill="1" applyAlignment="1">
      <alignment horizontal="center" vertical="center"/>
    </xf>
    <xf numFmtId="182" fontId="5" fillId="0" borderId="0" xfId="0" applyNumberFormat="1" applyFont="1" applyFill="1" applyAlignment="1">
      <alignment horizontal="center"/>
    </xf>
    <xf numFmtId="0" fontId="19" fillId="0" borderId="0" xfId="0" applyNumberFormat="1" applyFont="1" applyAlignment="1">
      <alignment horizontal="center" vertical="center" wrapText="1"/>
    </xf>
    <xf numFmtId="0" fontId="33"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Fill="1" applyBorder="1" applyAlignment="1">
      <alignment vertical="center"/>
    </xf>
    <xf numFmtId="0" fontId="0" fillId="0" borderId="2" xfId="0" applyFill="1" applyBorder="1" applyAlignment="1">
      <alignment horizontal="center" vertical="center"/>
    </xf>
    <xf numFmtId="0" fontId="64" fillId="0" borderId="18" xfId="0" applyFont="1" applyFill="1" applyBorder="1" applyAlignment="1">
      <alignment vertical="center"/>
    </xf>
    <xf numFmtId="42" fontId="21" fillId="0" borderId="1" xfId="2867" applyFont="1" applyFill="1" applyBorder="1" applyAlignment="1">
      <alignment vertical="center"/>
    </xf>
    <xf numFmtId="42" fontId="0" fillId="0" borderId="1" xfId="0" applyNumberFormat="1" applyFont="1" applyFill="1" applyBorder="1" applyAlignment="1">
      <alignment vertical="center"/>
    </xf>
    <xf numFmtId="42" fontId="0" fillId="0" borderId="1" xfId="2867" applyFont="1" applyFill="1" applyBorder="1" applyAlignment="1">
      <alignment vertical="center"/>
    </xf>
    <xf numFmtId="0" fontId="64" fillId="0" borderId="18" xfId="0" applyFont="1" applyFill="1" applyBorder="1"/>
    <xf numFmtId="0" fontId="64" fillId="0" borderId="1" xfId="0" applyFont="1" applyFill="1" applyBorder="1" applyAlignment="1">
      <alignment horizontal="center" wrapText="1"/>
    </xf>
    <xf numFmtId="0" fontId="64" fillId="0" borderId="1" xfId="0" applyFont="1" applyFill="1" applyBorder="1"/>
    <xf numFmtId="0" fontId="64" fillId="0" borderId="11" xfId="0" applyFont="1" applyFill="1" applyBorder="1"/>
    <xf numFmtId="0" fontId="64" fillId="0" borderId="1" xfId="0" applyFont="1" applyFill="1" applyBorder="1" applyAlignment="1">
      <alignment horizontal="center"/>
    </xf>
    <xf numFmtId="0" fontId="0" fillId="0" borderId="0" xfId="0" applyAlignment="1">
      <alignment horizontal="center"/>
    </xf>
    <xf numFmtId="0" fontId="10" fillId="0" borderId="29" xfId="0" applyFont="1" applyFill="1" applyBorder="1" applyAlignment="1">
      <alignment horizontal="center" vertical="center" wrapText="1"/>
    </xf>
    <xf numFmtId="0" fontId="48" fillId="15" borderId="0" xfId="0" applyNumberFormat="1" applyFont="1" applyFill="1" applyAlignment="1">
      <alignment horizontal="center" vertical="center"/>
    </xf>
    <xf numFmtId="0" fontId="48" fillId="0" borderId="0" xfId="0" applyNumberFormat="1" applyFont="1" applyAlignment="1">
      <alignment horizontal="center" vertical="center"/>
    </xf>
    <xf numFmtId="0" fontId="0" fillId="0" borderId="0" xfId="0" applyNumberFormat="1" applyAlignment="1">
      <alignment horizontal="center" vertical="center"/>
    </xf>
    <xf numFmtId="0" fontId="0" fillId="0" borderId="0" xfId="0" applyAlignment="1">
      <alignment horizontal="center"/>
    </xf>
    <xf numFmtId="0" fontId="0" fillId="0" borderId="0" xfId="0" applyFill="1" applyBorder="1" applyAlignment="1">
      <alignment horizontal="center" vertical="center"/>
    </xf>
    <xf numFmtId="0" fontId="0" fillId="0" borderId="0" xfId="0" applyFill="1" applyBorder="1" applyAlignment="1">
      <alignment horizont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0" fillId="0" borderId="0" xfId="0" applyAlignment="1">
      <alignment horizontal="center"/>
    </xf>
    <xf numFmtId="0" fontId="48" fillId="0" borderId="1" xfId="0" applyFont="1" applyFill="1" applyBorder="1" applyAlignment="1">
      <alignment horizontal="center" vertical="center"/>
    </xf>
    <xf numFmtId="0" fontId="0" fillId="0" borderId="2" xfId="0" applyBorder="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center" vertic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0" fillId="0" borderId="2" xfId="0" applyBorder="1" applyAlignment="1">
      <alignment horizontal="center" vertical="center"/>
    </xf>
    <xf numFmtId="183" fontId="18" fillId="0" borderId="1" xfId="9" applyNumberFormat="1" applyFont="1" applyFill="1" applyBorder="1" applyAlignment="1">
      <alignment horizontal="center" vertical="center"/>
    </xf>
    <xf numFmtId="183" fontId="18" fillId="0" borderId="1" xfId="0" applyNumberFormat="1" applyFont="1" applyFill="1" applyBorder="1" applyAlignment="1">
      <alignment horizontal="center" vertical="center"/>
    </xf>
    <xf numFmtId="183" fontId="0" fillId="0" borderId="0" xfId="0" applyNumberFormat="1" applyFill="1" applyAlignment="1">
      <alignment horizontal="center" vertical="center"/>
    </xf>
    <xf numFmtId="183" fontId="27" fillId="0" borderId="0" xfId="0" applyNumberFormat="1" applyFont="1" applyFill="1" applyAlignment="1">
      <alignment horizontal="center" vertical="center"/>
    </xf>
    <xf numFmtId="183" fontId="0" fillId="0" borderId="0" xfId="0" applyNumberFormat="1" applyFont="1" applyFill="1" applyAlignment="1">
      <alignment horizontal="center" vertical="center"/>
    </xf>
    <xf numFmtId="183" fontId="0" fillId="0" borderId="0" xfId="0" applyNumberFormat="1" applyFill="1" applyAlignment="1">
      <alignment horizontal="center"/>
    </xf>
    <xf numFmtId="1" fontId="18" fillId="0" borderId="1" xfId="0" applyNumberFormat="1" applyFont="1" applyFill="1" applyBorder="1" applyAlignment="1">
      <alignment horizontal="center" vertical="center"/>
    </xf>
    <xf numFmtId="0" fontId="0" fillId="0" borderId="0" xfId="0" applyAlignment="1"/>
    <xf numFmtId="4" fontId="48" fillId="15" borderId="0" xfId="0" applyNumberFormat="1" applyFont="1" applyFill="1" applyAlignment="1">
      <alignment horizontal="center"/>
    </xf>
    <xf numFmtId="0" fontId="48" fillId="0" borderId="0" xfId="0" applyFont="1" applyAlignment="1">
      <alignment horizontal="center"/>
    </xf>
    <xf numFmtId="4" fontId="48" fillId="0" borderId="0" xfId="0" applyNumberFormat="1" applyFont="1" applyAlignment="1">
      <alignment horizontal="center"/>
    </xf>
    <xf numFmtId="0" fontId="0" fillId="0" borderId="3" xfId="0" applyFill="1" applyBorder="1"/>
    <xf numFmtId="41" fontId="0" fillId="0" borderId="3" xfId="0" applyNumberFormat="1" applyFill="1" applyBorder="1"/>
    <xf numFmtId="0" fontId="0" fillId="0" borderId="1" xfId="0" applyFill="1" applyBorder="1"/>
    <xf numFmtId="41" fontId="0" fillId="0" borderId="1" xfId="0" applyNumberFormat="1" applyFill="1" applyBorder="1"/>
    <xf numFmtId="0" fontId="0" fillId="0" borderId="4" xfId="0" applyFill="1" applyBorder="1"/>
    <xf numFmtId="41" fontId="0" fillId="0" borderId="4" xfId="0" applyNumberFormat="1" applyFill="1" applyBorder="1"/>
    <xf numFmtId="41" fontId="0" fillId="0" borderId="2" xfId="0" applyNumberFormat="1" applyFill="1"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0" fillId="0" borderId="11" xfId="0" applyFill="1" applyBorder="1"/>
    <xf numFmtId="0" fontId="0" fillId="0" borderId="26" xfId="0" applyFill="1" applyBorder="1" applyAlignment="1">
      <alignment horizontal="center" vertical="center" wrapText="1"/>
    </xf>
    <xf numFmtId="0" fontId="64"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Fill="1" applyBorder="1"/>
    <xf numFmtId="42" fontId="0" fillId="0" borderId="0" xfId="0" applyNumberFormat="1"/>
    <xf numFmtId="0" fontId="64" fillId="0" borderId="18" xfId="0" applyFont="1" applyFill="1" applyBorder="1" applyAlignment="1">
      <alignment horizontal="left" vertical="center"/>
    </xf>
    <xf numFmtId="42" fontId="0" fillId="20" borderId="4" xfId="0" applyNumberFormat="1" applyFont="1" applyFill="1" applyBorder="1"/>
    <xf numFmtId="0" fontId="64" fillId="20" borderId="12" xfId="0" applyFont="1" applyFill="1" applyBorder="1"/>
    <xf numFmtId="0" fontId="0" fillId="0" borderId="1" xfId="0" applyFont="1" applyFill="1" applyBorder="1" applyAlignment="1">
      <alignment vertical="center"/>
    </xf>
    <xf numFmtId="0" fontId="0" fillId="20" borderId="1" xfId="0" applyFont="1" applyFill="1" applyBorder="1" applyAlignment="1">
      <alignment vertical="center"/>
    </xf>
    <xf numFmtId="42" fontId="0" fillId="20" borderId="1" xfId="0" applyNumberFormat="1" applyFont="1" applyFill="1" applyBorder="1"/>
    <xf numFmtId="9" fontId="64" fillId="0" borderId="1" xfId="24" applyFont="1" applyFill="1" applyBorder="1"/>
    <xf numFmtId="0" fontId="64" fillId="20" borderId="4" xfId="0" applyFont="1" applyFill="1" applyBorder="1" applyAlignment="1">
      <alignment horizontal="center" wrapText="1"/>
    </xf>
    <xf numFmtId="0" fontId="64" fillId="20" borderId="4" xfId="0" applyFont="1" applyFill="1" applyBorder="1"/>
    <xf numFmtId="9" fontId="64" fillId="20" borderId="4" xfId="24" applyFont="1" applyFill="1" applyBorder="1"/>
    <xf numFmtId="2" fontId="64" fillId="0" borderId="1" xfId="0" applyNumberFormat="1" applyFont="1" applyFill="1" applyBorder="1"/>
    <xf numFmtId="0" fontId="64" fillId="20" borderId="4" xfId="0" applyFont="1" applyFill="1" applyBorder="1" applyAlignment="1">
      <alignment horizontal="center"/>
    </xf>
    <xf numFmtId="9" fontId="64" fillId="0" borderId="4" xfId="24" applyFont="1" applyBorder="1"/>
    <xf numFmtId="0" fontId="0" fillId="0" borderId="11" xfId="0" applyFill="1" applyBorder="1" applyAlignment="1">
      <alignment vertical="center"/>
    </xf>
    <xf numFmtId="0" fontId="0" fillId="0" borderId="26" xfId="0" applyBorder="1" applyAlignment="1">
      <alignment horizontal="center" vertical="center"/>
    </xf>
    <xf numFmtId="0" fontId="64" fillId="0" borderId="0" xfId="0" applyFont="1" applyFill="1" applyBorder="1"/>
    <xf numFmtId="0" fontId="0" fillId="0" borderId="0" xfId="0" applyFill="1" applyBorder="1" applyAlignment="1">
      <alignment horizontal="center" vertical="center" wrapText="1"/>
    </xf>
    <xf numFmtId="0" fontId="0" fillId="0" borderId="0" xfId="0" applyFill="1" applyBorder="1"/>
    <xf numFmtId="9" fontId="0" fillId="0" borderId="0" xfId="24" applyFont="1" applyFill="1" applyBorder="1"/>
    <xf numFmtId="0" fontId="21" fillId="0" borderId="11" xfId="0" applyFont="1" applyFill="1" applyBorder="1" applyAlignment="1">
      <alignment vertical="center"/>
    </xf>
    <xf numFmtId="0" fontId="0" fillId="0" borderId="0" xfId="0" applyFill="1" applyAlignment="1"/>
    <xf numFmtId="0" fontId="0" fillId="0" borderId="11" xfId="0" applyFont="1" applyFill="1" applyBorder="1" applyAlignment="1">
      <alignment vertical="center"/>
    </xf>
    <xf numFmtId="0" fontId="64" fillId="0" borderId="40" xfId="0" applyFont="1" applyBorder="1" applyAlignment="1"/>
    <xf numFmtId="42" fontId="0" fillId="0" borderId="1" xfId="0" applyNumberFormat="1" applyFont="1" applyBorder="1" applyAlignment="1"/>
    <xf numFmtId="42" fontId="0" fillId="0" borderId="1" xfId="2867" applyFont="1" applyBorder="1" applyAlignment="1"/>
    <xf numFmtId="0" fontId="0" fillId="0" borderId="1" xfId="0" applyFont="1" applyBorder="1" applyAlignment="1"/>
    <xf numFmtId="0" fontId="64" fillId="0" borderId="18" xfId="0" applyFont="1" applyBorder="1" applyAlignment="1"/>
    <xf numFmtId="42" fontId="0" fillId="0" borderId="0" xfId="0" applyNumberFormat="1" applyFill="1" applyAlignment="1"/>
    <xf numFmtId="42" fontId="21" fillId="0" borderId="5" xfId="2867" applyFont="1" applyBorder="1" applyAlignment="1"/>
    <xf numFmtId="0" fontId="21" fillId="0" borderId="21" xfId="0" applyFont="1" applyBorder="1" applyAlignment="1"/>
    <xf numFmtId="42" fontId="0" fillId="0" borderId="0" xfId="0" applyNumberFormat="1" applyAlignment="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Fill="1" applyBorder="1"/>
    <xf numFmtId="41" fontId="0" fillId="0" borderId="67" xfId="2866" applyFont="1" applyFill="1" applyBorder="1"/>
    <xf numFmtId="41" fontId="0" fillId="0" borderId="8" xfId="0" applyNumberFormat="1" applyFill="1" applyBorder="1"/>
    <xf numFmtId="41" fontId="0" fillId="0" borderId="69" xfId="2866" applyFont="1" applyFill="1" applyBorder="1"/>
    <xf numFmtId="41" fontId="0" fillId="0" borderId="70" xfId="0" applyNumberFormat="1" applyFill="1" applyBorder="1"/>
    <xf numFmtId="41" fontId="0" fillId="0" borderId="71" xfId="2866"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Fill="1" applyAlignment="1">
      <alignment horizontal="center"/>
    </xf>
    <xf numFmtId="2" fontId="0" fillId="0" borderId="0" xfId="0" applyNumberFormat="1" applyAlignment="1">
      <alignment horizontal="center"/>
    </xf>
    <xf numFmtId="0" fontId="64" fillId="0" borderId="65" xfId="0" applyFont="1" applyFill="1" applyBorder="1"/>
    <xf numFmtId="0" fontId="0" fillId="0" borderId="4" xfId="0" applyFill="1" applyBorder="1" applyAlignment="1">
      <alignment horizontal="center"/>
    </xf>
    <xf numFmtId="0" fontId="0" fillId="0" borderId="12" xfId="0" applyFill="1" applyBorder="1"/>
    <xf numFmtId="0" fontId="0" fillId="0" borderId="4" xfId="0" applyBorder="1" applyAlignment="1">
      <alignment horizontal="center" vertical="center"/>
    </xf>
    <xf numFmtId="0" fontId="0" fillId="0" borderId="4" xfId="0" applyBorder="1" applyAlignment="1">
      <alignment horizontal="center"/>
    </xf>
    <xf numFmtId="9" fontId="0" fillId="0" borderId="1" xfId="21" applyFont="1" applyBorder="1"/>
    <xf numFmtId="9" fontId="0" fillId="0" borderId="4" xfId="21" applyFont="1" applyBorder="1"/>
    <xf numFmtId="0" fontId="64" fillId="20" borderId="18" xfId="0" applyFont="1" applyFill="1" applyBorder="1"/>
    <xf numFmtId="0" fontId="64" fillId="0" borderId="0" xfId="0" applyFont="1" applyFill="1" applyBorder="1" applyAlignment="1">
      <alignment horizontal="center" vertical="top" wrapText="1"/>
    </xf>
    <xf numFmtId="42" fontId="0" fillId="0" borderId="0" xfId="0" applyNumberFormat="1" applyFont="1" applyFill="1" applyBorder="1"/>
    <xf numFmtId="0" fontId="0" fillId="0" borderId="0" xfId="0" applyFont="1" applyFill="1" applyBorder="1" applyAlignment="1">
      <alignment vertical="center"/>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Font="1" applyFill="1" applyBorder="1"/>
    <xf numFmtId="0" fontId="64" fillId="0" borderId="12" xfId="0" applyFont="1" applyFill="1" applyBorder="1"/>
    <xf numFmtId="42" fontId="0" fillId="0" borderId="0" xfId="0" applyNumberFormat="1" applyFill="1"/>
    <xf numFmtId="0" fontId="63" fillId="19" borderId="52" xfId="2868" applyFont="1" applyFill="1" applyBorder="1" applyAlignment="1">
      <alignment horizontal="center" vertical="center" wrapText="1"/>
    </xf>
    <xf numFmtId="0" fontId="63" fillId="19" borderId="63" xfId="2868" applyFont="1" applyFill="1" applyBorder="1" applyAlignment="1">
      <alignment horizontal="center" vertical="center" wrapText="1"/>
    </xf>
    <xf numFmtId="0" fontId="0" fillId="0" borderId="11" xfId="0" applyFont="1" applyBorder="1" applyAlignment="1"/>
    <xf numFmtId="0" fontId="0" fillId="0" borderId="12" xfId="0" applyFont="1" applyFill="1" applyBorder="1" applyAlignment="1">
      <alignment vertical="center"/>
    </xf>
    <xf numFmtId="0" fontId="0" fillId="0" borderId="11" xfId="0" applyFont="1" applyBorder="1"/>
    <xf numFmtId="0" fontId="64" fillId="0" borderId="0" xfId="0" applyFont="1" applyFill="1" applyBorder="1" applyAlignment="1">
      <alignment horizontal="center" vertical="center"/>
    </xf>
    <xf numFmtId="0" fontId="64" fillId="0" borderId="0" xfId="0" applyFont="1" applyFill="1" applyBorder="1" applyAlignment="1">
      <alignment horizontal="center"/>
    </xf>
    <xf numFmtId="9" fontId="64" fillId="0" borderId="0" xfId="24" applyFont="1" applyFill="1" applyBorder="1"/>
    <xf numFmtId="0" fontId="64" fillId="0" borderId="4" xfId="0"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64" fillId="20" borderId="40" xfId="0" applyFont="1" applyFill="1" applyBorder="1" applyAlignment="1"/>
    <xf numFmtId="42" fontId="21" fillId="20" borderId="5" xfId="2867" applyFont="1" applyFill="1" applyBorder="1" applyAlignment="1"/>
    <xf numFmtId="0" fontId="21" fillId="20" borderId="21" xfId="0" applyFont="1" applyFill="1" applyBorder="1" applyAlignment="1"/>
    <xf numFmtId="42" fontId="0" fillId="20" borderId="1" xfId="0" applyNumberFormat="1" applyFont="1" applyFill="1" applyBorder="1" applyAlignment="1"/>
    <xf numFmtId="42" fontId="0" fillId="20" borderId="1" xfId="2867" applyFont="1" applyFill="1" applyBorder="1" applyAlignment="1"/>
    <xf numFmtId="0" fontId="0" fillId="20" borderId="11" xfId="0" applyFont="1" applyFill="1" applyBorder="1" applyAlignment="1"/>
    <xf numFmtId="0" fontId="64" fillId="20" borderId="1" xfId="0" applyFont="1" applyFill="1" applyBorder="1" applyAlignment="1">
      <alignment horizontal="center" wrapText="1"/>
    </xf>
    <xf numFmtId="0" fontId="64" fillId="20" borderId="1" xfId="0" applyFont="1" applyFill="1" applyBorder="1"/>
    <xf numFmtId="0" fontId="64" fillId="20" borderId="11" xfId="0" applyFont="1" applyFill="1" applyBorder="1"/>
    <xf numFmtId="0" fontId="64" fillId="0" borderId="4" xfId="0" applyFont="1" applyBorder="1" applyAlignment="1">
      <alignment horizontal="center" wrapText="1"/>
    </xf>
    <xf numFmtId="0" fontId="64" fillId="20" borderId="1" xfId="0" applyFont="1" applyFill="1" applyBorder="1" applyAlignment="1">
      <alignment horizontal="center"/>
    </xf>
    <xf numFmtId="0" fontId="64" fillId="20" borderId="18" xfId="0" applyFont="1" applyFill="1" applyBorder="1" applyAlignment="1"/>
    <xf numFmtId="10" fontId="64" fillId="0" borderId="1" xfId="21" applyNumberFormat="1" applyFont="1" applyFill="1" applyBorder="1"/>
    <xf numFmtId="10" fontId="64" fillId="20" borderId="1" xfId="21" applyNumberFormat="1" applyFont="1" applyFill="1" applyBorder="1"/>
    <xf numFmtId="10" fontId="64" fillId="0" borderId="4" xfId="21" applyNumberFormat="1" applyFont="1" applyFill="1" applyBorder="1"/>
    <xf numFmtId="10" fontId="64" fillId="0" borderId="1" xfId="21" applyNumberFormat="1" applyFont="1" applyBorder="1"/>
    <xf numFmtId="10" fontId="64" fillId="0" borderId="4" xfId="21" applyNumberFormat="1" applyFont="1" applyBorder="1"/>
    <xf numFmtId="43" fontId="66" fillId="0" borderId="0" xfId="0" applyNumberFormat="1" applyFont="1" applyFill="1" applyAlignment="1"/>
    <xf numFmtId="182" fontId="0" fillId="0" borderId="0" xfId="0" applyNumberFormat="1" applyFont="1" applyFill="1" applyAlignment="1">
      <alignment horizontal="center" vertical="center"/>
    </xf>
    <xf numFmtId="41" fontId="0" fillId="0" borderId="0" xfId="0" applyNumberFormat="1" applyFill="1" applyAlignment="1">
      <alignment horizontal="center"/>
    </xf>
    <xf numFmtId="3" fontId="68" fillId="0" borderId="0" xfId="0" applyNumberFormat="1" applyFont="1"/>
    <xf numFmtId="183" fontId="5" fillId="0" borderId="0" xfId="0" applyNumberFormat="1" applyFont="1" applyFill="1" applyAlignment="1">
      <alignment horizontal="center"/>
    </xf>
    <xf numFmtId="0" fontId="0" fillId="0" borderId="0" xfId="0" applyAlignment="1">
      <alignment wrapText="1"/>
    </xf>
    <xf numFmtId="0" fontId="0" fillId="0" borderId="0" xfId="0" applyAlignment="1">
      <alignment horizontal="center"/>
    </xf>
    <xf numFmtId="3" fontId="4" fillId="0" borderId="1" xfId="0" applyNumberFormat="1" applyFont="1" applyFill="1" applyBorder="1" applyAlignment="1">
      <alignment horizontal="center" vertical="center" wrapText="1"/>
    </xf>
    <xf numFmtId="43" fontId="5" fillId="0" borderId="0" xfId="0" applyNumberFormat="1" applyFont="1" applyFill="1" applyAlignment="1">
      <alignment horizontal="center"/>
    </xf>
    <xf numFmtId="183" fontId="18" fillId="0" borderId="0" xfId="9" applyNumberFormat="1" applyFont="1" applyFill="1" applyBorder="1" applyAlignment="1">
      <alignment horizontal="center" vertical="center"/>
    </xf>
    <xf numFmtId="0" fontId="5" fillId="0" borderId="0" xfId="0" applyFont="1" applyFill="1" applyBorder="1" applyAlignment="1">
      <alignment horizontal="center"/>
    </xf>
    <xf numFmtId="170" fontId="5" fillId="0" borderId="0" xfId="3" applyFont="1" applyFill="1" applyBorder="1" applyAlignment="1">
      <alignment horizontal="center"/>
    </xf>
    <xf numFmtId="183" fontId="18" fillId="0" borderId="0" xfId="0" applyNumberFormat="1" applyFont="1" applyFill="1" applyBorder="1" applyAlignment="1">
      <alignment horizontal="center" vertical="center"/>
    </xf>
    <xf numFmtId="8" fontId="5" fillId="0" borderId="0" xfId="0" applyNumberFormat="1" applyFont="1" applyFill="1" applyBorder="1" applyAlignment="1">
      <alignment horizontal="center"/>
    </xf>
    <xf numFmtId="43" fontId="0" fillId="0" borderId="0" xfId="0" applyNumberFormat="1" applyFill="1" applyAlignment="1">
      <alignment horizontal="center"/>
    </xf>
    <xf numFmtId="183" fontId="70" fillId="0" borderId="1" xfId="9" applyNumberFormat="1" applyFont="1" applyFill="1" applyBorder="1" applyAlignment="1">
      <alignment horizontal="center" vertical="center"/>
    </xf>
    <xf numFmtId="0" fontId="0" fillId="0" borderId="0" xfId="0" applyAlignment="1">
      <alignment horizontal="center"/>
    </xf>
    <xf numFmtId="183" fontId="18" fillId="0" borderId="7" xfId="9" applyNumberFormat="1" applyFont="1" applyFill="1" applyBorder="1" applyAlignment="1">
      <alignment horizontal="center" vertical="center"/>
    </xf>
    <xf numFmtId="183" fontId="18" fillId="0" borderId="7" xfId="0" applyNumberFormat="1" applyFont="1" applyFill="1" applyBorder="1" applyAlignment="1">
      <alignment horizontal="center" vertical="center"/>
    </xf>
    <xf numFmtId="0" fontId="5" fillId="23" borderId="52" xfId="0" applyFont="1" applyFill="1" applyBorder="1" applyAlignment="1">
      <alignment horizontal="center" vertical="center" wrapText="1"/>
    </xf>
    <xf numFmtId="0" fontId="5" fillId="17" borderId="52" xfId="0" applyFont="1" applyFill="1" applyBorder="1" applyAlignment="1">
      <alignment horizontal="center" vertical="center" wrapText="1"/>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182" fontId="70" fillId="0" borderId="1" xfId="9" applyNumberFormat="1" applyFont="1" applyFill="1" applyBorder="1" applyAlignment="1">
      <alignment horizontal="center" vertical="center"/>
    </xf>
    <xf numFmtId="0" fontId="70" fillId="0" borderId="7" xfId="0" applyFont="1" applyFill="1" applyBorder="1" applyAlignment="1">
      <alignment horizontal="center" vertical="center"/>
    </xf>
    <xf numFmtId="0" fontId="70" fillId="0" borderId="1" xfId="0" applyFont="1" applyFill="1" applyBorder="1" applyAlignment="1">
      <alignment horizontal="center" vertical="center"/>
    </xf>
    <xf numFmtId="183" fontId="70" fillId="0" borderId="7" xfId="9" applyNumberFormat="1" applyFont="1" applyFill="1" applyBorder="1" applyAlignment="1">
      <alignment horizontal="center" vertical="center"/>
    </xf>
    <xf numFmtId="37" fontId="70" fillId="0" borderId="7" xfId="9" applyNumberFormat="1" applyFont="1" applyFill="1" applyBorder="1" applyAlignment="1">
      <alignment horizontal="center" vertical="center"/>
    </xf>
    <xf numFmtId="37" fontId="70" fillId="0" borderId="1" xfId="9" applyNumberFormat="1" applyFont="1" applyFill="1" applyBorder="1" applyAlignment="1">
      <alignment horizontal="center" vertical="center"/>
    </xf>
    <xf numFmtId="182" fontId="70" fillId="0" borderId="7" xfId="9" applyNumberFormat="1" applyFont="1" applyFill="1" applyBorder="1" applyAlignment="1">
      <alignment horizontal="center" vertical="center"/>
    </xf>
    <xf numFmtId="0" fontId="5" fillId="17" borderId="75" xfId="0" applyFont="1" applyFill="1" applyBorder="1" applyAlignment="1">
      <alignment horizontal="center" vertical="center" wrapText="1"/>
    </xf>
    <xf numFmtId="0" fontId="10" fillId="0" borderId="29" xfId="0" applyFont="1" applyFill="1" applyBorder="1" applyAlignment="1">
      <alignment horizontal="left" vertical="center" wrapText="1"/>
    </xf>
    <xf numFmtId="0" fontId="0" fillId="0" borderId="0" xfId="0" applyAlignment="1">
      <alignment horizontal="center"/>
    </xf>
    <xf numFmtId="183" fontId="70" fillId="25" borderId="52" xfId="9" applyNumberFormat="1" applyFont="1" applyFill="1" applyBorder="1" applyAlignment="1">
      <alignment horizontal="center" vertical="center"/>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75" fillId="0" borderId="0" xfId="0" applyFont="1" applyFill="1" applyBorder="1" applyAlignment="1">
      <alignment horizontal="center" vertical="top" wrapText="1"/>
    </xf>
    <xf numFmtId="0" fontId="7" fillId="0" borderId="0" xfId="0" applyFont="1" applyFill="1" applyBorder="1" applyAlignment="1">
      <alignment vertical="center"/>
    </xf>
    <xf numFmtId="0" fontId="7" fillId="0" borderId="0" xfId="0" applyFont="1" applyFill="1" applyBorder="1" applyAlignment="1">
      <alignment horizontal="left" vertical="top" wrapText="1"/>
    </xf>
    <xf numFmtId="0" fontId="52" fillId="0" borderId="0" xfId="0" applyFont="1" applyFill="1" applyBorder="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Fill="1" applyBorder="1" applyAlignment="1">
      <alignment horizontal="center" vertical="center"/>
    </xf>
    <xf numFmtId="0" fontId="70" fillId="0" borderId="0" xfId="0" applyFont="1" applyFill="1" applyBorder="1" applyAlignment="1">
      <alignment horizontal="center" vertical="center"/>
    </xf>
    <xf numFmtId="0" fontId="65" fillId="0" borderId="0" xfId="0" applyFont="1" applyFill="1" applyBorder="1" applyAlignment="1">
      <alignment vertical="top" wrapText="1"/>
    </xf>
    <xf numFmtId="0" fontId="31" fillId="0" borderId="0" xfId="0" applyFont="1" applyFill="1" applyBorder="1" applyAlignment="1">
      <alignment horizontal="center" vertical="center" wrapText="1"/>
    </xf>
    <xf numFmtId="0" fontId="53" fillId="0" borderId="0" xfId="0" applyFont="1" applyFill="1" applyBorder="1" applyAlignment="1">
      <alignment horizontal="left" vertical="top" wrapText="1"/>
    </xf>
    <xf numFmtId="0" fontId="53" fillId="0" borderId="0" xfId="0" applyFont="1" applyFill="1" applyBorder="1" applyAlignment="1">
      <alignment horizontal="center" vertical="center" wrapText="1"/>
    </xf>
    <xf numFmtId="184" fontId="69" fillId="0" borderId="0" xfId="0" applyNumberFormat="1" applyFont="1" applyFill="1" applyBorder="1" applyAlignment="1">
      <alignment horizontal="center" vertical="center" wrapText="1"/>
    </xf>
    <xf numFmtId="2" fontId="67" fillId="0" borderId="0" xfId="0" applyNumberFormat="1" applyFont="1" applyFill="1" applyBorder="1" applyAlignment="1">
      <alignment horizontal="center" vertical="center"/>
    </xf>
    <xf numFmtId="9" fontId="71" fillId="0" borderId="0" xfId="21" applyFont="1" applyFill="1" applyBorder="1" applyAlignment="1">
      <alignment horizontal="center" vertical="center"/>
    </xf>
    <xf numFmtId="10" fontId="71" fillId="0" borderId="0" xfId="21" applyNumberFormat="1" applyFont="1" applyFill="1" applyBorder="1" applyAlignment="1">
      <alignment horizontal="center" vertical="center" wrapText="1"/>
    </xf>
    <xf numFmtId="10" fontId="77" fillId="0" borderId="0" xfId="21"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0" fillId="0" borderId="0" xfId="0" applyAlignment="1">
      <alignment horizontal="center"/>
    </xf>
    <xf numFmtId="0" fontId="10" fillId="0" borderId="29" xfId="0" applyFont="1" applyFill="1" applyBorder="1" applyAlignment="1">
      <alignment horizontal="left" vertical="center" wrapText="1"/>
    </xf>
    <xf numFmtId="0" fontId="48" fillId="0" borderId="1" xfId="0" applyFont="1" applyFill="1" applyBorder="1" applyAlignment="1">
      <alignment horizontal="center" vertical="center"/>
    </xf>
    <xf numFmtId="0" fontId="11" fillId="23" borderId="51" xfId="0" applyFont="1" applyFill="1" applyBorder="1" applyAlignment="1">
      <alignment horizontal="center" vertical="center" wrapText="1"/>
    </xf>
    <xf numFmtId="42" fontId="69" fillId="0" borderId="1" xfId="2867" applyFont="1" applyFill="1" applyBorder="1" applyAlignment="1">
      <alignment horizontal="center" vertical="center" wrapText="1"/>
    </xf>
    <xf numFmtId="1" fontId="70" fillId="0" borderId="1" xfId="0" applyNumberFormat="1" applyFont="1" applyFill="1" applyBorder="1" applyAlignment="1">
      <alignment horizontal="center" vertical="center"/>
    </xf>
    <xf numFmtId="184" fontId="69" fillId="0" borderId="1" xfId="10" applyNumberFormat="1" applyFont="1" applyFill="1" applyBorder="1" applyAlignment="1">
      <alignment horizontal="center" vertical="center" wrapText="1"/>
    </xf>
    <xf numFmtId="182" fontId="69" fillId="0" borderId="1" xfId="0" applyNumberFormat="1" applyFont="1" applyFill="1" applyBorder="1" applyAlignment="1">
      <alignment horizontal="center" vertical="center"/>
    </xf>
    <xf numFmtId="182" fontId="69" fillId="0" borderId="1" xfId="9" applyNumberFormat="1" applyFont="1" applyFill="1" applyBorder="1" applyAlignment="1">
      <alignment horizontal="center" vertical="center"/>
    </xf>
    <xf numFmtId="182" fontId="69" fillId="0" borderId="1" xfId="2867" applyNumberFormat="1" applyFont="1" applyFill="1" applyBorder="1" applyAlignment="1">
      <alignment horizontal="center" vertical="center" wrapText="1"/>
    </xf>
    <xf numFmtId="170" fontId="69" fillId="0" borderId="1" xfId="3" applyNumberFormat="1" applyFont="1" applyFill="1" applyBorder="1" applyAlignment="1">
      <alignment horizontal="center" vertical="center"/>
    </xf>
    <xf numFmtId="1" fontId="69" fillId="0" borderId="1" xfId="2867" applyNumberFormat="1" applyFont="1" applyFill="1" applyBorder="1" applyAlignment="1">
      <alignment horizontal="center" vertical="center" wrapText="1"/>
    </xf>
    <xf numFmtId="183" fontId="72" fillId="17" borderId="0" xfId="0" applyNumberFormat="1" applyFont="1" applyFill="1" applyBorder="1" applyAlignment="1">
      <alignment horizontal="center" wrapText="1"/>
    </xf>
    <xf numFmtId="183" fontId="72" fillId="17" borderId="0" xfId="0" applyNumberFormat="1" applyFont="1" applyFill="1" applyBorder="1" applyAlignment="1">
      <alignment wrapText="1"/>
    </xf>
    <xf numFmtId="183" fontId="25" fillId="17" borderId="0" xfId="0" applyNumberFormat="1" applyFont="1" applyFill="1" applyBorder="1" applyAlignment="1">
      <alignment wrapText="1"/>
    </xf>
    <xf numFmtId="183" fontId="25" fillId="17" borderId="9" xfId="0" applyNumberFormat="1" applyFont="1" applyFill="1" applyBorder="1" applyAlignment="1">
      <alignment wrapText="1"/>
    </xf>
    <xf numFmtId="183" fontId="72" fillId="17" borderId="29" xfId="0" applyNumberFormat="1" applyFont="1" applyFill="1" applyBorder="1" applyAlignment="1">
      <alignment horizontal="center" wrapText="1"/>
    </xf>
    <xf numFmtId="183" fontId="72" fillId="17" borderId="29" xfId="0" applyNumberFormat="1" applyFont="1" applyFill="1" applyBorder="1" applyAlignment="1">
      <alignment wrapText="1"/>
    </xf>
    <xf numFmtId="183" fontId="25" fillId="17" borderId="29" xfId="0" applyNumberFormat="1" applyFont="1" applyFill="1" applyBorder="1" applyAlignment="1">
      <alignment wrapText="1"/>
    </xf>
    <xf numFmtId="183" fontId="25" fillId="17" borderId="34" xfId="0" applyNumberFormat="1" applyFont="1" applyFill="1" applyBorder="1" applyAlignment="1">
      <alignment wrapText="1"/>
    </xf>
    <xf numFmtId="183" fontId="69" fillId="25" borderId="36" xfId="0" applyNumberFormat="1" applyFont="1" applyFill="1" applyBorder="1" applyAlignment="1">
      <alignment horizontal="center" vertical="center" wrapText="1"/>
    </xf>
    <xf numFmtId="183" fontId="10" fillId="25" borderId="34" xfId="0" applyNumberFormat="1" applyFont="1" applyFill="1" applyBorder="1" applyAlignment="1">
      <alignment horizontal="center" vertical="center" wrapText="1"/>
    </xf>
    <xf numFmtId="183" fontId="10" fillId="25" borderId="36" xfId="0" applyNumberFormat="1" applyFont="1" applyFill="1" applyBorder="1" applyAlignment="1">
      <alignment horizontal="center" vertical="center" wrapText="1"/>
    </xf>
    <xf numFmtId="183" fontId="69" fillId="25" borderId="47" xfId="0" applyNumberFormat="1" applyFont="1" applyFill="1" applyBorder="1" applyAlignment="1">
      <alignment horizontal="center" vertical="center" wrapText="1"/>
    </xf>
    <xf numFmtId="183" fontId="69" fillId="25" borderId="15" xfId="0" applyNumberFormat="1" applyFont="1" applyFill="1" applyBorder="1" applyAlignment="1">
      <alignment horizontal="center" vertical="center" wrapText="1"/>
    </xf>
    <xf numFmtId="183" fontId="70" fillId="25" borderId="60" xfId="9" applyNumberFormat="1" applyFont="1" applyFill="1" applyBorder="1" applyAlignment="1">
      <alignment horizontal="center" vertical="center"/>
    </xf>
    <xf numFmtId="183" fontId="70" fillId="25" borderId="52" xfId="0" applyNumberFormat="1" applyFont="1" applyFill="1" applyBorder="1" applyAlignment="1">
      <alignment horizontal="center" vertical="center"/>
    </xf>
    <xf numFmtId="183" fontId="70" fillId="25" borderId="53" xfId="9" applyNumberFormat="1" applyFont="1" applyFill="1" applyBorder="1" applyAlignment="1">
      <alignment horizontal="center" vertical="center"/>
    </xf>
    <xf numFmtId="183" fontId="69" fillId="25" borderId="73" xfId="9" applyNumberFormat="1" applyFont="1" applyFill="1" applyBorder="1" applyAlignment="1">
      <alignment horizontal="center" vertical="center"/>
    </xf>
    <xf numFmtId="183" fontId="69" fillId="25" borderId="52" xfId="9" applyNumberFormat="1" applyFont="1" applyFill="1" applyBorder="1" applyAlignment="1">
      <alignment horizontal="center" vertical="center"/>
    </xf>
    <xf numFmtId="183" fontId="69" fillId="25" borderId="53" xfId="9" applyNumberFormat="1" applyFont="1" applyFill="1" applyBorder="1" applyAlignment="1">
      <alignment horizontal="center" vertical="center"/>
    </xf>
    <xf numFmtId="0" fontId="17" fillId="17" borderId="67" xfId="0" applyFont="1" applyFill="1" applyBorder="1" applyAlignment="1" applyProtection="1">
      <alignment horizontal="left" vertical="center" wrapText="1"/>
      <protection locked="0"/>
    </xf>
    <xf numFmtId="183" fontId="17" fillId="18" borderId="69" xfId="0" applyNumberFormat="1" applyFont="1" applyFill="1" applyBorder="1" applyAlignment="1" applyProtection="1">
      <alignment horizontal="center" vertical="center" wrapText="1"/>
      <protection locked="0"/>
    </xf>
    <xf numFmtId="183" fontId="4" fillId="22" borderId="69" xfId="0" applyNumberFormat="1" applyFont="1" applyFill="1" applyBorder="1" applyAlignment="1" applyProtection="1">
      <alignment horizontal="center" vertical="center" wrapText="1"/>
      <protection locked="0"/>
    </xf>
    <xf numFmtId="0" fontId="17" fillId="17" borderId="69" xfId="0" applyFont="1" applyFill="1" applyBorder="1" applyAlignment="1" applyProtection="1">
      <alignment horizontal="left" vertical="center" wrapText="1"/>
      <protection locked="0"/>
    </xf>
    <xf numFmtId="183" fontId="17" fillId="18" borderId="69" xfId="0" applyNumberFormat="1" applyFont="1" applyFill="1" applyBorder="1" applyAlignment="1" applyProtection="1">
      <alignment horizontal="left" vertical="center" wrapText="1"/>
      <protection locked="0"/>
    </xf>
    <xf numFmtId="183" fontId="17" fillId="18" borderId="77" xfId="0" applyNumberFormat="1" applyFont="1" applyFill="1" applyBorder="1" applyAlignment="1" applyProtection="1">
      <alignment horizontal="left" vertical="center" wrapText="1"/>
      <protection locked="0"/>
    </xf>
    <xf numFmtId="183" fontId="17" fillId="17" borderId="76" xfId="0" applyNumberFormat="1" applyFont="1" applyFill="1" applyBorder="1" applyAlignment="1" applyProtection="1">
      <alignment horizontal="center" vertical="top" wrapText="1"/>
      <protection locked="0"/>
    </xf>
    <xf numFmtId="183" fontId="17" fillId="18" borderId="69" xfId="0" applyNumberFormat="1" applyFont="1" applyFill="1" applyBorder="1" applyAlignment="1" applyProtection="1">
      <alignment horizontal="center" vertical="top" wrapText="1"/>
      <protection locked="0"/>
    </xf>
    <xf numFmtId="183" fontId="17" fillId="17" borderId="71" xfId="0" applyNumberFormat="1" applyFont="1" applyFill="1" applyBorder="1" applyAlignment="1" applyProtection="1">
      <alignment horizontal="center" vertical="top" wrapText="1"/>
      <protection locked="0"/>
    </xf>
    <xf numFmtId="0" fontId="17" fillId="17" borderId="76" xfId="0" applyFont="1" applyFill="1" applyBorder="1" applyAlignment="1" applyProtection="1">
      <alignment horizontal="left" vertical="center" wrapText="1"/>
      <protection locked="0"/>
    </xf>
    <xf numFmtId="0" fontId="5" fillId="17" borderId="60"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11" fillId="17" borderId="52" xfId="0"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3" fontId="0" fillId="0" borderId="1" xfId="0" applyNumberFormat="1" applyBorder="1"/>
    <xf numFmtId="2" fontId="0" fillId="0" borderId="11" xfId="0" applyNumberFormat="1" applyBorder="1"/>
    <xf numFmtId="0" fontId="64" fillId="0" borderId="65" xfId="0" applyFont="1" applyBorder="1"/>
    <xf numFmtId="9" fontId="0" fillId="0" borderId="11" xfId="2861" applyFont="1" applyBorder="1"/>
    <xf numFmtId="3" fontId="86" fillId="0" borderId="1" xfId="0" applyNumberFormat="1" applyFont="1" applyBorder="1"/>
    <xf numFmtId="10" fontId="0" fillId="0" borderId="11" xfId="2861" applyNumberFormat="1" applyFont="1" applyBorder="1"/>
    <xf numFmtId="0" fontId="0" fillId="0" borderId="1" xfId="0" applyBorder="1" applyAlignment="1">
      <alignment wrapText="1"/>
    </xf>
    <xf numFmtId="9" fontId="0" fillId="0" borderId="1" xfId="2861" applyFont="1" applyBorder="1"/>
    <xf numFmtId="0" fontId="0" fillId="0" borderId="11" xfId="0" applyBorder="1" applyAlignment="1">
      <alignment wrapText="1"/>
    </xf>
    <xf numFmtId="0" fontId="0" fillId="0" borderId="1" xfId="0" applyBorder="1" applyAlignment="1">
      <alignment vertical="center" wrapText="1"/>
    </xf>
    <xf numFmtId="0" fontId="0" fillId="0" borderId="1" xfId="0" applyBorder="1" applyAlignment="1">
      <alignment vertical="center"/>
    </xf>
    <xf numFmtId="9" fontId="0" fillId="0" borderId="1" xfId="2861" applyFont="1" applyBorder="1" applyAlignment="1">
      <alignment vertical="center"/>
    </xf>
    <xf numFmtId="9" fontId="0" fillId="0" borderId="1" xfId="2861" applyFont="1" applyBorder="1" applyAlignment="1">
      <alignment horizontal="center" vertical="center"/>
    </xf>
    <xf numFmtId="0" fontId="64" fillId="0" borderId="5" xfId="0" applyFont="1" applyBorder="1" applyAlignment="1">
      <alignment vertical="center" wrapText="1"/>
    </xf>
    <xf numFmtId="3" fontId="64" fillId="0" borderId="5" xfId="0" applyNumberFormat="1" applyFont="1" applyBorder="1" applyAlignment="1">
      <alignment vertical="center"/>
    </xf>
    <xf numFmtId="0" fontId="64" fillId="0" borderId="5" xfId="0" applyFont="1" applyBorder="1" applyAlignment="1">
      <alignment vertical="center"/>
    </xf>
    <xf numFmtId="0" fontId="64" fillId="0" borderId="21" xfId="0" applyFont="1" applyBorder="1" applyAlignment="1">
      <alignment vertical="center" wrapText="1"/>
    </xf>
    <xf numFmtId="0" fontId="64" fillId="0" borderId="1" xfId="0" applyFont="1" applyBorder="1" applyAlignment="1">
      <alignment vertical="center"/>
    </xf>
    <xf numFmtId="0" fontId="64" fillId="0" borderId="11" xfId="0" applyFont="1" applyBorder="1" applyAlignment="1">
      <alignment wrapText="1"/>
    </xf>
    <xf numFmtId="3" fontId="64" fillId="0" borderId="1" xfId="0" applyNumberFormat="1" applyFont="1" applyBorder="1" applyAlignment="1">
      <alignment vertical="center"/>
    </xf>
    <xf numFmtId="0" fontId="64" fillId="0" borderId="1" xfId="0" applyFont="1" applyBorder="1" applyAlignment="1">
      <alignment vertical="center" wrapText="1"/>
    </xf>
    <xf numFmtId="3" fontId="64" fillId="0" borderId="2" xfId="0" applyNumberFormat="1" applyFont="1" applyBorder="1" applyAlignment="1">
      <alignment vertical="center"/>
    </xf>
    <xf numFmtId="0" fontId="64" fillId="0" borderId="19" xfId="0" applyFont="1" applyBorder="1" applyAlignment="1">
      <alignment wrapText="1"/>
    </xf>
    <xf numFmtId="0" fontId="64" fillId="0" borderId="1" xfId="0" applyFont="1" applyBorder="1" applyAlignment="1">
      <alignment wrapText="1"/>
    </xf>
    <xf numFmtId="0" fontId="64" fillId="0" borderId="11" xfId="0" applyFont="1" applyBorder="1" applyAlignment="1">
      <alignment vertical="center" wrapText="1"/>
    </xf>
    <xf numFmtId="2" fontId="64" fillId="0" borderId="1" xfId="0" applyNumberFormat="1" applyFont="1" applyBorder="1" applyAlignment="1">
      <alignment vertical="center"/>
    </xf>
    <xf numFmtId="0" fontId="0" fillId="0" borderId="18" xfId="0" applyBorder="1" applyAlignment="1">
      <alignment vertical="center"/>
    </xf>
    <xf numFmtId="172" fontId="0" fillId="0" borderId="1" xfId="2861" applyNumberFormat="1" applyFont="1" applyBorder="1" applyAlignment="1">
      <alignment vertical="center"/>
    </xf>
    <xf numFmtId="0" fontId="48" fillId="0" borderId="1" xfId="0" applyFont="1" applyBorder="1" applyAlignment="1">
      <alignment horizontal="center" vertical="center"/>
    </xf>
    <xf numFmtId="0" fontId="5" fillId="22" borderId="48" xfId="0" applyFont="1" applyFill="1" applyBorder="1" applyAlignment="1">
      <alignment horizontal="center" vertical="center" wrapText="1"/>
    </xf>
    <xf numFmtId="3" fontId="5" fillId="0" borderId="43"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11" fillId="22" borderId="51" xfId="0"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7" fillId="0" borderId="1" xfId="0" applyFont="1" applyFill="1" applyBorder="1" applyAlignment="1">
      <alignment horizontal="center" vertical="center" wrapText="1"/>
    </xf>
    <xf numFmtId="175" fontId="70" fillId="0" borderId="7" xfId="3" applyNumberFormat="1" applyFont="1" applyFill="1" applyBorder="1" applyAlignment="1">
      <alignment vertical="center"/>
    </xf>
    <xf numFmtId="181" fontId="70" fillId="0" borderId="1" xfId="3" applyNumberFormat="1" applyFont="1" applyFill="1" applyBorder="1" applyAlignment="1">
      <alignment horizontal="center" vertical="center"/>
    </xf>
    <xf numFmtId="175" fontId="70" fillId="0" borderId="1" xfId="3" applyNumberFormat="1" applyFont="1" applyFill="1" applyBorder="1" applyAlignment="1">
      <alignment vertical="center"/>
    </xf>
    <xf numFmtId="175" fontId="70" fillId="0" borderId="1" xfId="3" applyNumberFormat="1" applyFont="1" applyFill="1" applyBorder="1" applyAlignment="1">
      <alignment horizontal="center" vertical="center"/>
    </xf>
    <xf numFmtId="184" fontId="69" fillId="0" borderId="1" xfId="0" applyNumberFormat="1" applyFont="1" applyFill="1" applyBorder="1" applyAlignment="1">
      <alignment horizontal="center" vertical="center" wrapText="1"/>
    </xf>
    <xf numFmtId="3" fontId="17" fillId="0" borderId="7" xfId="0" applyNumberFormat="1" applyFont="1" applyFill="1" applyBorder="1" applyAlignment="1">
      <alignment horizontal="center" vertical="center" wrapText="1"/>
    </xf>
    <xf numFmtId="175" fontId="7" fillId="0" borderId="1" xfId="5" applyNumberFormat="1" applyFont="1" applyFill="1" applyBorder="1" applyAlignment="1">
      <alignment vertical="center"/>
    </xf>
    <xf numFmtId="175" fontId="7" fillId="0" borderId="1" xfId="5" applyNumberFormat="1" applyFont="1" applyFill="1" applyBorder="1" applyAlignment="1">
      <alignment horizontal="left" vertical="center"/>
    </xf>
    <xf numFmtId="175" fontId="70" fillId="0" borderId="1" xfId="0" applyNumberFormat="1" applyFont="1" applyFill="1" applyBorder="1" applyAlignment="1">
      <alignment horizontal="center" vertical="center"/>
    </xf>
    <xf numFmtId="3" fontId="69" fillId="0" borderId="1" xfId="0" applyNumberFormat="1" applyFont="1" applyFill="1" applyBorder="1" applyAlignment="1">
      <alignment horizontal="center" vertical="center" wrapText="1"/>
    </xf>
    <xf numFmtId="37" fontId="18" fillId="0" borderId="1" xfId="10" applyNumberFormat="1" applyFont="1" applyFill="1" applyBorder="1" applyAlignment="1">
      <alignment horizontal="center" vertical="center"/>
    </xf>
    <xf numFmtId="1" fontId="18" fillId="0" borderId="7" xfId="0" applyNumberFormat="1" applyFont="1" applyFill="1" applyBorder="1" applyAlignment="1">
      <alignment horizontal="center" vertical="center"/>
    </xf>
    <xf numFmtId="3" fontId="4" fillId="0" borderId="1" xfId="0" applyNumberFormat="1" applyFont="1" applyBorder="1" applyAlignment="1">
      <alignment horizontal="center" vertical="center" wrapText="1"/>
    </xf>
    <xf numFmtId="3" fontId="4" fillId="0" borderId="3" xfId="0" applyNumberFormat="1" applyFont="1" applyFill="1" applyBorder="1" applyAlignment="1">
      <alignment horizontal="center" vertical="center" wrapText="1"/>
    </xf>
    <xf numFmtId="37" fontId="30" fillId="0" borderId="1" xfId="10" applyNumberFormat="1" applyFont="1" applyFill="1" applyBorder="1" applyAlignment="1">
      <alignment horizontal="center" vertical="center"/>
    </xf>
    <xf numFmtId="183" fontId="30" fillId="0" borderId="1" xfId="2867" applyNumberFormat="1" applyFont="1" applyFill="1" applyBorder="1" applyAlignment="1">
      <alignment horizontal="center" vertical="center"/>
    </xf>
    <xf numFmtId="183" fontId="30" fillId="0" borderId="1" xfId="9" applyNumberFormat="1" applyFont="1" applyFill="1" applyBorder="1" applyAlignment="1">
      <alignment horizontal="center" vertical="center"/>
    </xf>
    <xf numFmtId="0" fontId="30" fillId="0" borderId="1" xfId="0" applyFont="1" applyFill="1" applyBorder="1" applyAlignment="1">
      <alignment horizontal="center" vertical="center"/>
    </xf>
    <xf numFmtId="1" fontId="30" fillId="0" borderId="1" xfId="0" applyNumberFormat="1" applyFont="1" applyFill="1" applyBorder="1" applyAlignment="1">
      <alignment horizontal="center" vertical="center"/>
    </xf>
    <xf numFmtId="183" fontId="30" fillId="0" borderId="1" xfId="0" applyNumberFormat="1" applyFont="1" applyFill="1" applyBorder="1" applyAlignment="1">
      <alignment horizontal="center" vertical="center"/>
    </xf>
    <xf numFmtId="183" fontId="4" fillId="0" borderId="1" xfId="0" applyNumberFormat="1" applyFont="1" applyFill="1" applyBorder="1" applyAlignment="1">
      <alignment horizontal="center" vertical="center" wrapText="1"/>
    </xf>
    <xf numFmtId="3" fontId="2" fillId="0" borderId="2" xfId="10" applyNumberFormat="1" applyFont="1" applyFill="1" applyBorder="1" applyAlignment="1">
      <alignment horizontal="center" vertical="center" wrapText="1"/>
    </xf>
    <xf numFmtId="4" fontId="2" fillId="0" borderId="2" xfId="10"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180" fontId="4" fillId="0" borderId="5" xfId="0" applyNumberFormat="1" applyFont="1" applyFill="1" applyBorder="1" applyAlignment="1">
      <alignment horizontal="center" vertical="center" wrapText="1"/>
    </xf>
    <xf numFmtId="182" fontId="30" fillId="0" borderId="1" xfId="9" applyNumberFormat="1" applyFont="1" applyFill="1" applyBorder="1" applyAlignment="1">
      <alignment horizontal="center" vertical="center"/>
    </xf>
    <xf numFmtId="182" fontId="30" fillId="0" borderId="1" xfId="10" applyNumberFormat="1" applyFont="1" applyFill="1" applyBorder="1" applyAlignment="1">
      <alignment horizontal="center" vertical="center"/>
    </xf>
    <xf numFmtId="182" fontId="2" fillId="0" borderId="1" xfId="2867" applyNumberFormat="1" applyFont="1" applyFill="1" applyBorder="1" applyAlignment="1">
      <alignment horizontal="center" vertical="center" wrapText="1"/>
    </xf>
    <xf numFmtId="182" fontId="38" fillId="0" borderId="1" xfId="10" applyNumberFormat="1" applyFont="1" applyFill="1" applyBorder="1" applyAlignment="1">
      <alignment horizontal="center" vertical="center" wrapText="1"/>
    </xf>
    <xf numFmtId="182" fontId="30" fillId="0" borderId="1" xfId="0" applyNumberFormat="1" applyFont="1" applyFill="1" applyBorder="1" applyAlignment="1">
      <alignment horizontal="center" vertical="center"/>
    </xf>
    <xf numFmtId="0" fontId="88" fillId="0" borderId="2" xfId="0" applyFont="1" applyFill="1" applyBorder="1" applyAlignment="1">
      <alignment horizontal="center" vertical="center"/>
    </xf>
    <xf numFmtId="4" fontId="88" fillId="0" borderId="2" xfId="0" applyNumberFormat="1" applyFont="1" applyFill="1" applyBorder="1" applyAlignment="1">
      <alignment horizontal="center" vertical="center"/>
    </xf>
    <xf numFmtId="180" fontId="88" fillId="0" borderId="2" xfId="0" applyNumberFormat="1" applyFont="1" applyFill="1" applyBorder="1" applyAlignment="1">
      <alignment horizontal="center" vertical="center"/>
    </xf>
    <xf numFmtId="4" fontId="2" fillId="0" borderId="2" xfId="0" applyNumberFormat="1" applyFont="1" applyFill="1" applyBorder="1" applyAlignment="1">
      <alignment horizontal="center" vertical="center" wrapText="1"/>
    </xf>
    <xf numFmtId="37" fontId="30" fillId="0" borderId="5" xfId="9" applyNumberFormat="1" applyFont="1" applyFill="1" applyBorder="1" applyAlignment="1">
      <alignment horizontal="center" vertical="center"/>
    </xf>
    <xf numFmtId="39" fontId="30" fillId="0" borderId="5" xfId="9" applyNumberFormat="1" applyFont="1" applyFill="1" applyBorder="1" applyAlignment="1">
      <alignment horizontal="center" vertical="center"/>
    </xf>
    <xf numFmtId="179" fontId="30" fillId="0" borderId="5" xfId="9" applyNumberFormat="1" applyFont="1" applyFill="1" applyBorder="1" applyAlignment="1">
      <alignment horizontal="center" vertical="center"/>
    </xf>
    <xf numFmtId="37" fontId="30" fillId="0" borderId="5" xfId="10" applyNumberFormat="1" applyFont="1" applyFill="1" applyBorder="1" applyAlignment="1">
      <alignment horizontal="center" vertical="center"/>
    </xf>
    <xf numFmtId="37" fontId="88" fillId="0" borderId="5" xfId="9" applyNumberFormat="1" applyFont="1" applyFill="1" applyBorder="1" applyAlignment="1">
      <alignment horizontal="center" vertical="center"/>
    </xf>
    <xf numFmtId="183" fontId="30" fillId="0" borderId="1" xfId="10" applyNumberFormat="1" applyFont="1" applyFill="1" applyBorder="1" applyAlignment="1">
      <alignment horizontal="center" vertical="center"/>
    </xf>
    <xf numFmtId="183" fontId="4" fillId="0" borderId="1" xfId="2867" applyNumberFormat="1" applyFont="1" applyFill="1" applyBorder="1" applyAlignment="1">
      <alignment horizontal="center" vertical="center" wrapText="1"/>
    </xf>
    <xf numFmtId="183" fontId="38" fillId="0" borderId="1" xfId="10" applyNumberFormat="1" applyFont="1" applyFill="1" applyBorder="1" applyAlignment="1">
      <alignment vertical="center" wrapText="1"/>
    </xf>
    <xf numFmtId="37" fontId="30" fillId="0" borderId="1" xfId="9" applyNumberFormat="1" applyFont="1" applyFill="1" applyBorder="1" applyAlignment="1">
      <alignment horizontal="center" vertical="center"/>
    </xf>
    <xf numFmtId="37" fontId="88" fillId="0" borderId="2" xfId="9" applyNumberFormat="1" applyFont="1" applyFill="1" applyBorder="1" applyAlignment="1">
      <alignment horizontal="center" vertical="center"/>
    </xf>
    <xf numFmtId="39" fontId="88" fillId="0" borderId="2" xfId="9" applyNumberFormat="1" applyFont="1" applyFill="1" applyBorder="1" applyAlignment="1">
      <alignment horizontal="center" vertical="center"/>
    </xf>
    <xf numFmtId="179" fontId="88" fillId="0" borderId="2" xfId="9" applyNumberFormat="1" applyFont="1" applyFill="1" applyBorder="1" applyAlignment="1">
      <alignment horizontal="center" vertical="center"/>
    </xf>
    <xf numFmtId="37" fontId="88" fillId="0" borderId="2" xfId="10" applyNumberFormat="1" applyFont="1" applyFill="1" applyBorder="1" applyAlignment="1">
      <alignment horizontal="center" vertical="center"/>
    </xf>
    <xf numFmtId="175" fontId="30" fillId="0" borderId="1" xfId="3" applyNumberFormat="1" applyFont="1" applyFill="1" applyBorder="1" applyAlignment="1">
      <alignment horizontal="center" vertical="center"/>
    </xf>
    <xf numFmtId="182" fontId="30" fillId="0" borderId="1" xfId="2867" applyNumberFormat="1" applyFont="1" applyFill="1" applyBorder="1" applyAlignment="1">
      <alignment horizontal="center" vertical="center"/>
    </xf>
    <xf numFmtId="3" fontId="30" fillId="0" borderId="1" xfId="0" applyNumberFormat="1" applyFont="1" applyFill="1" applyBorder="1" applyAlignment="1">
      <alignment horizontal="center" vertical="center"/>
    </xf>
    <xf numFmtId="3" fontId="4" fillId="0" borderId="2" xfId="10" applyNumberFormat="1" applyFont="1" applyFill="1" applyBorder="1" applyAlignment="1">
      <alignment horizontal="center" vertical="center" wrapText="1"/>
    </xf>
    <xf numFmtId="3" fontId="30" fillId="0" borderId="2" xfId="0" applyNumberFormat="1" applyFont="1" applyFill="1" applyBorder="1" applyAlignment="1">
      <alignment horizontal="center" vertical="center"/>
    </xf>
    <xf numFmtId="37" fontId="30" fillId="0" borderId="2" xfId="9" applyNumberFormat="1" applyFont="1" applyFill="1" applyBorder="1" applyAlignment="1">
      <alignment horizontal="center" vertical="center"/>
    </xf>
    <xf numFmtId="3" fontId="2" fillId="0" borderId="3" xfId="0" applyNumberFormat="1" applyFont="1" applyFill="1" applyBorder="1" applyAlignment="1">
      <alignment horizontal="center" vertical="center" wrapText="1"/>
    </xf>
    <xf numFmtId="3" fontId="30" fillId="0" borderId="3" xfId="9" applyNumberFormat="1" applyFont="1" applyFill="1" applyBorder="1" applyAlignment="1">
      <alignment horizontal="center" vertical="center"/>
    </xf>
    <xf numFmtId="3" fontId="2" fillId="0" borderId="1" xfId="2867" applyNumberFormat="1" applyFont="1" applyFill="1" applyBorder="1" applyAlignment="1">
      <alignment horizontal="center" vertical="center" wrapText="1"/>
    </xf>
    <xf numFmtId="3" fontId="4" fillId="0" borderId="1" xfId="2867" applyNumberFormat="1" applyFont="1" applyFill="1" applyBorder="1" applyAlignment="1">
      <alignment horizontal="center" vertical="center" wrapText="1"/>
    </xf>
    <xf numFmtId="3" fontId="30" fillId="0" borderId="1" xfId="9"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3" fontId="88" fillId="0" borderId="1" xfId="9" applyNumberFormat="1" applyFont="1" applyFill="1" applyBorder="1" applyAlignment="1">
      <alignment horizontal="center" vertical="center"/>
    </xf>
    <xf numFmtId="3" fontId="4" fillId="0" borderId="1" xfId="9" applyNumberFormat="1" applyFont="1" applyFill="1" applyBorder="1" applyAlignment="1">
      <alignment horizontal="center" vertical="center"/>
    </xf>
    <xf numFmtId="3" fontId="88" fillId="0" borderId="1" xfId="0" applyNumberFormat="1" applyFont="1" applyFill="1" applyBorder="1" applyAlignment="1">
      <alignment horizontal="center" vertical="center"/>
    </xf>
    <xf numFmtId="3" fontId="88" fillId="0" borderId="1" xfId="3" applyNumberFormat="1" applyFont="1" applyFill="1" applyBorder="1" applyAlignment="1">
      <alignment horizontal="center" vertical="center"/>
    </xf>
    <xf numFmtId="3" fontId="4" fillId="0" borderId="1" xfId="3" applyNumberFormat="1" applyFont="1" applyFill="1" applyBorder="1" applyAlignment="1">
      <alignment horizontal="center" vertical="center"/>
    </xf>
    <xf numFmtId="42" fontId="0" fillId="0" borderId="1" xfId="2867" applyFont="1" applyFill="1" applyBorder="1" applyAlignment="1">
      <alignment horizontal="center" vertical="center"/>
    </xf>
    <xf numFmtId="42" fontId="0" fillId="0" borderId="7" xfId="0" applyNumberFormat="1" applyFill="1" applyBorder="1" applyAlignment="1">
      <alignment vertical="center"/>
    </xf>
    <xf numFmtId="42" fontId="54" fillId="0" borderId="1" xfId="0" applyNumberFormat="1" applyFont="1" applyFill="1" applyBorder="1" applyAlignment="1">
      <alignment horizontal="center" vertical="center"/>
    </xf>
    <xf numFmtId="0" fontId="69" fillId="23" borderId="35" xfId="0" applyFont="1" applyFill="1" applyBorder="1" applyAlignment="1">
      <alignment horizontal="center" vertical="center" wrapText="1"/>
    </xf>
    <xf numFmtId="0" fontId="69" fillId="17" borderId="35" xfId="0" applyFont="1" applyFill="1" applyBorder="1" applyAlignment="1">
      <alignment horizontal="center" vertical="center" wrapText="1"/>
    </xf>
    <xf numFmtId="0" fontId="69" fillId="17" borderId="68" xfId="0" applyFont="1" applyFill="1" applyBorder="1" applyAlignment="1">
      <alignment horizontal="center" vertical="center" wrapText="1"/>
    </xf>
    <xf numFmtId="0" fontId="11" fillId="22" borderId="63" xfId="0" applyFont="1" applyFill="1" applyBorder="1" applyAlignment="1">
      <alignment horizontal="center" vertical="center" wrapText="1"/>
    </xf>
    <xf numFmtId="184" fontId="10" fillId="0" borderId="1" xfId="0" applyNumberFormat="1" applyFont="1" applyFill="1" applyBorder="1" applyAlignment="1">
      <alignment horizontal="center" vertical="center" wrapText="1"/>
    </xf>
    <xf numFmtId="184" fontId="73" fillId="0" borderId="1" xfId="0" applyNumberFormat="1" applyFont="1" applyFill="1" applyBorder="1" applyAlignment="1">
      <alignment horizontal="center" vertical="center" wrapText="1"/>
    </xf>
    <xf numFmtId="3" fontId="73" fillId="0" borderId="1" xfId="0" applyNumberFormat="1"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1" fontId="69" fillId="0" borderId="1" xfId="0" applyNumberFormat="1" applyFont="1" applyFill="1" applyBorder="1" applyAlignment="1">
      <alignment horizontal="center" vertical="center"/>
    </xf>
    <xf numFmtId="4" fontId="69" fillId="0" borderId="1" xfId="0" applyNumberFormat="1" applyFont="1" applyFill="1" applyBorder="1" applyAlignment="1">
      <alignment horizontal="center" vertical="center" wrapText="1"/>
    </xf>
    <xf numFmtId="170" fontId="69" fillId="0" borderId="1" xfId="3" applyFont="1" applyFill="1" applyBorder="1" applyAlignment="1">
      <alignment horizontal="center" vertical="center"/>
    </xf>
    <xf numFmtId="0" fontId="69" fillId="0" borderId="1" xfId="0" applyFont="1" applyFill="1" applyBorder="1" applyAlignment="1">
      <alignment horizontal="center" vertical="center"/>
    </xf>
    <xf numFmtId="3" fontId="4" fillId="0" borderId="3" xfId="0" applyNumberFormat="1" applyFont="1" applyBorder="1" applyAlignment="1">
      <alignment horizontal="center" vertical="center" wrapText="1"/>
    </xf>
    <xf numFmtId="37" fontId="30" fillId="0" borderId="11" xfId="10" applyNumberFormat="1" applyFont="1" applyFill="1" applyBorder="1" applyAlignment="1">
      <alignment horizontal="center" vertical="center"/>
    </xf>
    <xf numFmtId="3" fontId="30" fillId="0" borderId="11" xfId="0" applyNumberFormat="1" applyFont="1" applyFill="1" applyBorder="1" applyAlignment="1">
      <alignment horizontal="center" vertical="center"/>
    </xf>
    <xf numFmtId="3" fontId="30" fillId="0" borderId="11" xfId="9" applyNumberFormat="1" applyFont="1" applyFill="1" applyBorder="1" applyAlignment="1">
      <alignment horizontal="center" vertical="center"/>
    </xf>
    <xf numFmtId="182" fontId="38" fillId="0" borderId="1" xfId="10" applyNumberFormat="1" applyFont="1" applyFill="1" applyBorder="1" applyAlignment="1">
      <alignment vertical="center" wrapText="1"/>
    </xf>
    <xf numFmtId="172" fontId="24" fillId="17" borderId="3" xfId="0" applyNumberFormat="1" applyFont="1" applyFill="1" applyBorder="1" applyAlignment="1">
      <alignment vertical="center"/>
    </xf>
    <xf numFmtId="10" fontId="2" fillId="17" borderId="36" xfId="16" applyNumberFormat="1" applyFont="1" applyFill="1" applyBorder="1" applyAlignment="1">
      <alignment horizontal="center" vertical="center" wrapText="1"/>
    </xf>
    <xf numFmtId="0" fontId="2" fillId="17" borderId="47" xfId="16"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0" xfId="0" applyFont="1" applyFill="1" applyBorder="1" applyAlignment="1">
      <alignment horizontal="center" vertical="center" wrapText="1"/>
    </xf>
    <xf numFmtId="10" fontId="4" fillId="17" borderId="2" xfId="16" applyNumberFormat="1" applyFill="1" applyBorder="1" applyAlignment="1">
      <alignment horizontal="center" vertical="center" wrapText="1"/>
    </xf>
    <xf numFmtId="0" fontId="2" fillId="17" borderId="19"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2" fillId="17" borderId="2" xfId="0" applyFont="1" applyFill="1" applyBorder="1" applyAlignment="1">
      <alignment horizontal="center" vertical="top" wrapText="1"/>
    </xf>
    <xf numFmtId="0" fontId="19" fillId="26" borderId="2" xfId="0" applyFont="1" applyFill="1" applyBorder="1" applyAlignment="1">
      <alignment horizontal="center" vertical="center" wrapText="1"/>
    </xf>
    <xf numFmtId="0" fontId="2" fillId="17" borderId="54" xfId="0" applyFont="1" applyFill="1" applyBorder="1" applyAlignment="1">
      <alignment horizontal="center" vertical="center" wrapText="1"/>
    </xf>
    <xf numFmtId="0" fontId="91" fillId="0" borderId="1" xfId="0" applyFont="1" applyBorder="1" applyAlignment="1">
      <alignment horizontal="center"/>
    </xf>
    <xf numFmtId="185" fontId="30" fillId="0" borderId="1" xfId="10" applyNumberFormat="1" applyFont="1" applyFill="1" applyBorder="1" applyAlignment="1">
      <alignment horizontal="center" vertical="center" wrapText="1"/>
    </xf>
    <xf numFmtId="186" fontId="4" fillId="0" borderId="1" xfId="246" applyNumberFormat="1" applyFont="1" applyFill="1" applyBorder="1" applyAlignment="1">
      <alignment horizontal="center" vertical="center"/>
    </xf>
    <xf numFmtId="0" fontId="30" fillId="0" borderId="1" xfId="10" applyNumberFormat="1" applyFont="1" applyFill="1" applyBorder="1" applyAlignment="1">
      <alignment horizontal="center" vertical="center" wrapText="1"/>
    </xf>
    <xf numFmtId="0" fontId="2" fillId="17" borderId="26" xfId="0" applyFont="1" applyFill="1" applyBorder="1" applyAlignment="1">
      <alignment vertical="center" wrapText="1"/>
    </xf>
    <xf numFmtId="0" fontId="2" fillId="17" borderId="0" xfId="0" applyFont="1" applyFill="1" applyAlignment="1">
      <alignment vertical="center" wrapText="1"/>
    </xf>
    <xf numFmtId="0" fontId="4" fillId="17" borderId="0" xfId="0" applyFont="1" applyFill="1" applyAlignment="1">
      <alignment horizontal="center" vertical="center" wrapText="1"/>
    </xf>
    <xf numFmtId="0" fontId="2" fillId="17" borderId="0" xfId="0" applyFont="1" applyFill="1" applyAlignment="1">
      <alignment horizontal="center" vertical="center" wrapText="1"/>
    </xf>
    <xf numFmtId="0" fontId="2" fillId="17" borderId="27" xfId="0" applyFont="1" applyFill="1" applyBorder="1" applyAlignment="1">
      <alignment vertical="center" wrapText="1"/>
    </xf>
    <xf numFmtId="0" fontId="2" fillId="17" borderId="28" xfId="0" applyFont="1" applyFill="1" applyBorder="1" applyAlignment="1">
      <alignment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2" fillId="17" borderId="39" xfId="0" applyFont="1" applyFill="1" applyBorder="1" applyAlignment="1">
      <alignment vertical="center" wrapText="1"/>
    </xf>
    <xf numFmtId="0" fontId="4" fillId="17" borderId="32" xfId="0" applyFont="1" applyFill="1" applyBorder="1" applyAlignment="1" applyProtection="1">
      <alignment horizontal="left" vertical="center" wrapText="1"/>
      <protection locked="0"/>
    </xf>
    <xf numFmtId="1" fontId="22" fillId="0" borderId="1" xfId="0" applyNumberFormat="1" applyFont="1" applyBorder="1" applyAlignment="1">
      <alignment horizontal="center" vertical="center"/>
    </xf>
    <xf numFmtId="3" fontId="4" fillId="0" borderId="1" xfId="0" applyNumberFormat="1" applyFont="1" applyBorder="1" applyAlignment="1">
      <alignment horizontal="center" vertical="center"/>
    </xf>
    <xf numFmtId="1" fontId="4" fillId="0" borderId="1" xfId="0" applyNumberFormat="1" applyFont="1" applyBorder="1" applyAlignment="1">
      <alignment vertical="center" wrapText="1"/>
    </xf>
    <xf numFmtId="1" fontId="4" fillId="0" borderId="1" xfId="0" applyNumberFormat="1" applyFont="1" applyBorder="1" applyAlignment="1">
      <alignment horizontal="left" vertical="center" wrapText="1"/>
    </xf>
    <xf numFmtId="0" fontId="4" fillId="18" borderId="6" xfId="0" applyFont="1" applyFill="1" applyBorder="1" applyAlignment="1" applyProtection="1">
      <alignment horizontal="left" vertical="center" wrapText="1"/>
      <protection locked="0"/>
    </xf>
    <xf numFmtId="0" fontId="4" fillId="17" borderId="6" xfId="0" applyFont="1" applyFill="1" applyBorder="1" applyAlignment="1" applyProtection="1">
      <alignment horizontal="left" vertical="center" wrapText="1"/>
      <protection locked="0"/>
    </xf>
    <xf numFmtId="0" fontId="4" fillId="0" borderId="1" xfId="0" applyFont="1" applyBorder="1" applyAlignment="1">
      <alignment vertical="center" wrapText="1"/>
    </xf>
    <xf numFmtId="1"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3" fontId="30" fillId="0" borderId="1" xfId="0" applyNumberFormat="1" applyFont="1" applyBorder="1" applyAlignment="1">
      <alignment horizontal="center" vertical="center" wrapText="1"/>
    </xf>
    <xf numFmtId="0" fontId="4" fillId="17" borderId="79" xfId="0" applyFont="1" applyFill="1" applyBorder="1" applyAlignment="1" applyProtection="1">
      <alignment horizontal="left" vertical="center" wrapText="1"/>
      <protection locked="0"/>
    </xf>
    <xf numFmtId="3" fontId="91" fillId="0" borderId="5" xfId="0" applyNumberFormat="1" applyFont="1" applyBorder="1" applyAlignment="1">
      <alignment horizontal="center" vertical="center"/>
    </xf>
    <xf numFmtId="0" fontId="4" fillId="18" borderId="31" xfId="0" applyFont="1" applyFill="1" applyBorder="1" applyAlignment="1" applyProtection="1">
      <alignment horizontal="left" vertical="center" wrapText="1"/>
      <protection locked="0"/>
    </xf>
    <xf numFmtId="0" fontId="4" fillId="17" borderId="8" xfId="0" applyFont="1" applyFill="1" applyBorder="1" applyAlignment="1" applyProtection="1">
      <alignment horizontal="left" vertical="center" wrapText="1"/>
      <protection locked="0"/>
    </xf>
    <xf numFmtId="0" fontId="4" fillId="17" borderId="1" xfId="0" applyFont="1" applyFill="1" applyBorder="1" applyAlignment="1" applyProtection="1">
      <alignment horizontal="left" vertical="center" wrapText="1"/>
      <protection locked="0"/>
    </xf>
    <xf numFmtId="0" fontId="4" fillId="18" borderId="1" xfId="0" applyFont="1" applyFill="1" applyBorder="1" applyAlignment="1" applyProtection="1">
      <alignment horizontal="left" vertical="center" wrapText="1"/>
      <protection locked="0"/>
    </xf>
    <xf numFmtId="0" fontId="4" fillId="17" borderId="76" xfId="0" applyFont="1" applyFill="1" applyBorder="1" applyAlignment="1" applyProtection="1">
      <alignment horizontal="left" vertical="center" wrapText="1"/>
      <protection locked="0"/>
    </xf>
    <xf numFmtId="0" fontId="4" fillId="18" borderId="69" xfId="0" applyFont="1" applyFill="1" applyBorder="1" applyAlignment="1" applyProtection="1">
      <alignment horizontal="left" vertical="center" wrapText="1"/>
      <protection locked="0"/>
    </xf>
    <xf numFmtId="0" fontId="4" fillId="17" borderId="69" xfId="0" applyFont="1" applyFill="1" applyBorder="1" applyAlignment="1" applyProtection="1">
      <alignment horizontal="left" vertical="center" wrapText="1"/>
      <protection locked="0"/>
    </xf>
    <xf numFmtId="0" fontId="4" fillId="18" borderId="71" xfId="0" applyFont="1" applyFill="1" applyBorder="1" applyAlignment="1" applyProtection="1">
      <alignment horizontal="left" vertical="center" wrapText="1"/>
      <protection locked="0"/>
    </xf>
    <xf numFmtId="0" fontId="2" fillId="17" borderId="8" xfId="0" applyFont="1" applyFill="1" applyBorder="1" applyAlignment="1">
      <alignment horizontal="left" vertical="center" wrapText="1"/>
    </xf>
    <xf numFmtId="42" fontId="2" fillId="17" borderId="18" xfId="0" applyNumberFormat="1" applyFont="1" applyFill="1" applyBorder="1" applyAlignment="1">
      <alignment horizontal="center" vertical="center" wrapText="1"/>
    </xf>
    <xf numFmtId="42" fontId="2" fillId="17" borderId="1" xfId="0" applyNumberFormat="1" applyFont="1" applyFill="1" applyBorder="1" applyAlignment="1">
      <alignment horizontal="center" vertical="center" wrapText="1"/>
    </xf>
    <xf numFmtId="0" fontId="2" fillId="17" borderId="70" xfId="0" applyFont="1" applyFill="1" applyBorder="1" applyAlignment="1">
      <alignment horizontal="left" vertical="center" wrapText="1"/>
    </xf>
    <xf numFmtId="3" fontId="4" fillId="0" borderId="10" xfId="0" applyNumberFormat="1" applyFont="1" applyFill="1" applyBorder="1" applyAlignment="1">
      <alignment horizontal="center" vertical="center" wrapText="1"/>
    </xf>
    <xf numFmtId="3" fontId="30" fillId="0" borderId="7" xfId="10" applyNumberFormat="1" applyFont="1" applyFill="1" applyBorder="1" applyAlignment="1">
      <alignment horizontal="center" vertical="center"/>
    </xf>
    <xf numFmtId="3" fontId="30" fillId="0" borderId="7"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wrapText="1"/>
    </xf>
    <xf numFmtId="3" fontId="88" fillId="0" borderId="7" xfId="0" applyNumberFormat="1" applyFont="1" applyFill="1" applyBorder="1" applyAlignment="1">
      <alignment horizontal="center" vertical="center"/>
    </xf>
    <xf numFmtId="3" fontId="88" fillId="0" borderId="7" xfId="9" applyNumberFormat="1" applyFont="1" applyFill="1" applyBorder="1" applyAlignment="1">
      <alignment horizontal="center" vertical="center"/>
    </xf>
    <xf numFmtId="3" fontId="30" fillId="0" borderId="7" xfId="9" applyNumberFormat="1" applyFont="1" applyFill="1" applyBorder="1" applyAlignment="1">
      <alignment horizontal="center" vertical="center"/>
    </xf>
    <xf numFmtId="3" fontId="5" fillId="0" borderId="0" xfId="0" applyNumberFormat="1" applyFont="1" applyFill="1" applyBorder="1" applyAlignment="1">
      <alignment horizontal="center" vertical="center" wrapText="1"/>
    </xf>
    <xf numFmtId="3" fontId="30" fillId="21" borderId="1" xfId="0" applyNumberFormat="1" applyFont="1" applyFill="1" applyBorder="1" applyAlignment="1">
      <alignment horizontal="center" vertical="center" wrapText="1"/>
    </xf>
    <xf numFmtId="3" fontId="22" fillId="21" borderId="2" xfId="0" applyNumberFormat="1" applyFont="1" applyFill="1" applyBorder="1" applyAlignment="1">
      <alignment horizontal="center" vertical="center" wrapText="1"/>
    </xf>
    <xf numFmtId="3" fontId="22" fillId="21" borderId="22" xfId="0" applyNumberFormat="1" applyFont="1" applyFill="1" applyBorder="1" applyAlignment="1">
      <alignment horizontal="center" vertical="center" wrapText="1"/>
    </xf>
    <xf numFmtId="3" fontId="91" fillId="21" borderId="5" xfId="0" applyNumberFormat="1" applyFont="1" applyFill="1" applyBorder="1" applyAlignment="1">
      <alignment horizontal="center" vertical="center"/>
    </xf>
    <xf numFmtId="4" fontId="4" fillId="21" borderId="1" xfId="0" applyNumberFormat="1" applyFont="1" applyFill="1" applyBorder="1" applyAlignment="1">
      <alignment horizontal="center" vertical="center" wrapText="1"/>
    </xf>
    <xf numFmtId="3" fontId="22" fillId="21" borderId="5" xfId="0" applyNumberFormat="1" applyFont="1" applyFill="1" applyBorder="1" applyAlignment="1">
      <alignment horizontal="center" vertical="center" wrapText="1"/>
    </xf>
    <xf numFmtId="0" fontId="30" fillId="21" borderId="44" xfId="10" applyNumberFormat="1" applyFont="1" applyFill="1" applyBorder="1" applyAlignment="1">
      <alignment horizontal="center" vertical="center" wrapText="1"/>
    </xf>
    <xf numFmtId="185" fontId="30" fillId="21" borderId="44" xfId="10" applyNumberFormat="1" applyFont="1" applyFill="1" applyBorder="1" applyAlignment="1">
      <alignment horizontal="center" vertical="center" wrapText="1"/>
    </xf>
    <xf numFmtId="4" fontId="4" fillId="21" borderId="7" xfId="0" applyNumberFormat="1" applyFont="1" applyFill="1" applyBorder="1" applyAlignment="1">
      <alignment horizontal="center" vertical="center"/>
    </xf>
    <xf numFmtId="3" fontId="4" fillId="21" borderId="1" xfId="0" applyNumberFormat="1" applyFont="1" applyFill="1" applyBorder="1" applyAlignment="1">
      <alignment horizontal="center" vertical="center" wrapText="1"/>
    </xf>
    <xf numFmtId="4" fontId="4" fillId="21" borderId="2" xfId="0" applyNumberFormat="1" applyFont="1" applyFill="1" applyBorder="1" applyAlignment="1">
      <alignment horizontal="center" vertical="center" wrapText="1"/>
    </xf>
    <xf numFmtId="0" fontId="38" fillId="21" borderId="2" xfId="0" applyFont="1" applyFill="1" applyBorder="1" applyAlignment="1">
      <alignment horizontal="center" vertical="center"/>
    </xf>
    <xf numFmtId="185" fontId="30" fillId="21" borderId="1" xfId="10" applyNumberFormat="1" applyFont="1" applyFill="1" applyBorder="1" applyAlignment="1">
      <alignment horizontal="center" vertical="center" wrapText="1"/>
    </xf>
    <xf numFmtId="3" fontId="4" fillId="21" borderId="1" xfId="0" applyNumberFormat="1" applyFont="1" applyFill="1" applyBorder="1" applyAlignment="1">
      <alignment horizontal="center" vertical="center"/>
    </xf>
    <xf numFmtId="3" fontId="4" fillId="21" borderId="7" xfId="0" applyNumberFormat="1" applyFont="1" applyFill="1" applyBorder="1" applyAlignment="1">
      <alignment horizontal="center" vertical="center"/>
    </xf>
    <xf numFmtId="4" fontId="4" fillId="21" borderId="22" xfId="0" applyNumberFormat="1" applyFont="1" applyFill="1" applyBorder="1" applyAlignment="1">
      <alignment horizontal="center" vertical="center" wrapText="1"/>
    </xf>
    <xf numFmtId="0" fontId="38" fillId="21" borderId="22" xfId="0" applyFont="1" applyFill="1" applyBorder="1" applyAlignment="1">
      <alignment horizontal="center" vertical="center"/>
    </xf>
    <xf numFmtId="3" fontId="4" fillId="21" borderId="18" xfId="0" applyNumberFormat="1" applyFont="1" applyFill="1" applyBorder="1" applyAlignment="1">
      <alignment horizontal="center" vertical="center"/>
    </xf>
    <xf numFmtId="3" fontId="22" fillId="21" borderId="5" xfId="0" applyNumberFormat="1" applyFont="1" applyFill="1" applyBorder="1" applyAlignment="1">
      <alignment vertical="center" wrapText="1"/>
    </xf>
    <xf numFmtId="37" fontId="4" fillId="21" borderId="18" xfId="0" applyNumberFormat="1" applyFont="1" applyFill="1" applyBorder="1" applyAlignment="1">
      <alignment horizontal="center" vertical="center"/>
    </xf>
    <xf numFmtId="39" fontId="4" fillId="21" borderId="7" xfId="0" applyNumberFormat="1" applyFont="1" applyFill="1" applyBorder="1" applyAlignment="1">
      <alignment horizontal="center" vertical="center"/>
    </xf>
    <xf numFmtId="37" fontId="4" fillId="21" borderId="7" xfId="0" applyNumberFormat="1" applyFont="1" applyFill="1" applyBorder="1" applyAlignment="1">
      <alignment horizontal="center" vertical="center"/>
    </xf>
    <xf numFmtId="4" fontId="4" fillId="21" borderId="5" xfId="0" applyNumberFormat="1" applyFont="1" applyFill="1" applyBorder="1" applyAlignment="1">
      <alignment horizontal="center" vertical="center" wrapText="1"/>
    </xf>
    <xf numFmtId="0" fontId="38" fillId="21" borderId="5" xfId="0" applyFont="1" applyFill="1" applyBorder="1" applyAlignment="1">
      <alignment horizontal="center" vertical="center"/>
    </xf>
    <xf numFmtId="0" fontId="19" fillId="17" borderId="2" xfId="0" applyFont="1" applyFill="1" applyBorder="1" applyAlignment="1">
      <alignment horizontal="center" vertical="top" wrapText="1"/>
    </xf>
    <xf numFmtId="0" fontId="19" fillId="17" borderId="2" xfId="0" applyFont="1" applyFill="1" applyBorder="1" applyAlignment="1">
      <alignment horizontal="center" vertical="center" wrapText="1"/>
    </xf>
    <xf numFmtId="1" fontId="30" fillId="21" borderId="44" xfId="10" applyNumberFormat="1" applyFont="1" applyFill="1" applyBorder="1" applyAlignment="1">
      <alignment horizontal="center" vertical="center" wrapText="1"/>
    </xf>
    <xf numFmtId="1" fontId="22" fillId="21" borderId="1" xfId="0" applyNumberFormat="1" applyFont="1" applyFill="1" applyBorder="1" applyAlignment="1">
      <alignment horizontal="center" vertical="center" wrapText="1"/>
    </xf>
    <xf numFmtId="1" fontId="4" fillId="0" borderId="1" xfId="0" applyNumberFormat="1" applyFont="1" applyFill="1" applyBorder="1" applyAlignment="1">
      <alignment vertical="center" wrapText="1"/>
    </xf>
    <xf numFmtId="0" fontId="70" fillId="0" borderId="1" xfId="0" applyFont="1" applyFill="1" applyBorder="1" applyAlignment="1">
      <alignment horizontal="justify" vertical="center" wrapText="1"/>
    </xf>
    <xf numFmtId="3" fontId="22" fillId="21" borderId="2" xfId="0" applyNumberFormat="1" applyFont="1" applyFill="1" applyBorder="1" applyAlignment="1">
      <alignment horizontal="center" vertical="center" wrapText="1"/>
    </xf>
    <xf numFmtId="3" fontId="22" fillId="21" borderId="22" xfId="0" applyNumberFormat="1" applyFont="1" applyFill="1" applyBorder="1" applyAlignment="1">
      <alignment horizontal="center" vertical="center" wrapText="1"/>
    </xf>
    <xf numFmtId="3" fontId="22" fillId="21" borderId="5" xfId="0" applyNumberFormat="1" applyFont="1" applyFill="1" applyBorder="1" applyAlignment="1">
      <alignment horizontal="center" vertical="center" wrapText="1"/>
    </xf>
    <xf numFmtId="4" fontId="4" fillId="21" borderId="2" xfId="0" applyNumberFormat="1" applyFont="1" applyFill="1" applyBorder="1" applyAlignment="1">
      <alignment horizontal="center" vertical="center" wrapText="1"/>
    </xf>
    <xf numFmtId="4" fontId="4" fillId="21" borderId="22" xfId="0" applyNumberFormat="1" applyFont="1" applyFill="1" applyBorder="1" applyAlignment="1">
      <alignment horizontal="center" vertical="center" wrapText="1"/>
    </xf>
    <xf numFmtId="4" fontId="4" fillId="21" borderId="5" xfId="0" applyNumberFormat="1" applyFont="1" applyFill="1" applyBorder="1" applyAlignment="1">
      <alignment horizontal="center" vertical="center" wrapText="1"/>
    </xf>
    <xf numFmtId="188" fontId="21" fillId="0" borderId="1" xfId="218" applyNumberFormat="1" applyFont="1" applyFill="1" applyBorder="1" applyAlignment="1">
      <alignment horizontal="center" vertical="center"/>
    </xf>
    <xf numFmtId="188" fontId="21" fillId="3" borderId="1" xfId="218" applyNumberFormat="1" applyFont="1" applyFill="1" applyBorder="1" applyAlignment="1">
      <alignment horizontal="center" vertical="center"/>
    </xf>
    <xf numFmtId="3" fontId="91" fillId="0" borderId="5" xfId="0" applyNumberFormat="1" applyFont="1" applyBorder="1" applyAlignment="1">
      <alignment horizontal="center" vertical="center"/>
    </xf>
    <xf numFmtId="3" fontId="91" fillId="21" borderId="5" xfId="0" applyNumberFormat="1" applyFont="1" applyFill="1" applyBorder="1" applyAlignment="1">
      <alignment horizontal="center" vertical="center"/>
    </xf>
    <xf numFmtId="3" fontId="4" fillId="0" borderId="1" xfId="0" applyNumberFormat="1" applyFont="1" applyBorder="1" applyAlignment="1">
      <alignment horizontal="center" vertical="center"/>
    </xf>
    <xf numFmtId="3" fontId="4" fillId="0" borderId="5"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7" fillId="0" borderId="1" xfId="0" applyFont="1" applyFill="1" applyBorder="1" applyAlignment="1">
      <alignment horizontal="center" vertical="center"/>
    </xf>
    <xf numFmtId="3" fontId="22" fillId="21" borderId="1" xfId="0" applyNumberFormat="1" applyFont="1" applyFill="1" applyBorder="1" applyAlignment="1">
      <alignment horizontal="center" vertical="center" wrapText="1"/>
    </xf>
    <xf numFmtId="3" fontId="0" fillId="0" borderId="0" xfId="0" applyNumberFormat="1" applyFill="1"/>
    <xf numFmtId="3" fontId="91" fillId="0" borderId="5" xfId="0" applyNumberFormat="1" applyFont="1" applyBorder="1" applyAlignment="1">
      <alignment horizontal="center" vertical="center"/>
    </xf>
    <xf numFmtId="3" fontId="91" fillId="21" borderId="5" xfId="0" applyNumberFormat="1" applyFont="1" applyFill="1" applyBorder="1" applyAlignment="1">
      <alignment horizontal="center" vertical="center"/>
    </xf>
    <xf numFmtId="3" fontId="4" fillId="0" borderId="1" xfId="0" applyNumberFormat="1" applyFont="1" applyBorder="1" applyAlignment="1">
      <alignment horizontal="center" vertical="center"/>
    </xf>
    <xf numFmtId="0" fontId="0" fillId="0" borderId="1" xfId="0" applyBorder="1" applyAlignment="1">
      <alignment horizontal="center" vertical="center" wrapText="1"/>
    </xf>
    <xf numFmtId="3" fontId="4" fillId="0" borderId="1" xfId="0" applyNumberFormat="1" applyFont="1" applyBorder="1" applyAlignment="1">
      <alignment horizontal="center" vertical="center"/>
    </xf>
    <xf numFmtId="3" fontId="91" fillId="0" borderId="5" xfId="0" applyNumberFormat="1" applyFont="1" applyBorder="1" applyAlignment="1">
      <alignment horizontal="center" vertical="center"/>
    </xf>
    <xf numFmtId="3" fontId="91" fillId="21" borderId="5" xfId="0" applyNumberFormat="1" applyFont="1" applyFill="1" applyBorder="1" applyAlignment="1">
      <alignment horizontal="center" vertical="center"/>
    </xf>
    <xf numFmtId="0" fontId="0" fillId="0" borderId="1" xfId="0" applyBorder="1" applyAlignment="1">
      <alignment horizontal="center" vertical="center" wrapText="1"/>
    </xf>
    <xf numFmtId="39" fontId="30" fillId="0" borderId="2" xfId="9" applyNumberFormat="1" applyFont="1" applyFill="1" applyBorder="1" applyAlignment="1">
      <alignment horizontal="center" vertical="center"/>
    </xf>
    <xf numFmtId="186" fontId="4" fillId="0" borderId="1" xfId="246" applyNumberFormat="1" applyFont="1" applyFill="1" applyBorder="1" applyAlignment="1">
      <alignment horizontal="center" vertical="center" wrapText="1"/>
    </xf>
    <xf numFmtId="42" fontId="4" fillId="17"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3" fontId="4" fillId="21" borderId="78" xfId="0" applyNumberFormat="1" applyFont="1" applyFill="1" applyBorder="1" applyAlignment="1">
      <alignment horizontal="center" vertical="center"/>
    </xf>
    <xf numFmtId="0" fontId="0" fillId="0" borderId="1" xfId="0" applyBorder="1" applyAlignment="1">
      <alignment horizontal="center" vertical="center" wrapText="1"/>
    </xf>
    <xf numFmtId="175" fontId="7" fillId="0" borderId="1" xfId="3" applyNumberFormat="1" applyFont="1" applyFill="1" applyBorder="1" applyAlignment="1">
      <alignment vertical="center"/>
    </xf>
    <xf numFmtId="9" fontId="0" fillId="0" borderId="11" xfId="21" applyFont="1" applyBorder="1"/>
    <xf numFmtId="182" fontId="0" fillId="0" borderId="0" xfId="0" applyNumberFormat="1" applyFill="1"/>
    <xf numFmtId="0" fontId="0" fillId="0" borderId="1" xfId="0" applyBorder="1" applyAlignment="1">
      <alignment horizontal="center" vertical="center" wrapText="1"/>
    </xf>
    <xf numFmtId="0" fontId="4" fillId="0" borderId="1" xfId="0" applyFont="1" applyBorder="1" applyAlignment="1">
      <alignment horizontal="center" vertical="center" wrapText="1"/>
    </xf>
    <xf numFmtId="3" fontId="4" fillId="0" borderId="1" xfId="0" applyNumberFormat="1" applyFont="1" applyBorder="1" applyAlignment="1">
      <alignment horizontal="center" vertical="center"/>
    </xf>
    <xf numFmtId="0" fontId="4" fillId="0" borderId="1" xfId="0" applyFont="1" applyBorder="1" applyAlignment="1">
      <alignment vertical="center" wrapText="1"/>
    </xf>
    <xf numFmtId="0" fontId="4" fillId="18" borderId="6" xfId="0" applyFont="1" applyFill="1" applyBorder="1" applyAlignment="1" applyProtection="1">
      <alignment horizontal="left" vertical="center" wrapText="1"/>
      <protection locked="0"/>
    </xf>
    <xf numFmtId="1" fontId="4" fillId="0" borderId="1" xfId="0" applyNumberFormat="1" applyFont="1" applyBorder="1" applyAlignment="1">
      <alignment horizontal="center" vertical="center" wrapText="1"/>
    </xf>
    <xf numFmtId="3" fontId="22" fillId="21" borderId="2" xfId="0" applyNumberFormat="1" applyFont="1" applyFill="1" applyBorder="1" applyAlignment="1">
      <alignment horizontal="center" vertical="center" wrapText="1"/>
    </xf>
    <xf numFmtId="3" fontId="22" fillId="21" borderId="22" xfId="0" applyNumberFormat="1" applyFont="1" applyFill="1" applyBorder="1" applyAlignment="1">
      <alignment horizontal="center" vertical="center" wrapText="1"/>
    </xf>
    <xf numFmtId="3" fontId="22" fillId="21" borderId="5" xfId="0" applyNumberFormat="1" applyFont="1" applyFill="1" applyBorder="1" applyAlignment="1">
      <alignment horizontal="center" vertical="center" wrapText="1"/>
    </xf>
    <xf numFmtId="0" fontId="22" fillId="21" borderId="1" xfId="0" applyFont="1" applyFill="1" applyBorder="1" applyAlignment="1">
      <alignment horizontal="center" vertical="center" wrapText="1"/>
    </xf>
    <xf numFmtId="3" fontId="0" fillId="0" borderId="0" xfId="0" applyNumberFormat="1"/>
    <xf numFmtId="183" fontId="30" fillId="0" borderId="5" xfId="10" applyNumberFormat="1" applyFont="1" applyFill="1" applyBorder="1" applyAlignment="1">
      <alignment horizontal="center" vertical="center"/>
    </xf>
    <xf numFmtId="0" fontId="91" fillId="0" borderId="1" xfId="0" applyFont="1" applyFill="1" applyBorder="1" applyAlignment="1">
      <alignment horizontal="center"/>
    </xf>
    <xf numFmtId="0" fontId="0" fillId="0" borderId="1" xfId="0" applyFont="1" applyBorder="1" applyAlignment="1">
      <alignment horizontal="center"/>
    </xf>
    <xf numFmtId="0" fontId="0" fillId="0" borderId="2" xfId="0" applyFont="1" applyBorder="1" applyAlignment="1">
      <alignment horizontal="center"/>
    </xf>
    <xf numFmtId="0" fontId="0" fillId="0" borderId="2" xfId="0" applyFont="1" applyFill="1" applyBorder="1" applyAlignment="1">
      <alignment horizontal="center"/>
    </xf>
    <xf numFmtId="0" fontId="3" fillId="0" borderId="1" xfId="0" applyFont="1" applyFill="1" applyBorder="1" applyAlignment="1">
      <alignment horizontal="center"/>
    </xf>
    <xf numFmtId="0" fontId="0" fillId="0" borderId="5" xfId="0" applyFont="1" applyBorder="1" applyAlignment="1">
      <alignment horizontal="center"/>
    </xf>
    <xf numFmtId="0" fontId="0" fillId="0" borderId="1" xfId="0" applyFont="1" applyFill="1" applyBorder="1" applyAlignment="1">
      <alignment horizontal="center"/>
    </xf>
    <xf numFmtId="0" fontId="0" fillId="0" borderId="1" xfId="0" applyBorder="1" applyAlignment="1">
      <alignment horizontal="center" vertical="center" wrapText="1"/>
    </xf>
    <xf numFmtId="3" fontId="91" fillId="21" borderId="5" xfId="0" applyNumberFormat="1" applyFont="1" applyFill="1" applyBorder="1" applyAlignment="1">
      <alignment horizontal="center" vertical="center"/>
    </xf>
    <xf numFmtId="0" fontId="7" fillId="0" borderId="18" xfId="0" applyFont="1" applyFill="1" applyBorder="1" applyAlignment="1">
      <alignment horizontal="center" vertical="center"/>
    </xf>
    <xf numFmtId="0" fontId="7" fillId="0" borderId="1" xfId="0" applyFont="1" applyFill="1" applyBorder="1" applyAlignment="1">
      <alignment horizontal="left" vertical="center" wrapText="1"/>
    </xf>
    <xf numFmtId="170" fontId="70" fillId="0" borderId="1" xfId="3" applyFont="1" applyFill="1" applyBorder="1" applyAlignment="1">
      <alignment horizontal="center" vertical="center"/>
    </xf>
    <xf numFmtId="184" fontId="69" fillId="0" borderId="8" xfId="0" applyNumberFormat="1" applyFont="1" applyFill="1" applyBorder="1" applyAlignment="1">
      <alignment horizontal="center" vertical="center" wrapText="1"/>
    </xf>
    <xf numFmtId="184" fontId="69" fillId="0" borderId="69" xfId="0" applyNumberFormat="1" applyFont="1" applyFill="1" applyBorder="1" applyAlignment="1">
      <alignment horizontal="center" vertical="center" wrapText="1"/>
    </xf>
    <xf numFmtId="3" fontId="69" fillId="0" borderId="7" xfId="0" applyNumberFormat="1" applyFont="1" applyFill="1" applyBorder="1" applyAlignment="1">
      <alignment horizontal="center" vertical="center" wrapText="1"/>
    </xf>
    <xf numFmtId="3" fontId="17" fillId="0" borderId="8" xfId="0" applyNumberFormat="1" applyFont="1" applyFill="1" applyBorder="1" applyAlignment="1">
      <alignment horizontal="center" vertical="center" wrapText="1"/>
    </xf>
    <xf numFmtId="3" fontId="17" fillId="0" borderId="69" xfId="0" applyNumberFormat="1" applyFont="1" applyFill="1" applyBorder="1" applyAlignment="1">
      <alignment horizontal="center" vertical="center" wrapText="1"/>
    </xf>
    <xf numFmtId="3" fontId="17" fillId="0" borderId="78"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0" fontId="87" fillId="0" borderId="1" xfId="0" applyFont="1" applyFill="1" applyBorder="1" applyAlignment="1">
      <alignment horizontal="justify" vertical="center" wrapText="1"/>
    </xf>
    <xf numFmtId="3" fontId="4" fillId="0" borderId="16" xfId="0" applyNumberFormat="1" applyFont="1" applyFill="1" applyBorder="1" applyAlignment="1">
      <alignment horizontal="center" vertical="center" wrapText="1"/>
    </xf>
    <xf numFmtId="3" fontId="4" fillId="0" borderId="7" xfId="0" applyNumberFormat="1" applyFont="1" applyFill="1" applyBorder="1" applyAlignment="1">
      <alignment horizontal="center" vertical="center" wrapText="1"/>
    </xf>
    <xf numFmtId="9" fontId="77" fillId="0" borderId="1" xfId="21" applyFont="1" applyFill="1" applyBorder="1" applyAlignment="1">
      <alignment horizontal="center" vertical="center"/>
    </xf>
    <xf numFmtId="9" fontId="77" fillId="0" borderId="5" xfId="21" applyFont="1" applyFill="1" applyBorder="1" applyAlignment="1">
      <alignment horizontal="center" vertical="center"/>
    </xf>
    <xf numFmtId="10" fontId="77" fillId="0" borderId="5" xfId="21" applyNumberFormat="1" applyFont="1" applyFill="1" applyBorder="1" applyAlignment="1">
      <alignment horizontal="center" vertical="center" wrapText="1"/>
    </xf>
    <xf numFmtId="10" fontId="77" fillId="0" borderId="21" xfId="21" applyNumberFormat="1" applyFont="1" applyFill="1" applyBorder="1" applyAlignment="1">
      <alignment horizontal="center" vertical="center" wrapText="1"/>
    </xf>
    <xf numFmtId="183" fontId="30" fillId="0" borderId="8" xfId="9" applyNumberFormat="1" applyFont="1" applyFill="1" applyBorder="1" applyAlignment="1">
      <alignment horizontal="center" vertical="center"/>
    </xf>
    <xf numFmtId="1" fontId="30" fillId="0" borderId="8" xfId="0" applyNumberFormat="1" applyFont="1" applyFill="1" applyBorder="1" applyAlignment="1">
      <alignment horizontal="center" vertical="center"/>
    </xf>
    <xf numFmtId="182" fontId="30" fillId="0" borderId="8" xfId="0" applyNumberFormat="1" applyFont="1" applyFill="1" applyBorder="1" applyAlignment="1">
      <alignment horizontal="center" vertical="center"/>
    </xf>
    <xf numFmtId="3" fontId="4" fillId="0" borderId="42" xfId="0" applyNumberFormat="1" applyFont="1" applyFill="1" applyBorder="1" applyAlignment="1">
      <alignment horizontal="center" vertical="center" wrapText="1"/>
    </xf>
    <xf numFmtId="182" fontId="30" fillId="0" borderId="8" xfId="9" applyNumberFormat="1" applyFont="1" applyFill="1" applyBorder="1" applyAlignment="1">
      <alignment horizontal="center" vertical="center"/>
    </xf>
    <xf numFmtId="182" fontId="30" fillId="0" borderId="8" xfId="10" applyNumberFormat="1" applyFont="1" applyFill="1" applyBorder="1" applyAlignment="1">
      <alignment horizontal="center" vertical="center"/>
    </xf>
    <xf numFmtId="39" fontId="30" fillId="0" borderId="42" xfId="9" applyNumberFormat="1" applyFont="1" applyFill="1" applyBorder="1" applyAlignment="1">
      <alignment horizontal="center" vertical="center"/>
    </xf>
    <xf numFmtId="0" fontId="30" fillId="0" borderId="8" xfId="0" applyFont="1" applyFill="1" applyBorder="1" applyAlignment="1">
      <alignment horizontal="center" vertical="center"/>
    </xf>
    <xf numFmtId="37" fontId="88" fillId="0" borderId="54" xfId="9" applyNumberFormat="1" applyFont="1" applyFill="1" applyBorder="1" applyAlignment="1">
      <alignment horizontal="center" vertical="center"/>
    </xf>
    <xf numFmtId="37" fontId="30" fillId="0" borderId="54" xfId="9" applyNumberFormat="1" applyFont="1" applyFill="1" applyBorder="1" applyAlignment="1">
      <alignment horizontal="center" vertical="center"/>
    </xf>
    <xf numFmtId="182" fontId="30" fillId="27" borderId="73" xfId="9" applyNumberFormat="1" applyFont="1" applyFill="1" applyBorder="1" applyAlignment="1">
      <alignment horizontal="center" vertical="center"/>
    </xf>
    <xf numFmtId="183" fontId="30" fillId="27" borderId="73" xfId="9" applyNumberFormat="1" applyFont="1" applyFill="1" applyBorder="1" applyAlignment="1">
      <alignment horizontal="center" vertical="center"/>
    </xf>
    <xf numFmtId="183" fontId="30" fillId="27" borderId="52" xfId="9" applyNumberFormat="1" applyFont="1" applyFill="1" applyBorder="1" applyAlignment="1">
      <alignment horizontal="center" vertical="center"/>
    </xf>
    <xf numFmtId="183" fontId="2" fillId="27" borderId="52" xfId="10" applyNumberFormat="1" applyFont="1" applyFill="1" applyBorder="1" applyAlignment="1">
      <alignment horizontal="center" vertical="center"/>
    </xf>
    <xf numFmtId="182" fontId="2" fillId="27" borderId="15" xfId="0" applyNumberFormat="1" applyFont="1" applyFill="1" applyBorder="1" applyAlignment="1">
      <alignment horizontal="center" vertical="center" wrapText="1"/>
    </xf>
    <xf numFmtId="183" fontId="2" fillId="27" borderId="36" xfId="0" applyNumberFormat="1" applyFont="1" applyFill="1" applyBorder="1" applyAlignment="1">
      <alignment horizontal="center" vertical="center" wrapText="1"/>
    </xf>
    <xf numFmtId="3" fontId="2" fillId="27" borderId="15" xfId="0" applyNumberFormat="1" applyFont="1" applyFill="1" applyBorder="1" applyAlignment="1">
      <alignment horizontal="center" vertical="center" wrapText="1"/>
    </xf>
    <xf numFmtId="3" fontId="4" fillId="27" borderId="36" xfId="0" applyNumberFormat="1" applyFont="1" applyFill="1" applyBorder="1" applyAlignment="1">
      <alignment horizontal="center" vertical="center" wrapText="1"/>
    </xf>
    <xf numFmtId="3" fontId="4" fillId="27" borderId="66" xfId="0" applyNumberFormat="1" applyFont="1" applyFill="1" applyBorder="1" applyAlignment="1">
      <alignment horizontal="center" vertical="center" wrapText="1"/>
    </xf>
    <xf numFmtId="3" fontId="4" fillId="27" borderId="72" xfId="0" applyNumberFormat="1" applyFont="1" applyFill="1" applyBorder="1" applyAlignment="1">
      <alignment horizontal="center" vertical="center" wrapText="1"/>
    </xf>
    <xf numFmtId="3" fontId="2" fillId="27" borderId="34" xfId="0" applyNumberFormat="1" applyFont="1" applyFill="1" applyBorder="1" applyAlignment="1">
      <alignment horizontal="center" vertical="center" wrapText="1"/>
    </xf>
    <xf numFmtId="3" fontId="2" fillId="27" borderId="29" xfId="0" applyNumberFormat="1" applyFont="1" applyFill="1" applyBorder="1" applyAlignment="1">
      <alignment horizontal="center" vertical="center" wrapText="1"/>
    </xf>
    <xf numFmtId="3" fontId="2" fillId="27" borderId="39" xfId="0" applyNumberFormat="1" applyFont="1" applyFill="1" applyBorder="1" applyAlignment="1">
      <alignment horizontal="center" vertical="center" wrapText="1"/>
    </xf>
    <xf numFmtId="3" fontId="2" fillId="27" borderId="72" xfId="0" applyNumberFormat="1" applyFont="1" applyFill="1" applyBorder="1" applyAlignment="1">
      <alignment horizontal="center" vertical="center" wrapText="1"/>
    </xf>
    <xf numFmtId="182" fontId="30" fillId="4" borderId="73" xfId="9" applyNumberFormat="1" applyFont="1" applyFill="1" applyBorder="1" applyAlignment="1">
      <alignment horizontal="center" vertical="center"/>
    </xf>
    <xf numFmtId="182" fontId="88" fillId="4" borderId="52" xfId="9" applyNumberFormat="1" applyFont="1" applyFill="1" applyBorder="1" applyAlignment="1">
      <alignment horizontal="center" vertical="center"/>
    </xf>
    <xf numFmtId="182" fontId="88" fillId="4" borderId="52" xfId="0" applyNumberFormat="1" applyFont="1" applyFill="1" applyBorder="1" applyAlignment="1">
      <alignment horizontal="center" vertical="center"/>
    </xf>
    <xf numFmtId="182" fontId="88" fillId="4" borderId="52" xfId="10" applyNumberFormat="1" applyFont="1" applyFill="1" applyBorder="1" applyAlignment="1">
      <alignment horizontal="center" vertical="center"/>
    </xf>
    <xf numFmtId="42" fontId="2" fillId="4" borderId="52" xfId="2867" applyFont="1" applyFill="1" applyBorder="1" applyAlignment="1">
      <alignment horizontal="center" vertical="center" wrapText="1"/>
    </xf>
    <xf numFmtId="183" fontId="88" fillId="4" borderId="52" xfId="9" applyNumberFormat="1" applyFont="1" applyFill="1" applyBorder="1" applyAlignment="1">
      <alignment horizontal="center" vertical="center"/>
    </xf>
    <xf numFmtId="182" fontId="30" fillId="4" borderId="50" xfId="9" applyNumberFormat="1" applyFont="1" applyFill="1" applyBorder="1" applyAlignment="1">
      <alignment horizontal="center" vertical="center"/>
    </xf>
    <xf numFmtId="183" fontId="88" fillId="4" borderId="52" xfId="10" applyNumberFormat="1" applyFont="1" applyFill="1" applyBorder="1" applyAlignment="1">
      <alignment horizontal="center" vertical="center"/>
    </xf>
    <xf numFmtId="183" fontId="2" fillId="4" borderId="52" xfId="2867" applyNumberFormat="1" applyFont="1" applyFill="1" applyBorder="1" applyAlignment="1">
      <alignment horizontal="center" vertical="center" wrapText="1"/>
    </xf>
    <xf numFmtId="182" fontId="30" fillId="4" borderId="74" xfId="9" applyNumberFormat="1" applyFont="1" applyFill="1" applyBorder="1" applyAlignment="1">
      <alignment horizontal="center" vertical="center"/>
    </xf>
    <xf numFmtId="3" fontId="4" fillId="0" borderId="2" xfId="0" applyNumberFormat="1" applyFont="1" applyFill="1" applyBorder="1" applyAlignment="1">
      <alignment horizontal="center" vertical="center" wrapText="1"/>
    </xf>
    <xf numFmtId="4" fontId="4" fillId="0" borderId="2" xfId="0" applyNumberFormat="1" applyFont="1" applyFill="1" applyBorder="1" applyAlignment="1">
      <alignment horizontal="center" vertical="center" wrapText="1"/>
    </xf>
    <xf numFmtId="3" fontId="88" fillId="0" borderId="56" xfId="9" applyNumberFormat="1" applyFont="1" applyFill="1" applyBorder="1" applyAlignment="1">
      <alignment horizontal="center" vertical="center"/>
    </xf>
    <xf numFmtId="3" fontId="30" fillId="0" borderId="2" xfId="9" applyNumberFormat="1" applyFont="1" applyFill="1" applyBorder="1" applyAlignment="1">
      <alignment horizontal="center" vertical="center"/>
    </xf>
    <xf numFmtId="3" fontId="4" fillId="0" borderId="2" xfId="9" applyNumberFormat="1" applyFont="1" applyFill="1" applyBorder="1" applyAlignment="1">
      <alignment horizontal="center" vertical="center"/>
    </xf>
    <xf numFmtId="3" fontId="4" fillId="0" borderId="2" xfId="3" applyNumberFormat="1" applyFont="1" applyFill="1" applyBorder="1" applyAlignment="1">
      <alignment horizontal="center" vertical="center"/>
    </xf>
    <xf numFmtId="3" fontId="4" fillId="0" borderId="2" xfId="2867" applyNumberFormat="1" applyFont="1" applyFill="1" applyBorder="1" applyAlignment="1">
      <alignment horizontal="center" vertical="center" wrapText="1"/>
    </xf>
    <xf numFmtId="3" fontId="88" fillId="0" borderId="2" xfId="9" applyNumberFormat="1" applyFont="1" applyFill="1" applyBorder="1" applyAlignment="1">
      <alignment horizontal="center" vertical="center"/>
    </xf>
    <xf numFmtId="3" fontId="88" fillId="0" borderId="19" xfId="9" applyNumberFormat="1" applyFont="1" applyFill="1" applyBorder="1" applyAlignment="1">
      <alignment horizontal="center" vertical="center"/>
    </xf>
    <xf numFmtId="39" fontId="35" fillId="0" borderId="56" xfId="9" applyNumberFormat="1" applyFont="1" applyFill="1" applyBorder="1" applyAlignment="1">
      <alignment horizontal="center" vertical="center"/>
    </xf>
    <xf numFmtId="39" fontId="35" fillId="0" borderId="2" xfId="9" applyNumberFormat="1" applyFont="1" applyFill="1" applyBorder="1" applyAlignment="1">
      <alignment horizontal="center" vertical="center"/>
    </xf>
    <xf numFmtId="4" fontId="69" fillId="0" borderId="2" xfId="0" applyNumberFormat="1" applyFont="1" applyFill="1" applyBorder="1" applyAlignment="1">
      <alignment horizontal="center" vertical="center" wrapText="1"/>
    </xf>
    <xf numFmtId="39" fontId="69" fillId="0" borderId="2" xfId="9" applyNumberFormat="1" applyFont="1" applyFill="1" applyBorder="1" applyAlignment="1">
      <alignment horizontal="center" vertical="center"/>
    </xf>
    <xf numFmtId="170" fontId="69" fillId="0" borderId="2" xfId="3" applyNumberFormat="1" applyFont="1" applyFill="1" applyBorder="1" applyAlignment="1">
      <alignment horizontal="center" vertical="center"/>
    </xf>
    <xf numFmtId="1" fontId="69" fillId="0" borderId="2" xfId="2867" applyNumberFormat="1" applyFont="1" applyFill="1" applyBorder="1" applyAlignment="1">
      <alignment horizontal="center" vertical="center" wrapText="1"/>
    </xf>
    <xf numFmtId="9" fontId="77" fillId="0" borderId="2" xfId="21" applyFont="1" applyFill="1" applyBorder="1" applyAlignment="1">
      <alignment horizontal="center" vertical="center"/>
    </xf>
    <xf numFmtId="9" fontId="77" fillId="0" borderId="22" xfId="21" applyFont="1" applyFill="1" applyBorder="1" applyAlignment="1">
      <alignment horizontal="center" vertical="center"/>
    </xf>
    <xf numFmtId="10" fontId="77" fillId="0" borderId="22" xfId="21" applyNumberFormat="1" applyFont="1" applyFill="1" applyBorder="1" applyAlignment="1">
      <alignment horizontal="center" vertical="center" wrapText="1"/>
    </xf>
    <xf numFmtId="10" fontId="77" fillId="0" borderId="64" xfId="21" applyNumberFormat="1" applyFont="1" applyFill="1" applyBorder="1" applyAlignment="1">
      <alignment horizontal="center" vertical="center" wrapText="1"/>
    </xf>
    <xf numFmtId="3" fontId="4" fillId="0" borderId="44" xfId="0" applyNumberFormat="1"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3" fontId="30" fillId="0" borderId="5" xfId="9" applyNumberFormat="1" applyFont="1" applyFill="1" applyBorder="1" applyAlignment="1">
      <alignment horizontal="center" vertical="center"/>
    </xf>
    <xf numFmtId="3" fontId="4" fillId="0" borderId="21" xfId="0" applyNumberFormat="1" applyFont="1" applyFill="1" applyBorder="1" applyAlignment="1">
      <alignment horizontal="center" vertical="center" wrapText="1"/>
    </xf>
    <xf numFmtId="4" fontId="69" fillId="0" borderId="44" xfId="0" applyNumberFormat="1" applyFont="1" applyFill="1" applyBorder="1" applyAlignment="1">
      <alignment horizontal="center" vertical="center" wrapText="1"/>
    </xf>
    <xf numFmtId="4" fontId="69" fillId="0" borderId="5" xfId="0" applyNumberFormat="1" applyFont="1" applyFill="1" applyBorder="1" applyAlignment="1">
      <alignment horizontal="center" vertical="center" wrapText="1"/>
    </xf>
    <xf numFmtId="3" fontId="69" fillId="0" borderId="5" xfId="0" applyNumberFormat="1" applyFont="1" applyFill="1" applyBorder="1" applyAlignment="1">
      <alignment horizontal="center" vertical="center" wrapText="1"/>
    </xf>
    <xf numFmtId="3" fontId="74" fillId="0" borderId="5" xfId="0" applyNumberFormat="1" applyFont="1" applyFill="1" applyBorder="1" applyAlignment="1">
      <alignment horizontal="center" vertical="center" wrapText="1"/>
    </xf>
    <xf numFmtId="3" fontId="10" fillId="0" borderId="5" xfId="0" applyNumberFormat="1" applyFont="1" applyFill="1" applyBorder="1" applyAlignment="1">
      <alignment horizontal="center" vertical="center" wrapText="1"/>
    </xf>
    <xf numFmtId="1" fontId="69" fillId="0" borderId="5" xfId="2867" applyNumberFormat="1" applyFont="1" applyFill="1" applyBorder="1" applyAlignment="1">
      <alignment horizontal="center" vertical="center" wrapText="1"/>
    </xf>
    <xf numFmtId="3" fontId="30" fillId="4" borderId="73" xfId="9" applyNumberFormat="1" applyFont="1" applyFill="1" applyBorder="1" applyAlignment="1">
      <alignment horizontal="center" vertical="center"/>
    </xf>
    <xf numFmtId="3" fontId="30" fillId="4" borderId="52" xfId="9" applyNumberFormat="1" applyFont="1" applyFill="1" applyBorder="1" applyAlignment="1">
      <alignment horizontal="center" vertical="center"/>
    </xf>
    <xf numFmtId="3" fontId="30" fillId="4" borderId="75" xfId="9" applyNumberFormat="1" applyFont="1" applyFill="1" applyBorder="1" applyAlignment="1">
      <alignment horizontal="center" vertical="center"/>
    </xf>
    <xf numFmtId="3" fontId="4" fillId="4" borderId="74" xfId="0" applyNumberFormat="1" applyFont="1" applyFill="1" applyBorder="1" applyAlignment="1">
      <alignment horizontal="center" vertical="center" wrapText="1"/>
    </xf>
    <xf numFmtId="3" fontId="30" fillId="4" borderId="74" xfId="9" applyNumberFormat="1" applyFont="1" applyFill="1" applyBorder="1" applyAlignment="1">
      <alignment horizontal="center" vertical="center"/>
    </xf>
    <xf numFmtId="3" fontId="4" fillId="4" borderId="74" xfId="9" applyNumberFormat="1" applyFont="1" applyFill="1" applyBorder="1" applyAlignment="1">
      <alignment horizontal="center" vertical="center"/>
    </xf>
    <xf numFmtId="3" fontId="88" fillId="4" borderId="60" xfId="9" applyNumberFormat="1" applyFont="1" applyFill="1" applyBorder="1" applyAlignment="1">
      <alignment horizontal="center" vertical="center"/>
    </xf>
    <xf numFmtId="3" fontId="4" fillId="4" borderId="75" xfId="0" applyNumberFormat="1" applyFont="1" applyFill="1" applyBorder="1" applyAlignment="1">
      <alignment horizontal="center" vertical="center" wrapText="1"/>
    </xf>
    <xf numFmtId="3" fontId="4" fillId="4" borderId="52" xfId="9" applyNumberFormat="1" applyFont="1" applyFill="1" applyBorder="1" applyAlignment="1">
      <alignment horizontal="center" vertical="center"/>
    </xf>
    <xf numFmtId="3" fontId="30" fillId="4" borderId="53" xfId="9" applyNumberFormat="1" applyFont="1" applyFill="1" applyBorder="1" applyAlignment="1">
      <alignment horizontal="center" vertical="center"/>
    </xf>
    <xf numFmtId="183" fontId="35" fillId="4" borderId="60" xfId="9" applyNumberFormat="1" applyFont="1" applyFill="1" applyBorder="1" applyAlignment="1">
      <alignment horizontal="center" vertical="center"/>
    </xf>
    <xf numFmtId="183" fontId="35" fillId="4" borderId="52" xfId="9" applyNumberFormat="1" applyFont="1" applyFill="1" applyBorder="1" applyAlignment="1">
      <alignment horizontal="center" vertical="center"/>
    </xf>
    <xf numFmtId="3" fontId="69" fillId="4" borderId="53" xfId="0" applyNumberFormat="1" applyFont="1" applyFill="1" applyBorder="1" applyAlignment="1">
      <alignment horizontal="center" vertical="center" wrapText="1"/>
    </xf>
    <xf numFmtId="182" fontId="70" fillId="4" borderId="52" xfId="9" applyNumberFormat="1" applyFont="1" applyFill="1" applyBorder="1" applyAlignment="1">
      <alignment horizontal="center" vertical="center"/>
    </xf>
    <xf numFmtId="182" fontId="69" fillId="4" borderId="52" xfId="9" applyNumberFormat="1" applyFont="1" applyFill="1" applyBorder="1" applyAlignment="1">
      <alignment horizontal="center" vertical="center"/>
    </xf>
    <xf numFmtId="9" fontId="77" fillId="4" borderId="52" xfId="21" applyFont="1" applyFill="1" applyBorder="1" applyAlignment="1">
      <alignment horizontal="center" vertical="center"/>
    </xf>
    <xf numFmtId="10" fontId="77" fillId="4" borderId="52" xfId="21" applyNumberFormat="1" applyFont="1" applyFill="1" applyBorder="1" applyAlignment="1">
      <alignment horizontal="center" vertical="center" wrapText="1"/>
    </xf>
    <xf numFmtId="10" fontId="77" fillId="4" borderId="53" xfId="21" applyNumberFormat="1" applyFont="1" applyFill="1" applyBorder="1" applyAlignment="1">
      <alignment horizontal="center" vertical="center" wrapText="1"/>
    </xf>
    <xf numFmtId="3" fontId="4" fillId="0" borderId="25" xfId="0" applyNumberFormat="1" applyFont="1" applyFill="1" applyBorder="1" applyAlignment="1">
      <alignment horizontal="center" vertical="center" wrapText="1"/>
    </xf>
    <xf numFmtId="3" fontId="2" fillId="0" borderId="35" xfId="0" applyNumberFormat="1" applyFont="1" applyFill="1" applyBorder="1" applyAlignment="1">
      <alignment horizontal="center" vertical="center" wrapText="1"/>
    </xf>
    <xf numFmtId="3" fontId="4" fillId="0" borderId="35" xfId="0" applyNumberFormat="1" applyFont="1" applyFill="1" applyBorder="1" applyAlignment="1">
      <alignment horizontal="center" vertical="center" wrapText="1"/>
    </xf>
    <xf numFmtId="3" fontId="30" fillId="0" borderId="35" xfId="9" applyNumberFormat="1" applyFont="1" applyFill="1" applyBorder="1" applyAlignment="1">
      <alignment horizontal="center" vertical="center"/>
    </xf>
    <xf numFmtId="3" fontId="4" fillId="0" borderId="63" xfId="0" applyNumberFormat="1" applyFont="1" applyFill="1" applyBorder="1" applyAlignment="1">
      <alignment horizontal="center" vertical="center" wrapText="1"/>
    </xf>
    <xf numFmtId="4" fontId="10" fillId="0" borderId="56" xfId="10" applyNumberFormat="1" applyFont="1" applyFill="1" applyBorder="1" applyAlignment="1">
      <alignment horizontal="center" vertical="center" wrapText="1"/>
    </xf>
    <xf numFmtId="4" fontId="10" fillId="0" borderId="2" xfId="10" applyNumberFormat="1" applyFont="1" applyFill="1" applyBorder="1" applyAlignment="1">
      <alignment horizontal="center" vertical="center" wrapText="1"/>
    </xf>
    <xf numFmtId="182" fontId="30" fillId="27" borderId="15" xfId="9" applyNumberFormat="1" applyFont="1" applyFill="1" applyBorder="1" applyAlignment="1">
      <alignment horizontal="center" vertical="center"/>
    </xf>
    <xf numFmtId="183" fontId="4" fillId="27" borderId="15" xfId="10" applyNumberFormat="1" applyFont="1" applyFill="1" applyBorder="1" applyAlignment="1">
      <alignment horizontal="center" vertical="center" wrapText="1"/>
    </xf>
    <xf numFmtId="183" fontId="4" fillId="27" borderId="36" xfId="10" applyNumberFormat="1" applyFont="1" applyFill="1" applyBorder="1" applyAlignment="1">
      <alignment horizontal="center" vertical="center" wrapText="1"/>
    </xf>
    <xf numFmtId="183" fontId="55" fillId="27" borderId="36" xfId="10" applyNumberFormat="1" applyFont="1" applyFill="1" applyBorder="1" applyAlignment="1">
      <alignment horizontal="center" vertical="center" wrapText="1"/>
    </xf>
    <xf numFmtId="182" fontId="4" fillId="27" borderId="15" xfId="10" applyNumberFormat="1" applyFont="1" applyFill="1" applyBorder="1" applyAlignment="1">
      <alignment horizontal="center" vertical="center" wrapText="1"/>
    </xf>
    <xf numFmtId="183" fontId="69" fillId="25" borderId="34" xfId="10" applyNumberFormat="1" applyFont="1" applyFill="1" applyBorder="1" applyAlignment="1">
      <alignment horizontal="center" vertical="center" wrapText="1"/>
    </xf>
    <xf numFmtId="183" fontId="69" fillId="25" borderId="36" xfId="10" applyNumberFormat="1" applyFont="1" applyFill="1" applyBorder="1" applyAlignment="1">
      <alignment horizontal="center" vertical="center" wrapText="1"/>
    </xf>
    <xf numFmtId="183" fontId="69" fillId="25" borderId="47" xfId="10" applyNumberFormat="1" applyFont="1" applyFill="1" applyBorder="1" applyAlignment="1">
      <alignment horizontal="center" vertical="center" wrapText="1"/>
    </xf>
    <xf numFmtId="183" fontId="69" fillId="25" borderId="15" xfId="10" applyNumberFormat="1" applyFont="1" applyFill="1" applyBorder="1" applyAlignment="1">
      <alignment horizontal="center" vertical="center" wrapText="1"/>
    </xf>
    <xf numFmtId="3" fontId="4" fillId="0" borderId="56" xfId="10" applyNumberFormat="1" applyFont="1" applyFill="1" applyBorder="1" applyAlignment="1">
      <alignment horizontal="center" vertical="center" wrapText="1"/>
    </xf>
    <xf numFmtId="3" fontId="4" fillId="0" borderId="19" xfId="10" applyNumberFormat="1" applyFont="1" applyFill="1" applyBorder="1" applyAlignment="1">
      <alignment horizontal="center" vertical="center" wrapText="1"/>
    </xf>
    <xf numFmtId="37" fontId="70" fillId="0" borderId="44" xfId="9" applyNumberFormat="1" applyFont="1" applyFill="1" applyBorder="1" applyAlignment="1">
      <alignment horizontal="center" vertical="center"/>
    </xf>
    <xf numFmtId="37" fontId="70" fillId="0" borderId="5" xfId="9" applyNumberFormat="1" applyFont="1" applyFill="1" applyBorder="1" applyAlignment="1">
      <alignment horizontal="center" vertical="center"/>
    </xf>
    <xf numFmtId="37" fontId="35" fillId="0" borderId="5" xfId="9" applyNumberFormat="1" applyFont="1" applyFill="1" applyBorder="1" applyAlignment="1">
      <alignment horizontal="center" vertical="center"/>
    </xf>
    <xf numFmtId="3" fontId="73" fillId="0" borderId="5" xfId="0" applyNumberFormat="1" applyFont="1" applyFill="1" applyBorder="1" applyAlignment="1">
      <alignment horizontal="center" vertical="center" wrapText="1"/>
    </xf>
    <xf numFmtId="4" fontId="10" fillId="0" borderId="5" xfId="0" applyNumberFormat="1" applyFont="1" applyFill="1" applyBorder="1" applyAlignment="1">
      <alignment horizontal="center" vertical="center" wrapText="1"/>
    </xf>
    <xf numFmtId="1" fontId="10" fillId="0" borderId="5" xfId="2867" applyNumberFormat="1" applyFont="1" applyFill="1" applyBorder="1" applyAlignment="1">
      <alignment horizontal="center" vertical="center" wrapText="1"/>
    </xf>
    <xf numFmtId="3" fontId="30" fillId="4" borderId="60" xfId="9" applyNumberFormat="1" applyFont="1" applyFill="1" applyBorder="1" applyAlignment="1">
      <alignment horizontal="center" vertical="center"/>
    </xf>
    <xf numFmtId="3" fontId="4" fillId="4" borderId="53" xfId="0" applyNumberFormat="1" applyFont="1" applyFill="1" applyBorder="1" applyAlignment="1">
      <alignment horizontal="center" vertical="center" wrapText="1"/>
    </xf>
    <xf numFmtId="3" fontId="19" fillId="0" borderId="56" xfId="10" applyNumberFormat="1" applyFont="1" applyFill="1" applyBorder="1" applyAlignment="1">
      <alignment horizontal="center" vertical="center" wrapText="1"/>
    </xf>
    <xf numFmtId="3" fontId="19" fillId="0" borderId="2" xfId="10" applyNumberFormat="1" applyFont="1" applyFill="1" applyBorder="1" applyAlignment="1">
      <alignment horizontal="center" vertical="center" wrapText="1"/>
    </xf>
    <xf numFmtId="4" fontId="69" fillId="0" borderId="2" xfId="10" applyNumberFormat="1" applyFont="1" applyFill="1" applyBorder="1" applyAlignment="1">
      <alignment horizontal="center" vertical="center" wrapText="1"/>
    </xf>
    <xf numFmtId="184" fontId="69" fillId="0" borderId="2" xfId="0" applyNumberFormat="1" applyFont="1" applyFill="1" applyBorder="1" applyAlignment="1">
      <alignment horizontal="center" vertical="center" wrapText="1"/>
    </xf>
    <xf numFmtId="184" fontId="69" fillId="0" borderId="2" xfId="10" applyNumberFormat="1" applyFont="1" applyFill="1" applyBorder="1" applyAlignment="1">
      <alignment horizontal="center" vertical="center" wrapText="1"/>
    </xf>
    <xf numFmtId="3" fontId="69" fillId="0" borderId="2" xfId="10" applyNumberFormat="1" applyFont="1" applyFill="1" applyBorder="1" applyAlignment="1">
      <alignment horizontal="center" vertical="center" wrapText="1"/>
    </xf>
    <xf numFmtId="182" fontId="4" fillId="4" borderId="73" xfId="10" applyNumberFormat="1" applyFont="1" applyFill="1" applyBorder="1" applyAlignment="1">
      <alignment horizontal="center" vertical="center" wrapText="1"/>
    </xf>
    <xf numFmtId="183" fontId="2" fillId="4" borderId="52" xfId="10" applyNumberFormat="1" applyFont="1" applyFill="1" applyBorder="1" applyAlignment="1">
      <alignment horizontal="center" vertical="center" wrapText="1"/>
    </xf>
    <xf numFmtId="183" fontId="20" fillId="4" borderId="60" xfId="9" applyNumberFormat="1" applyFont="1" applyFill="1" applyBorder="1" applyAlignment="1">
      <alignment horizontal="center" vertical="center"/>
    </xf>
    <xf numFmtId="183" fontId="20" fillId="4" borderId="52" xfId="9" applyNumberFormat="1" applyFont="1" applyFill="1" applyBorder="1" applyAlignment="1">
      <alignment horizontal="center" vertical="center"/>
    </xf>
    <xf numFmtId="182" fontId="70" fillId="4" borderId="53" xfId="9" applyNumberFormat="1" applyFont="1" applyFill="1" applyBorder="1" applyAlignment="1">
      <alignment horizontal="center" vertical="center"/>
    </xf>
    <xf numFmtId="9" fontId="23" fillId="0" borderId="1" xfId="16" applyNumberFormat="1" applyFont="1" applyFill="1" applyBorder="1" applyAlignment="1">
      <alignment horizontal="center" vertical="center" wrapText="1"/>
    </xf>
    <xf numFmtId="9" fontId="23" fillId="0" borderId="3" xfId="16" applyNumberFormat="1" applyFont="1" applyFill="1" applyBorder="1" applyAlignment="1">
      <alignment horizontal="center" vertical="center" wrapText="1"/>
    </xf>
    <xf numFmtId="9" fontId="16" fillId="0" borderId="3" xfId="16" applyNumberFormat="1" applyFont="1" applyFill="1" applyBorder="1" applyAlignment="1">
      <alignment horizontal="center" vertical="center" wrapText="1"/>
    </xf>
    <xf numFmtId="10" fontId="23" fillId="0" borderId="1" xfId="16" applyNumberFormat="1" applyFont="1" applyFill="1" applyBorder="1" applyAlignment="1">
      <alignment horizontal="center" vertical="center" wrapText="1"/>
    </xf>
    <xf numFmtId="9" fontId="16" fillId="0" borderId="5" xfId="16" applyNumberFormat="1" applyFont="1" applyFill="1" applyBorder="1" applyAlignment="1">
      <alignment horizontal="center" vertical="center" wrapText="1"/>
    </xf>
    <xf numFmtId="1" fontId="22"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3" fontId="30" fillId="0" borderId="1" xfId="0" applyNumberFormat="1" applyFont="1" applyFill="1" applyBorder="1" applyAlignment="1">
      <alignment horizontal="center" vertical="center" wrapText="1"/>
    </xf>
    <xf numFmtId="186" fontId="22" fillId="0" borderId="0" xfId="9" applyNumberFormat="1" applyFont="1" applyFill="1"/>
    <xf numFmtId="185" fontId="0" fillId="0" borderId="0" xfId="0" applyNumberFormat="1" applyFill="1"/>
    <xf numFmtId="185" fontId="0" fillId="0" borderId="1" xfId="0" applyNumberFormat="1" applyFill="1" applyBorder="1"/>
    <xf numFmtId="4" fontId="4" fillId="0" borderId="1" xfId="0" applyNumberFormat="1" applyFont="1" applyFill="1" applyBorder="1" applyAlignment="1">
      <alignment horizontal="center" vertical="center"/>
    </xf>
    <xf numFmtId="187" fontId="4" fillId="0" borderId="1" xfId="0" applyNumberFormat="1" applyFont="1" applyFill="1" applyBorder="1" applyAlignment="1">
      <alignment horizontal="center" vertical="center"/>
    </xf>
    <xf numFmtId="3" fontId="91" fillId="0" borderId="5" xfId="0" applyNumberFormat="1" applyFont="1" applyFill="1" applyBorder="1" applyAlignment="1">
      <alignment horizontal="center" vertical="center"/>
    </xf>
    <xf numFmtId="186" fontId="4"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3" fontId="22" fillId="0" borderId="1" xfId="0" applyNumberFormat="1" applyFont="1" applyFill="1" applyBorder="1" applyAlignment="1">
      <alignment horizontal="center" vertical="center" wrapText="1"/>
    </xf>
    <xf numFmtId="175" fontId="22" fillId="0" borderId="1" xfId="5" applyNumberFormat="1" applyFont="1" applyFill="1" applyBorder="1" applyAlignment="1">
      <alignment horizontal="center" vertical="center"/>
    </xf>
    <xf numFmtId="3" fontId="2" fillId="0" borderId="1" xfId="0" applyNumberFormat="1" applyFont="1" applyFill="1" applyBorder="1" applyAlignment="1">
      <alignment horizontal="center" vertical="center"/>
    </xf>
    <xf numFmtId="0" fontId="0" fillId="0" borderId="8" xfId="0" applyFont="1" applyFill="1" applyBorder="1" applyAlignment="1">
      <alignment horizontal="center"/>
    </xf>
    <xf numFmtId="184" fontId="79" fillId="0" borderId="79" xfId="0" applyNumberFormat="1" applyFont="1" applyFill="1" applyBorder="1" applyAlignment="1">
      <alignment horizontal="center" vertical="center" wrapText="1"/>
    </xf>
    <xf numFmtId="9" fontId="92" fillId="0" borderId="1" xfId="21" applyFont="1" applyFill="1" applyBorder="1" applyAlignment="1">
      <alignment horizontal="center" vertical="center"/>
    </xf>
    <xf numFmtId="9" fontId="93" fillId="0" borderId="1" xfId="21" applyFont="1" applyFill="1" applyBorder="1" applyAlignment="1">
      <alignment horizontal="center" vertical="center"/>
    </xf>
    <xf numFmtId="10" fontId="94" fillId="0" borderId="1" xfId="21" applyNumberFormat="1" applyFont="1" applyFill="1" applyBorder="1" applyAlignment="1">
      <alignment horizontal="center" vertical="center" wrapText="1"/>
    </xf>
    <xf numFmtId="10" fontId="95" fillId="0" borderId="1" xfId="21" applyNumberFormat="1" applyFont="1" applyFill="1" applyBorder="1" applyAlignment="1">
      <alignment horizontal="center" vertical="center" wrapText="1"/>
    </xf>
    <xf numFmtId="10" fontId="72" fillId="0" borderId="1" xfId="21" applyNumberFormat="1" applyFont="1" applyFill="1" applyBorder="1" applyAlignment="1">
      <alignment horizontal="center" vertical="center" wrapText="1"/>
    </xf>
    <xf numFmtId="184" fontId="79" fillId="0" borderId="1" xfId="0" applyNumberFormat="1" applyFont="1" applyFill="1" applyBorder="1" applyAlignment="1">
      <alignment horizontal="center" vertical="center" wrapText="1"/>
    </xf>
    <xf numFmtId="0" fontId="34" fillId="0" borderId="23" xfId="0" applyFont="1" applyFill="1" applyBorder="1" applyAlignment="1">
      <alignment horizontal="center"/>
    </xf>
    <xf numFmtId="0" fontId="34" fillId="0" borderId="24" xfId="0" applyFont="1" applyFill="1" applyBorder="1" applyAlignment="1">
      <alignment horizontal="center"/>
    </xf>
    <xf numFmtId="0" fontId="34" fillId="0" borderId="38" xfId="0" applyFont="1" applyFill="1" applyBorder="1" applyAlignment="1">
      <alignment horizontal="center"/>
    </xf>
    <xf numFmtId="0" fontId="34" fillId="0" borderId="26" xfId="0" applyFont="1" applyFill="1" applyBorder="1" applyAlignment="1">
      <alignment horizontal="center"/>
    </xf>
    <xf numFmtId="0" fontId="34" fillId="0" borderId="0" xfId="0" applyFont="1" applyFill="1" applyBorder="1" applyAlignment="1">
      <alignment horizontal="center"/>
    </xf>
    <xf numFmtId="0" fontId="34" fillId="0" borderId="27" xfId="0" applyFont="1" applyFill="1" applyBorder="1" applyAlignment="1">
      <alignment horizontal="center"/>
    </xf>
    <xf numFmtId="0" fontId="34" fillId="0" borderId="28" xfId="0" applyFont="1" applyFill="1" applyBorder="1" applyAlignment="1">
      <alignment horizontal="center"/>
    </xf>
    <xf numFmtId="0" fontId="34" fillId="0" borderId="29" xfId="0" applyFont="1" applyFill="1" applyBorder="1" applyAlignment="1">
      <alignment horizontal="center"/>
    </xf>
    <xf numFmtId="0" fontId="34" fillId="0" borderId="39" xfId="0" applyFont="1" applyFill="1" applyBorder="1" applyAlignment="1">
      <alignment horizontal="center"/>
    </xf>
    <xf numFmtId="0" fontId="80" fillId="17" borderId="32" xfId="0" applyFont="1" applyFill="1" applyBorder="1" applyAlignment="1">
      <alignment horizontal="center" vertical="center" wrapText="1"/>
    </xf>
    <xf numFmtId="0" fontId="80" fillId="17" borderId="33" xfId="0" applyFont="1" applyFill="1" applyBorder="1" applyAlignment="1">
      <alignment horizontal="center" vertical="center" wrapText="1"/>
    </xf>
    <xf numFmtId="0" fontId="82" fillId="17" borderId="30" xfId="0" applyFont="1" applyFill="1" applyBorder="1" applyAlignment="1">
      <alignment horizontal="center"/>
    </xf>
    <xf numFmtId="0" fontId="33" fillId="3" borderId="49" xfId="0" applyFont="1" applyFill="1" applyBorder="1" applyAlignment="1">
      <alignment vertical="center" wrapText="1"/>
    </xf>
    <xf numFmtId="0" fontId="33" fillId="3" borderId="48" xfId="0" applyFont="1" applyFill="1" applyBorder="1" applyAlignment="1">
      <alignment horizontal="left" vertical="center" wrapText="1"/>
    </xf>
    <xf numFmtId="0" fontId="33" fillId="3" borderId="49" xfId="0" applyFont="1" applyFill="1" applyBorder="1" applyAlignment="1">
      <alignment horizontal="left" vertical="center" wrapText="1"/>
    </xf>
    <xf numFmtId="0" fontId="33" fillId="3" borderId="50" xfId="0" applyFont="1" applyFill="1" applyBorder="1" applyAlignment="1">
      <alignment horizontal="left" vertical="center" wrapText="1"/>
    </xf>
    <xf numFmtId="0" fontId="10" fillId="18" borderId="51" xfId="0" applyFont="1" applyFill="1" applyBorder="1" applyAlignment="1">
      <alignment horizontal="center" vertical="center" wrapText="1"/>
    </xf>
    <xf numFmtId="0" fontId="10" fillId="18" borderId="61" xfId="0" applyFont="1" applyFill="1" applyBorder="1" applyAlignment="1">
      <alignment horizontal="center" vertical="center" wrapText="1"/>
    </xf>
    <xf numFmtId="0" fontId="73" fillId="22" borderId="48" xfId="0" applyFont="1" applyFill="1" applyBorder="1" applyAlignment="1">
      <alignment horizontal="center" vertical="center"/>
    </xf>
    <xf numFmtId="0" fontId="73" fillId="22" borderId="49" xfId="0" applyFont="1" applyFill="1" applyBorder="1" applyAlignment="1">
      <alignment horizontal="center" vertical="center"/>
    </xf>
    <xf numFmtId="0" fontId="73" fillId="22" borderId="50" xfId="0" applyFont="1" applyFill="1" applyBorder="1" applyAlignment="1">
      <alignment horizontal="center" vertical="center"/>
    </xf>
    <xf numFmtId="0" fontId="73" fillId="17" borderId="48" xfId="0" applyFont="1" applyFill="1" applyBorder="1" applyAlignment="1">
      <alignment horizontal="center" vertical="center" wrapText="1"/>
    </xf>
    <xf numFmtId="0" fontId="73" fillId="17" borderId="49" xfId="0" applyFont="1" applyFill="1" applyBorder="1" applyAlignment="1">
      <alignment horizontal="center" vertical="center" wrapText="1"/>
    </xf>
    <xf numFmtId="0" fontId="73" fillId="17" borderId="50" xfId="0" applyFont="1" applyFill="1" applyBorder="1" applyAlignment="1">
      <alignment horizontal="center" vertical="center" wrapText="1"/>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0" borderId="48"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6"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1" fillId="22" borderId="51" xfId="0" applyFont="1" applyFill="1" applyBorder="1" applyAlignment="1">
      <alignment horizontal="center" vertical="center" wrapText="1"/>
    </xf>
    <xf numFmtId="0" fontId="11" fillId="22" borderId="61"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61" xfId="0" applyFont="1" applyFill="1" applyBorder="1" applyAlignment="1">
      <alignment horizontal="center" vertical="center" wrapText="1"/>
    </xf>
    <xf numFmtId="0" fontId="27" fillId="4" borderId="1" xfId="0" applyFont="1" applyFill="1" applyBorder="1" applyAlignment="1">
      <alignment horizontal="center" vertical="center"/>
    </xf>
    <xf numFmtId="0" fontId="27" fillId="4" borderId="1" xfId="0" applyFont="1" applyFill="1" applyBorder="1" applyAlignment="1">
      <alignment horizontal="center" vertical="center" wrapText="1"/>
    </xf>
    <xf numFmtId="0" fontId="31" fillId="0" borderId="21"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0" fillId="0" borderId="0" xfId="0" applyFill="1" applyBorder="1" applyAlignment="1">
      <alignment horizontal="center" vertical="center"/>
    </xf>
    <xf numFmtId="0" fontId="5" fillId="0" borderId="18" xfId="0" applyFont="1" applyFill="1" applyBorder="1" applyAlignment="1">
      <alignment horizontal="center" vertical="center" wrapText="1"/>
    </xf>
    <xf numFmtId="0" fontId="69" fillId="0" borderId="8" xfId="0" applyFont="1" applyFill="1" applyBorder="1" applyAlignment="1">
      <alignment horizontal="justify" vertical="center" wrapText="1"/>
    </xf>
    <xf numFmtId="3" fontId="69" fillId="0" borderId="61" xfId="0" applyNumberFormat="1" applyFont="1" applyFill="1" applyBorder="1" applyAlignment="1">
      <alignment horizontal="center" vertical="center" wrapText="1"/>
    </xf>
    <xf numFmtId="3" fontId="69" fillId="0" borderId="72" xfId="0" applyNumberFormat="1"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78"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31" fillId="0" borderId="7" xfId="0" quotePrefix="1" applyFont="1" applyFill="1" applyBorder="1" applyAlignment="1">
      <alignment horizontal="justify" vertical="center" wrapText="1"/>
    </xf>
    <xf numFmtId="0" fontId="31" fillId="0" borderId="7" xfId="0" applyFont="1" applyFill="1" applyBorder="1" applyAlignment="1">
      <alignment horizontal="justify" vertical="center" wrapText="1"/>
    </xf>
    <xf numFmtId="0" fontId="31" fillId="0" borderId="5"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1" fillId="0" borderId="44" xfId="0" applyFont="1" applyFill="1" applyBorder="1" applyAlignment="1">
      <alignment horizontal="justify" vertical="center" wrapText="1"/>
    </xf>
    <xf numFmtId="0" fontId="54" fillId="0" borderId="1" xfId="0" applyFont="1" applyFill="1" applyBorder="1" applyAlignment="1">
      <alignment horizontal="center" vertical="center" wrapText="1"/>
    </xf>
    <xf numFmtId="0" fontId="31" fillId="0" borderId="7" xfId="0" applyFont="1" applyFill="1" applyBorder="1" applyAlignment="1">
      <alignment horizontal="left" vertical="center" wrapText="1"/>
    </xf>
    <xf numFmtId="0" fontId="11" fillId="17" borderId="4" xfId="0" applyFont="1" applyFill="1" applyBorder="1" applyAlignment="1">
      <alignment horizontal="center" vertical="center" wrapText="1"/>
    </xf>
    <xf numFmtId="0" fontId="10" fillId="24" borderId="72" xfId="0" applyFont="1" applyFill="1" applyBorder="1" applyAlignment="1">
      <alignment horizontal="center" vertical="center" wrapText="1"/>
    </xf>
    <xf numFmtId="0" fontId="73" fillId="22" borderId="40" xfId="0" applyFont="1" applyFill="1" applyBorder="1" applyAlignment="1">
      <alignment horizontal="center" vertical="center"/>
    </xf>
    <xf numFmtId="0" fontId="73" fillId="22" borderId="44" xfId="0" applyFont="1" applyFill="1" applyBorder="1" applyAlignment="1">
      <alignment horizontal="center" vertical="center"/>
    </xf>
    <xf numFmtId="0" fontId="73" fillId="22" borderId="5" xfId="0" applyFont="1" applyFill="1" applyBorder="1" applyAlignment="1">
      <alignment horizontal="center" vertical="center"/>
    </xf>
    <xf numFmtId="0" fontId="79" fillId="22" borderId="57" xfId="0" applyFont="1" applyFill="1" applyBorder="1" applyAlignment="1">
      <alignment horizontal="center" vertical="center"/>
    </xf>
    <xf numFmtId="0" fontId="79" fillId="22" borderId="43" xfId="0" applyFont="1" applyFill="1" applyBorder="1" applyAlignment="1">
      <alignment horizontal="center" vertical="center"/>
    </xf>
    <xf numFmtId="0" fontId="73" fillId="22" borderId="23" xfId="0" applyFont="1" applyFill="1" applyBorder="1" applyAlignment="1">
      <alignment horizontal="center" vertical="center" wrapText="1"/>
    </xf>
    <xf numFmtId="0" fontId="73" fillId="22" borderId="26" xfId="0" applyFont="1" applyFill="1" applyBorder="1" applyAlignment="1">
      <alignment horizontal="center" vertical="center" wrapText="1"/>
    </xf>
    <xf numFmtId="0" fontId="73" fillId="22" borderId="28"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65"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10" fillId="22" borderId="72" xfId="0" applyFont="1" applyFill="1" applyBorder="1" applyAlignment="1">
      <alignment horizontal="center" vertical="center" wrapText="1"/>
    </xf>
    <xf numFmtId="0" fontId="10" fillId="18" borderId="72" xfId="0" applyFont="1" applyFill="1" applyBorder="1" applyAlignment="1">
      <alignment horizontal="center" vertical="center" wrapText="1"/>
    </xf>
    <xf numFmtId="0" fontId="0" fillId="0" borderId="23" xfId="0" applyFill="1" applyBorder="1" applyAlignment="1">
      <alignment horizontal="center"/>
    </xf>
    <xf numFmtId="0" fontId="0" fillId="0" borderId="24" xfId="0" applyFill="1" applyBorder="1" applyAlignment="1">
      <alignment horizontal="center"/>
    </xf>
    <xf numFmtId="0" fontId="0" fillId="0" borderId="38" xfId="0" applyFill="1" applyBorder="1" applyAlignment="1">
      <alignment horizontal="center"/>
    </xf>
    <xf numFmtId="0" fontId="0" fillId="0" borderId="26" xfId="0" applyFill="1" applyBorder="1" applyAlignment="1">
      <alignment horizontal="center"/>
    </xf>
    <xf numFmtId="0" fontId="0" fillId="0" borderId="0" xfId="0" applyFill="1" applyBorder="1" applyAlignment="1">
      <alignment horizontal="center"/>
    </xf>
    <xf numFmtId="0" fontId="0" fillId="0" borderId="27" xfId="0" applyFill="1" applyBorder="1" applyAlignment="1">
      <alignment horizontal="center"/>
    </xf>
    <xf numFmtId="0" fontId="0" fillId="0" borderId="28" xfId="0" applyFill="1" applyBorder="1" applyAlignment="1">
      <alignment horizontal="center"/>
    </xf>
    <xf numFmtId="0" fontId="0" fillId="0" borderId="29" xfId="0" applyFill="1" applyBorder="1" applyAlignment="1">
      <alignment horizontal="center"/>
    </xf>
    <xf numFmtId="0" fontId="0" fillId="0" borderId="39" xfId="0" applyFill="1"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73" fillId="17" borderId="23" xfId="0" applyFont="1" applyFill="1" applyBorder="1" applyAlignment="1">
      <alignment horizontal="center" vertical="center" wrapText="1"/>
    </xf>
    <xf numFmtId="0" fontId="73" fillId="17" borderId="24" xfId="0" applyFont="1" applyFill="1" applyBorder="1" applyAlignment="1">
      <alignment horizontal="center" vertical="center" wrapText="1"/>
    </xf>
    <xf numFmtId="0" fontId="73" fillId="17" borderId="38" xfId="0" applyFont="1" applyFill="1" applyBorder="1" applyAlignment="1">
      <alignment horizontal="center" vertical="center" wrapText="1"/>
    </xf>
    <xf numFmtId="0" fontId="73" fillId="17" borderId="28" xfId="0" applyFont="1" applyFill="1" applyBorder="1" applyAlignment="1">
      <alignment horizontal="center" vertical="center" wrapText="1"/>
    </xf>
    <xf numFmtId="0" fontId="73" fillId="17" borderId="29" xfId="0" applyFont="1" applyFill="1" applyBorder="1" applyAlignment="1">
      <alignment horizontal="center" vertical="center" wrapText="1"/>
    </xf>
    <xf numFmtId="0" fontId="73" fillId="17" borderId="39" xfId="0" applyFont="1" applyFill="1" applyBorder="1" applyAlignment="1">
      <alignment horizontal="center" vertical="center" wrapText="1"/>
    </xf>
    <xf numFmtId="0" fontId="81" fillId="17" borderId="6" xfId="0" applyFont="1" applyFill="1" applyBorder="1" applyAlignment="1">
      <alignment horizontal="center" vertical="center" wrapText="1"/>
    </xf>
    <xf numFmtId="0" fontId="81" fillId="17" borderId="55" xfId="0" applyFont="1" applyFill="1" applyBorder="1" applyAlignment="1">
      <alignment horizontal="center" vertical="center" wrapText="1"/>
    </xf>
    <xf numFmtId="0" fontId="81" fillId="17" borderId="59" xfId="0" applyFont="1" applyFill="1" applyBorder="1" applyAlignment="1">
      <alignment horizontal="center" vertical="center" wrapText="1"/>
    </xf>
    <xf numFmtId="0" fontId="33" fillId="0" borderId="48" xfId="0" applyFont="1" applyFill="1" applyBorder="1" applyAlignment="1">
      <alignment horizontal="left" vertical="center"/>
    </xf>
    <xf numFmtId="0" fontId="33" fillId="0" borderId="49" xfId="0" applyFont="1" applyFill="1" applyBorder="1" applyAlignment="1">
      <alignment horizontal="left" vertical="center"/>
    </xf>
    <xf numFmtId="0" fontId="73" fillId="17" borderId="24" xfId="0" applyFont="1" applyFill="1" applyBorder="1" applyAlignment="1">
      <alignment horizontal="center" vertical="center"/>
    </xf>
    <xf numFmtId="0" fontId="73" fillId="17" borderId="49" xfId="0" applyFont="1" applyFill="1" applyBorder="1" applyAlignment="1">
      <alignment horizontal="center" vertical="center"/>
    </xf>
    <xf numFmtId="0" fontId="33" fillId="0" borderId="50" xfId="0" applyFont="1" applyFill="1" applyBorder="1" applyAlignment="1">
      <alignment horizontal="left" vertical="center"/>
    </xf>
    <xf numFmtId="0" fontId="11" fillId="17" borderId="12"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4" fillId="0" borderId="72" xfId="0" applyFont="1" applyFill="1" applyBorder="1" applyAlignment="1">
      <alignment horizontal="center" vertical="center" wrapText="1"/>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Border="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69" fillId="0" borderId="54" xfId="0" applyFont="1" applyFill="1" applyBorder="1" applyAlignment="1">
      <alignment horizontal="left" vertical="center" wrapText="1"/>
    </xf>
    <xf numFmtId="0" fontId="69" fillId="0" borderId="62" xfId="0" applyFont="1" applyFill="1" applyBorder="1" applyAlignment="1">
      <alignment horizontal="left" vertical="center" wrapText="1"/>
    </xf>
    <xf numFmtId="0" fontId="69" fillId="0" borderId="66" xfId="0" applyFont="1" applyFill="1" applyBorder="1" applyAlignment="1">
      <alignment horizontal="left" vertical="center" wrapText="1"/>
    </xf>
    <xf numFmtId="0" fontId="5" fillId="0" borderId="65"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69" fillId="0" borderId="42" xfId="0" applyFont="1" applyFill="1" applyBorder="1" applyAlignment="1">
      <alignment horizontal="left" vertical="center" wrapText="1"/>
    </xf>
    <xf numFmtId="0" fontId="69" fillId="0" borderId="8" xfId="0" applyFont="1" applyFill="1" applyBorder="1" applyAlignment="1">
      <alignment horizontal="left" vertical="center" wrapText="1"/>
    </xf>
    <xf numFmtId="0" fontId="27" fillId="0" borderId="0" xfId="0" applyFont="1" applyFill="1" applyBorder="1" applyAlignment="1">
      <alignment horizontal="center" vertical="center" wrapText="1"/>
    </xf>
    <xf numFmtId="183" fontId="0" fillId="0" borderId="0" xfId="0" applyNumberFormat="1" applyFill="1" applyBorder="1" applyAlignment="1">
      <alignment horizontal="left" vertical="center"/>
    </xf>
    <xf numFmtId="0" fontId="0" fillId="0" borderId="0" xfId="0" applyFill="1" applyBorder="1" applyAlignment="1">
      <alignment horizontal="left" vertical="center"/>
    </xf>
    <xf numFmtId="10" fontId="16" fillId="0" borderId="3" xfId="0" applyNumberFormat="1" applyFont="1" applyBorder="1" applyAlignment="1" applyProtection="1">
      <alignment horizontal="center" vertical="center" wrapText="1"/>
      <protection locked="0"/>
    </xf>
    <xf numFmtId="10" fontId="16" fillId="0" borderId="1" xfId="0" applyNumberFormat="1" applyFont="1" applyBorder="1" applyAlignment="1" applyProtection="1">
      <alignment horizontal="center" vertical="center" wrapText="1"/>
      <protection locked="0"/>
    </xf>
    <xf numFmtId="0" fontId="12" fillId="0" borderId="63" xfId="16" applyFont="1" applyFill="1" applyBorder="1" applyAlignment="1">
      <alignment horizontal="justify" vertical="top" wrapText="1"/>
    </xf>
    <xf numFmtId="0" fontId="12" fillId="0" borderId="21" xfId="16" applyFont="1" applyFill="1" applyBorder="1" applyAlignment="1">
      <alignment horizontal="justify" vertical="top" wrapText="1"/>
    </xf>
    <xf numFmtId="0" fontId="12" fillId="0" borderId="1" xfId="16" applyFont="1" applyFill="1" applyBorder="1" applyAlignment="1">
      <alignment horizontal="justify" vertical="top" wrapText="1"/>
    </xf>
    <xf numFmtId="0" fontId="15" fillId="0" borderId="1" xfId="0" applyFont="1" applyBorder="1" applyAlignment="1" applyProtection="1">
      <alignment horizontal="center" vertical="center" wrapText="1"/>
      <protection locked="0"/>
    </xf>
    <xf numFmtId="0" fontId="12" fillId="0" borderId="11" xfId="16" applyFont="1" applyFill="1" applyBorder="1" applyAlignment="1">
      <alignment horizontal="justify" vertical="center" wrapText="1"/>
    </xf>
    <xf numFmtId="0" fontId="12" fillId="0" borderId="11" xfId="16" applyFont="1" applyFill="1" applyBorder="1" applyAlignment="1">
      <alignment horizontal="justify" vertical="center"/>
    </xf>
    <xf numFmtId="0" fontId="12" fillId="0" borderId="3" xfId="16" applyFont="1" applyFill="1" applyBorder="1" applyAlignment="1">
      <alignment horizontal="justify" vertical="top" wrapText="1"/>
    </xf>
    <xf numFmtId="0" fontId="15" fillId="0" borderId="3" xfId="0" applyFont="1" applyBorder="1" applyAlignment="1" applyProtection="1">
      <alignment horizontal="center" vertical="center" wrapText="1"/>
      <protection locked="0"/>
    </xf>
    <xf numFmtId="10" fontId="89" fillId="0" borderId="35" xfId="0" applyNumberFormat="1" applyFont="1" applyBorder="1" applyAlignment="1" applyProtection="1">
      <alignment horizontal="center" vertical="center" wrapText="1"/>
      <protection locked="0"/>
    </xf>
    <xf numFmtId="10" fontId="89" fillId="0" borderId="22" xfId="0" applyNumberFormat="1" applyFont="1" applyBorder="1" applyAlignment="1" applyProtection="1">
      <alignment horizontal="center" vertical="center" wrapText="1"/>
      <protection locked="0"/>
    </xf>
    <xf numFmtId="10" fontId="89" fillId="0" borderId="5" xfId="0" applyNumberFormat="1" applyFont="1" applyBorder="1" applyAlignment="1" applyProtection="1">
      <alignment horizontal="center" vertical="center" wrapText="1"/>
      <protection locked="0"/>
    </xf>
    <xf numFmtId="0" fontId="12" fillId="0" borderId="13" xfId="16" applyFont="1" applyBorder="1" applyAlignment="1">
      <alignment horizontal="center" vertical="center" wrapText="1"/>
    </xf>
    <xf numFmtId="0" fontId="12" fillId="0" borderId="14" xfId="16" applyFont="1" applyBorder="1" applyAlignment="1">
      <alignment horizontal="center" vertical="center" wrapText="1"/>
    </xf>
    <xf numFmtId="0" fontId="12" fillId="0" borderId="35" xfId="16" applyFont="1" applyBorder="1" applyAlignment="1">
      <alignment horizontal="center" vertical="center" wrapText="1"/>
    </xf>
    <xf numFmtId="0" fontId="12" fillId="0" borderId="22" xfId="16" applyFont="1" applyBorder="1" applyAlignment="1">
      <alignment horizontal="center" vertical="center" wrapText="1"/>
    </xf>
    <xf numFmtId="0" fontId="78" fillId="17" borderId="17" xfId="0" applyFont="1" applyFill="1" applyBorder="1" applyAlignment="1">
      <alignment horizontal="center" vertical="center" wrapText="1"/>
    </xf>
    <xf numFmtId="0" fontId="78" fillId="17" borderId="3" xfId="0" applyFont="1" applyFill="1" applyBorder="1" applyAlignment="1">
      <alignment horizontal="center" vertical="center" wrapText="1"/>
    </xf>
    <xf numFmtId="0" fontId="78" fillId="17" borderId="10" xfId="0" applyFont="1" applyFill="1" applyBorder="1" applyAlignment="1">
      <alignment horizontal="center" vertical="center" wrapText="1"/>
    </xf>
    <xf numFmtId="0" fontId="84" fillId="17" borderId="18" xfId="0" applyFont="1" applyFill="1" applyBorder="1" applyAlignment="1">
      <alignment horizontal="left" vertical="center" wrapText="1"/>
    </xf>
    <xf numFmtId="0" fontId="84" fillId="17" borderId="1" xfId="0" applyFont="1" applyFill="1" applyBorder="1" applyAlignment="1">
      <alignment horizontal="left" vertical="center" wrapText="1"/>
    </xf>
    <xf numFmtId="0" fontId="84" fillId="17" borderId="11" xfId="0" applyFont="1" applyFill="1" applyBorder="1" applyAlignment="1">
      <alignment horizontal="left" vertical="center" wrapText="1"/>
    </xf>
    <xf numFmtId="0" fontId="2" fillId="17" borderId="3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4" xfId="16" applyFont="1" applyFill="1" applyBorder="1" applyAlignment="1">
      <alignment horizontal="center" vertical="center" wrapText="1"/>
    </xf>
    <xf numFmtId="0" fontId="33" fillId="3" borderId="45" xfId="0" applyFont="1" applyFill="1" applyBorder="1" applyAlignment="1">
      <alignment horizontal="left" vertical="center" wrapText="1"/>
    </xf>
    <xf numFmtId="0" fontId="33" fillId="3" borderId="30" xfId="0" applyFont="1" applyFill="1" applyBorder="1" applyAlignment="1">
      <alignment horizontal="left" vertical="center" wrapText="1"/>
    </xf>
    <xf numFmtId="0" fontId="33" fillId="3" borderId="46"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0" fontId="27" fillId="4" borderId="8" xfId="0" applyFont="1" applyFill="1" applyBorder="1" applyAlignment="1">
      <alignment horizontal="center" vertical="center"/>
    </xf>
    <xf numFmtId="0" fontId="27" fillId="4" borderId="6" xfId="0" applyFont="1" applyFill="1" applyBorder="1" applyAlignment="1">
      <alignment horizontal="center" vertical="center"/>
    </xf>
    <xf numFmtId="0" fontId="27" fillId="4" borderId="7" xfId="0" applyFont="1" applyFill="1" applyBorder="1" applyAlignment="1">
      <alignment horizontal="center" vertical="center"/>
    </xf>
    <xf numFmtId="0" fontId="27" fillId="4" borderId="8" xfId="0" applyFont="1" applyFill="1" applyBorder="1" applyAlignment="1">
      <alignment horizontal="center" vertical="center" wrapText="1"/>
    </xf>
    <xf numFmtId="0" fontId="27" fillId="4" borderId="6" xfId="0" applyFont="1" applyFill="1" applyBorder="1" applyAlignment="1">
      <alignment horizontal="center" vertical="center" wrapText="1"/>
    </xf>
    <xf numFmtId="0" fontId="27" fillId="4" borderId="7" xfId="0" applyFont="1" applyFill="1" applyBorder="1" applyAlignment="1">
      <alignment horizontal="center" vertical="center" wrapText="1"/>
    </xf>
    <xf numFmtId="10" fontId="89" fillId="0" borderId="3" xfId="0" applyNumberFormat="1" applyFont="1" applyBorder="1" applyAlignment="1" applyProtection="1">
      <alignment horizontal="center" vertical="center" wrapText="1"/>
      <protection locked="0"/>
    </xf>
    <xf numFmtId="10" fontId="89" fillId="0" borderId="1" xfId="0" applyNumberFormat="1" applyFont="1" applyBorder="1" applyAlignment="1" applyProtection="1">
      <alignment horizontal="center" vertical="center" wrapText="1"/>
      <protection locked="0"/>
    </xf>
    <xf numFmtId="0" fontId="90" fillId="0" borderId="63" xfId="16" applyFont="1" applyFill="1" applyBorder="1" applyAlignment="1">
      <alignment horizontal="justify" vertical="center" wrapText="1"/>
    </xf>
    <xf numFmtId="0" fontId="90" fillId="0" borderId="21" xfId="16" applyFont="1" applyFill="1" applyBorder="1" applyAlignment="1">
      <alignment horizontal="justify" vertical="center" wrapText="1"/>
    </xf>
    <xf numFmtId="0" fontId="2" fillId="17" borderId="15" xfId="16" applyFont="1" applyFill="1" applyBorder="1" applyAlignment="1">
      <alignment horizontal="center" vertical="center" wrapText="1"/>
    </xf>
    <xf numFmtId="0" fontId="12" fillId="3" borderId="5" xfId="16" applyFont="1" applyFill="1" applyBorder="1" applyAlignment="1">
      <alignment horizontal="center" vertical="center" wrapText="1"/>
    </xf>
    <xf numFmtId="0" fontId="12" fillId="3" borderId="1" xfId="16" applyFont="1" applyFill="1" applyBorder="1" applyAlignment="1">
      <alignment horizontal="center" vertical="center" wrapText="1"/>
    </xf>
    <xf numFmtId="0" fontId="12" fillId="0" borderId="5" xfId="16" applyFont="1" applyFill="1" applyBorder="1" applyAlignment="1">
      <alignment horizontal="justify" vertical="top" wrapText="1"/>
    </xf>
    <xf numFmtId="0" fontId="15" fillId="0" borderId="5" xfId="0" applyFont="1" applyBorder="1" applyAlignment="1" applyProtection="1">
      <alignment horizontal="center" vertical="center" wrapText="1"/>
      <protection locked="0"/>
    </xf>
    <xf numFmtId="0" fontId="12" fillId="0" borderId="19" xfId="16" applyFont="1" applyFill="1" applyBorder="1" applyAlignment="1">
      <alignment horizontal="justify" vertical="center" wrapText="1"/>
    </xf>
    <xf numFmtId="0" fontId="12" fillId="0" borderId="21" xfId="16" applyFont="1" applyFill="1" applyBorder="1" applyAlignment="1">
      <alignment horizontal="justify" vertical="center" wrapText="1"/>
    </xf>
    <xf numFmtId="0" fontId="12" fillId="0" borderId="1" xfId="16" applyFont="1" applyFill="1" applyBorder="1" applyAlignment="1">
      <alignment horizontal="justify" vertical="center" wrapText="1"/>
    </xf>
    <xf numFmtId="0" fontId="12" fillId="0" borderId="21" xfId="16" applyFont="1" applyFill="1" applyBorder="1" applyAlignment="1">
      <alignment horizontal="justify" vertical="center"/>
    </xf>
    <xf numFmtId="0" fontId="12" fillId="0" borderId="2" xfId="16" applyFont="1" applyBorder="1" applyAlignment="1">
      <alignment horizontal="center" vertical="center" wrapText="1"/>
    </xf>
    <xf numFmtId="0" fontId="12" fillId="0" borderId="37" xfId="16" applyFont="1" applyBorder="1" applyAlignment="1">
      <alignment horizontal="justify" vertical="center" wrapText="1"/>
    </xf>
    <xf numFmtId="0" fontId="12" fillId="0" borderId="7" xfId="16" applyFont="1" applyBorder="1" applyAlignment="1">
      <alignment horizontal="justify" vertical="center" wrapText="1"/>
    </xf>
    <xf numFmtId="0" fontId="12" fillId="0" borderId="3" xfId="16" applyFont="1" applyFill="1" applyBorder="1" applyAlignment="1">
      <alignment horizontal="justify" vertical="center" wrapText="1"/>
    </xf>
    <xf numFmtId="10" fontId="16" fillId="0" borderId="5" xfId="0" applyNumberFormat="1" applyFont="1" applyBorder="1" applyAlignment="1" applyProtection="1">
      <alignment horizontal="center" vertical="center" wrapText="1"/>
      <protection locked="0"/>
    </xf>
    <xf numFmtId="0" fontId="12" fillId="0" borderId="64" xfId="16" applyFont="1" applyFill="1" applyBorder="1" applyAlignment="1">
      <alignment horizontal="justify" vertical="center" wrapText="1"/>
    </xf>
    <xf numFmtId="0" fontId="12" fillId="0" borderId="41" xfId="16" applyFont="1" applyBorder="1" applyAlignment="1">
      <alignment horizontal="center" vertical="center" wrapText="1"/>
    </xf>
    <xf numFmtId="0" fontId="12" fillId="0" borderId="78" xfId="16" applyFont="1" applyBorder="1" applyAlignment="1">
      <alignment horizontal="center" vertical="center" wrapText="1"/>
    </xf>
    <xf numFmtId="0" fontId="12" fillId="0" borderId="3" xfId="16" applyFont="1" applyBorder="1" applyAlignment="1">
      <alignment horizontal="center" vertical="center" wrapText="1"/>
    </xf>
    <xf numFmtId="0" fontId="12" fillId="0" borderId="1" xfId="16" applyFont="1" applyBorder="1" applyAlignment="1">
      <alignment horizontal="center" vertical="center" wrapText="1"/>
    </xf>
    <xf numFmtId="3" fontId="22" fillId="21" borderId="2" xfId="0" applyNumberFormat="1" applyFont="1" applyFill="1" applyBorder="1" applyAlignment="1">
      <alignment horizontal="center" vertical="center" wrapText="1"/>
    </xf>
    <xf numFmtId="3" fontId="22" fillId="21" borderId="22" xfId="0" applyNumberFormat="1" applyFont="1" applyFill="1" applyBorder="1" applyAlignment="1">
      <alignment horizontal="center" vertical="center" wrapText="1"/>
    </xf>
    <xf numFmtId="3" fontId="22" fillId="21" borderId="5" xfId="0" applyNumberFormat="1" applyFont="1" applyFill="1" applyBorder="1" applyAlignment="1">
      <alignment horizontal="center" vertical="center" wrapText="1"/>
    </xf>
    <xf numFmtId="0" fontId="22" fillId="21" borderId="22" xfId="0" applyFont="1" applyFill="1" applyBorder="1" applyAlignment="1">
      <alignment horizontal="center" vertical="center" wrapText="1"/>
    </xf>
    <xf numFmtId="0" fontId="22" fillId="21" borderId="5" xfId="0" applyFont="1" applyFill="1" applyBorder="1" applyAlignment="1">
      <alignment horizontal="center" vertical="center" wrapText="1"/>
    </xf>
    <xf numFmtId="0" fontId="4" fillId="18" borderId="8" xfId="0" applyFont="1" applyFill="1" applyBorder="1" applyAlignment="1" applyProtection="1">
      <alignment horizontal="left" vertical="center" wrapText="1"/>
      <protection locked="0"/>
    </xf>
    <xf numFmtId="185" fontId="30" fillId="21" borderId="2" xfId="10" applyNumberFormat="1" applyFont="1" applyFill="1" applyBorder="1" applyAlignment="1">
      <alignment horizontal="center" vertical="center" wrapText="1"/>
    </xf>
    <xf numFmtId="185" fontId="30" fillId="21" borderId="5" xfId="10" applyNumberFormat="1" applyFont="1" applyFill="1" applyBorder="1" applyAlignment="1">
      <alignment horizontal="center" vertical="center" wrapText="1"/>
    </xf>
    <xf numFmtId="0" fontId="88" fillId="18" borderId="54" xfId="19" applyFont="1" applyFill="1" applyBorder="1" applyAlignment="1">
      <alignment horizontal="center" vertical="center" wrapText="1"/>
    </xf>
    <xf numFmtId="0" fontId="88" fillId="18" borderId="62" xfId="19" applyFont="1" applyFill="1" applyBorder="1" applyAlignment="1">
      <alignment horizontal="center" vertical="center" wrapText="1"/>
    </xf>
    <xf numFmtId="0" fontId="88" fillId="18" borderId="42" xfId="19" applyFont="1" applyFill="1" applyBorder="1" applyAlignment="1">
      <alignment horizontal="center" vertical="center" wrapText="1"/>
    </xf>
    <xf numFmtId="3" fontId="22" fillId="0" borderId="2" xfId="0" applyNumberFormat="1" applyFont="1" applyBorder="1" applyAlignment="1">
      <alignment horizontal="center" vertical="center"/>
    </xf>
    <xf numFmtId="0" fontId="22" fillId="0" borderId="22" xfId="0" applyFont="1" applyBorder="1" applyAlignment="1">
      <alignment horizontal="center" vertical="center"/>
    </xf>
    <xf numFmtId="0" fontId="22" fillId="0" borderId="5" xfId="0" applyFont="1" applyBorder="1" applyAlignment="1">
      <alignment horizontal="center" vertical="center"/>
    </xf>
    <xf numFmtId="0" fontId="22" fillId="0" borderId="1" xfId="0" applyFont="1" applyBorder="1" applyAlignment="1">
      <alignment horizontal="center"/>
    </xf>
    <xf numFmtId="0" fontId="4" fillId="18" borderId="55" xfId="0" applyFont="1" applyFill="1" applyBorder="1" applyAlignment="1" applyProtection="1">
      <alignment horizontal="left" vertical="center" wrapText="1"/>
      <protection locked="0"/>
    </xf>
    <xf numFmtId="0" fontId="4" fillId="18" borderId="0" xfId="0" applyFont="1" applyFill="1" applyAlignment="1" applyProtection="1">
      <alignment horizontal="left" vertical="center" wrapText="1"/>
      <protection locked="0"/>
    </xf>
    <xf numFmtId="3" fontId="4" fillId="0" borderId="1" xfId="0" applyNumberFormat="1" applyFont="1" applyBorder="1" applyAlignment="1">
      <alignment horizontal="center" vertical="center"/>
    </xf>
    <xf numFmtId="0" fontId="30" fillId="0" borderId="1" xfId="0" applyFont="1" applyBorder="1" applyAlignment="1">
      <alignment horizontal="center" vertical="center" wrapText="1"/>
    </xf>
    <xf numFmtId="0" fontId="30" fillId="0" borderId="2" xfId="0"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22"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0" fontId="4" fillId="0" borderId="1" xfId="0" applyFont="1" applyBorder="1" applyAlignment="1">
      <alignment vertical="center" wrapText="1"/>
    </xf>
    <xf numFmtId="0" fontId="38" fillId="3" borderId="3"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4"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38" fillId="0" borderId="2" xfId="0" applyFont="1" applyBorder="1" applyAlignment="1">
      <alignment horizontal="center" vertical="center"/>
    </xf>
    <xf numFmtId="0" fontId="38" fillId="0" borderId="22" xfId="0" applyFont="1" applyBorder="1" applyAlignment="1">
      <alignment horizontal="center" vertical="center"/>
    </xf>
    <xf numFmtId="0" fontId="38" fillId="0" borderId="5" xfId="0" applyFont="1" applyBorder="1" applyAlignment="1">
      <alignment horizontal="center" vertical="center"/>
    </xf>
    <xf numFmtId="0" fontId="22" fillId="0" borderId="1" xfId="0" applyFont="1" applyBorder="1" applyAlignment="1">
      <alignment horizontal="center" vertical="center" wrapText="1"/>
    </xf>
    <xf numFmtId="0" fontId="4" fillId="18" borderId="29" xfId="0" applyFont="1" applyFill="1" applyBorder="1" applyAlignment="1" applyProtection="1">
      <alignment horizontal="left" vertical="center" wrapText="1"/>
      <protection locked="0"/>
    </xf>
    <xf numFmtId="3" fontId="4" fillId="0" borderId="1" xfId="0" applyNumberFormat="1" applyFont="1" applyFill="1" applyBorder="1" applyAlignment="1">
      <alignment horizontal="center" vertical="center"/>
    </xf>
    <xf numFmtId="3" fontId="4" fillId="0" borderId="25" xfId="0" applyNumberFormat="1" applyFont="1" applyFill="1" applyBorder="1" applyAlignment="1">
      <alignment horizontal="center" vertical="center"/>
    </xf>
    <xf numFmtId="3" fontId="4" fillId="0" borderId="9" xfId="0" applyNumberFormat="1" applyFont="1" applyFill="1" applyBorder="1" applyAlignment="1">
      <alignment horizontal="center" vertical="center"/>
    </xf>
    <xf numFmtId="3" fontId="4" fillId="0" borderId="44" xfId="0" applyNumberFormat="1" applyFont="1" applyFill="1" applyBorder="1" applyAlignment="1">
      <alignment horizontal="center" vertical="center"/>
    </xf>
    <xf numFmtId="0" fontId="4" fillId="0" borderId="3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85" fillId="17" borderId="1" xfId="0" applyFont="1" applyFill="1" applyBorder="1" applyAlignment="1">
      <alignment horizontal="center" vertical="center"/>
    </xf>
    <xf numFmtId="0" fontId="78" fillId="17" borderId="2" xfId="0" applyFont="1" applyFill="1" applyBorder="1" applyAlignment="1">
      <alignment horizontal="center" vertical="center" wrapText="1"/>
    </xf>
    <xf numFmtId="0" fontId="11" fillId="15" borderId="23" xfId="0" applyFont="1" applyFill="1" applyBorder="1" applyAlignment="1">
      <alignment horizontal="left" vertical="center" wrapText="1"/>
    </xf>
    <xf numFmtId="0" fontId="11" fillId="15" borderId="24" xfId="0" applyFont="1" applyFill="1" applyBorder="1" applyAlignment="1">
      <alignment horizontal="left" vertical="center" wrapText="1"/>
    </xf>
    <xf numFmtId="0" fontId="11" fillId="15" borderId="38" xfId="0" applyFont="1" applyFill="1" applyBorder="1" applyAlignment="1">
      <alignment horizontal="left" vertical="center" wrapText="1"/>
    </xf>
    <xf numFmtId="0" fontId="11" fillId="15" borderId="23" xfId="0" applyFont="1" applyFill="1" applyBorder="1" applyAlignment="1">
      <alignment horizontal="left" vertical="center"/>
    </xf>
    <xf numFmtId="0" fontId="11" fillId="15" borderId="24" xfId="0" applyFont="1" applyFill="1" applyBorder="1" applyAlignment="1">
      <alignment horizontal="left" vertical="center"/>
    </xf>
    <xf numFmtId="0" fontId="11" fillId="15" borderId="38" xfId="0" applyFont="1" applyFill="1" applyBorder="1" applyAlignment="1">
      <alignment horizontal="left" vertical="center"/>
    </xf>
    <xf numFmtId="0" fontId="10" fillId="17" borderId="48" xfId="0" applyFont="1" applyFill="1" applyBorder="1" applyAlignment="1">
      <alignment horizontal="left" vertical="center" wrapText="1"/>
    </xf>
    <xf numFmtId="0" fontId="10" fillId="17" borderId="49" xfId="0" applyFont="1" applyFill="1" applyBorder="1" applyAlignment="1">
      <alignment horizontal="left" vertical="center" wrapText="1"/>
    </xf>
    <xf numFmtId="0" fontId="10" fillId="17" borderId="50" xfId="0" applyFont="1" applyFill="1" applyBorder="1" applyAlignment="1">
      <alignment horizontal="left" vertical="center" wrapText="1"/>
    </xf>
    <xf numFmtId="0" fontId="10" fillId="3" borderId="60" xfId="0" applyFont="1" applyFill="1" applyBorder="1" applyAlignment="1">
      <alignment horizontal="left" vertical="center" wrapText="1"/>
    </xf>
    <xf numFmtId="0" fontId="10" fillId="3" borderId="52" xfId="0" applyFont="1" applyFill="1" applyBorder="1" applyAlignment="1">
      <alignment horizontal="left" vertical="center" wrapText="1"/>
    </xf>
    <xf numFmtId="0" fontId="10" fillId="3" borderId="53" xfId="0" applyFont="1" applyFill="1" applyBorder="1" applyAlignment="1">
      <alignment horizontal="left" vertical="center" wrapText="1"/>
    </xf>
    <xf numFmtId="0" fontId="35" fillId="17" borderId="28" xfId="19" applyFont="1" applyFill="1" applyBorder="1" applyAlignment="1">
      <alignment horizontal="left" vertical="center" wrapText="1"/>
    </xf>
    <xf numFmtId="0" fontId="35" fillId="17" borderId="29" xfId="19" applyFont="1" applyFill="1" applyBorder="1" applyAlignment="1">
      <alignment horizontal="left" vertical="center" wrapText="1"/>
    </xf>
    <xf numFmtId="0" fontId="35" fillId="17" borderId="39" xfId="19" applyFont="1" applyFill="1" applyBorder="1" applyAlignment="1">
      <alignment horizontal="left" vertical="center" wrapText="1"/>
    </xf>
    <xf numFmtId="0" fontId="11" fillId="15" borderId="60" xfId="0" applyFont="1" applyFill="1" applyBorder="1" applyAlignment="1">
      <alignment horizontal="left" vertical="center" wrapText="1"/>
    </xf>
    <xf numFmtId="0" fontId="11" fillId="15" borderId="52" xfId="0" applyFont="1" applyFill="1" applyBorder="1" applyAlignment="1">
      <alignment horizontal="left" vertical="center" wrapText="1"/>
    </xf>
    <xf numFmtId="0" fontId="11" fillId="15" borderId="53" xfId="0" applyFont="1" applyFill="1" applyBorder="1" applyAlignment="1">
      <alignment horizontal="left" vertical="center" wrapText="1"/>
    </xf>
    <xf numFmtId="0" fontId="35" fillId="0" borderId="48" xfId="19" applyFont="1" applyBorder="1" applyAlignment="1">
      <alignment horizontal="center" vertical="center" wrapText="1"/>
    </xf>
    <xf numFmtId="0" fontId="35" fillId="0" borderId="49" xfId="19" applyFont="1" applyBorder="1" applyAlignment="1">
      <alignment horizontal="center" vertical="center" wrapText="1"/>
    </xf>
    <xf numFmtId="0" fontId="35" fillId="0" borderId="50" xfId="19" applyFont="1" applyBorder="1" applyAlignment="1">
      <alignment horizontal="center" vertical="center" wrapText="1"/>
    </xf>
    <xf numFmtId="0" fontId="10" fillId="17" borderId="48" xfId="0" applyFont="1" applyFill="1" applyBorder="1" applyAlignment="1">
      <alignment horizontal="left" vertical="center"/>
    </xf>
    <xf numFmtId="0" fontId="10" fillId="17" borderId="49" xfId="0" applyFont="1" applyFill="1" applyBorder="1" applyAlignment="1">
      <alignment horizontal="left" vertical="center"/>
    </xf>
    <xf numFmtId="0" fontId="10" fillId="17" borderId="50" xfId="0" applyFont="1" applyFill="1" applyBorder="1" applyAlignment="1">
      <alignment horizontal="left" vertical="center"/>
    </xf>
    <xf numFmtId="0" fontId="10" fillId="3" borderId="60" xfId="0" applyFont="1" applyFill="1" applyBorder="1" applyAlignment="1">
      <alignment horizontal="left" vertical="center"/>
    </xf>
    <xf numFmtId="0" fontId="10" fillId="3" borderId="52" xfId="0" applyFont="1" applyFill="1" applyBorder="1" applyAlignment="1">
      <alignment horizontal="left" vertical="center"/>
    </xf>
    <xf numFmtId="0" fontId="10" fillId="3" borderId="53" xfId="0" applyFont="1" applyFill="1" applyBorder="1" applyAlignment="1">
      <alignment horizontal="left" vertical="center"/>
    </xf>
    <xf numFmtId="0" fontId="2" fillId="17" borderId="43" xfId="0" applyFont="1" applyFill="1" applyBorder="1" applyAlignment="1">
      <alignment horizontal="center" vertical="center" wrapText="1"/>
    </xf>
    <xf numFmtId="0" fontId="2" fillId="17" borderId="44"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48" fillId="0" borderId="8" xfId="0" applyFont="1" applyFill="1" applyBorder="1" applyAlignment="1">
      <alignment horizontal="center" vertical="center" wrapText="1"/>
    </xf>
    <xf numFmtId="0" fontId="48" fillId="0" borderId="6" xfId="0" applyFont="1" applyFill="1" applyBorder="1" applyAlignment="1">
      <alignment horizontal="center" vertical="center" wrapText="1"/>
    </xf>
    <xf numFmtId="0" fontId="48" fillId="0" borderId="7" xfId="0" applyFont="1" applyFill="1" applyBorder="1" applyAlignment="1">
      <alignment horizontal="center" vertical="center" wrapText="1"/>
    </xf>
    <xf numFmtId="0" fontId="48" fillId="0" borderId="1" xfId="0" applyFont="1" applyFill="1" applyBorder="1" applyAlignment="1">
      <alignment horizontal="center" vertical="center"/>
    </xf>
    <xf numFmtId="0" fontId="49" fillId="16" borderId="8" xfId="0" applyFont="1" applyFill="1" applyBorder="1" applyAlignment="1">
      <alignment horizontal="center" vertical="center"/>
    </xf>
    <xf numFmtId="0" fontId="49" fillId="16" borderId="6" xfId="0" applyFont="1" applyFill="1" applyBorder="1" applyAlignment="1">
      <alignment horizontal="center" vertical="center"/>
    </xf>
    <xf numFmtId="0" fontId="49" fillId="16" borderId="7" xfId="0" applyFont="1" applyFill="1" applyBorder="1" applyAlignment="1">
      <alignment horizontal="center" vertical="center"/>
    </xf>
    <xf numFmtId="0" fontId="49" fillId="16" borderId="1" xfId="0" applyFont="1" applyFill="1" applyBorder="1" applyAlignment="1">
      <alignment horizontal="center" vertical="center" wrapText="1"/>
    </xf>
    <xf numFmtId="185" fontId="30" fillId="0" borderId="2" xfId="10" applyNumberFormat="1" applyFont="1" applyFill="1" applyBorder="1" applyAlignment="1">
      <alignment horizontal="center" vertical="center" wrapText="1"/>
    </xf>
    <xf numFmtId="185" fontId="30" fillId="0" borderId="5" xfId="10" applyNumberFormat="1" applyFont="1" applyFill="1" applyBorder="1" applyAlignment="1">
      <alignment horizontal="center" vertical="center" wrapText="1"/>
    </xf>
    <xf numFmtId="0" fontId="2" fillId="17" borderId="40"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5" xfId="19" applyFont="1" applyFill="1" applyBorder="1" applyAlignment="1">
      <alignment horizontal="center" vertical="center" wrapText="1"/>
    </xf>
    <xf numFmtId="0" fontId="2" fillId="17" borderId="2" xfId="19" applyFont="1" applyFill="1" applyBorder="1" applyAlignment="1">
      <alignment horizontal="center" vertical="center" wrapText="1"/>
    </xf>
    <xf numFmtId="0" fontId="2" fillId="17" borderId="42"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6" xfId="0" applyFont="1" applyFill="1" applyBorder="1" applyAlignment="1">
      <alignment horizontal="center" vertical="center" wrapText="1"/>
    </xf>
    <xf numFmtId="0" fontId="2" fillId="17" borderId="33"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5" xfId="0" applyFont="1" applyBorder="1" applyAlignment="1">
      <alignment horizontal="center" vertical="center" wrapText="1"/>
    </xf>
    <xf numFmtId="3" fontId="4" fillId="0" borderId="34" xfId="0" applyNumberFormat="1" applyFont="1" applyFill="1" applyBorder="1" applyAlignment="1">
      <alignment horizontal="center" vertical="center"/>
    </xf>
    <xf numFmtId="0" fontId="4" fillId="0" borderId="68"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66" xfId="0" applyFont="1" applyFill="1" applyBorder="1" applyAlignment="1">
      <alignment horizontal="center" vertical="center" wrapText="1"/>
    </xf>
    <xf numFmtId="0" fontId="30" fillId="0" borderId="1" xfId="0" applyFont="1" applyFill="1" applyBorder="1" applyAlignment="1">
      <alignment horizontal="center" vertical="top" wrapText="1"/>
    </xf>
    <xf numFmtId="0" fontId="2" fillId="17" borderId="21" xfId="0" applyFont="1" applyFill="1" applyBorder="1" applyAlignment="1">
      <alignment horizontal="center" vertical="center" wrapText="1"/>
    </xf>
    <xf numFmtId="0" fontId="2" fillId="17" borderId="19" xfId="0" applyFont="1" applyFill="1" applyBorder="1" applyAlignment="1">
      <alignment horizontal="center" vertical="center" wrapText="1"/>
    </xf>
    <xf numFmtId="3" fontId="22" fillId="0" borderId="1" xfId="0" applyNumberFormat="1" applyFont="1" applyBorder="1" applyAlignment="1">
      <alignment horizontal="center" vertical="center"/>
    </xf>
    <xf numFmtId="0" fontId="22" fillId="0" borderId="1" xfId="0" applyFont="1" applyBorder="1" applyAlignment="1">
      <alignment horizontal="center" vertical="center"/>
    </xf>
    <xf numFmtId="0" fontId="2" fillId="17" borderId="41" xfId="0" applyFont="1" applyFill="1" applyBorder="1" applyAlignment="1">
      <alignment horizontal="center" vertical="center" wrapText="1"/>
    </xf>
    <xf numFmtId="0" fontId="22" fillId="0" borderId="2" xfId="0" applyFont="1" applyBorder="1" applyAlignment="1">
      <alignment horizontal="center"/>
    </xf>
    <xf numFmtId="0" fontId="22" fillId="0" borderId="22" xfId="0" applyFont="1" applyBorder="1" applyAlignment="1">
      <alignment horizontal="center"/>
    </xf>
    <xf numFmtId="0" fontId="22" fillId="0" borderId="5" xfId="0" applyFont="1" applyBorder="1" applyAlignment="1">
      <alignment horizontal="center"/>
    </xf>
    <xf numFmtId="0" fontId="30" fillId="0" borderId="2" xfId="0" applyFont="1" applyFill="1" applyBorder="1" applyAlignment="1">
      <alignment horizontal="center" vertical="center" wrapText="1"/>
    </xf>
    <xf numFmtId="3" fontId="22" fillId="0" borderId="2" xfId="0" applyNumberFormat="1" applyFont="1" applyBorder="1" applyAlignment="1">
      <alignment horizontal="center" vertical="center" wrapText="1"/>
    </xf>
    <xf numFmtId="3" fontId="22" fillId="0" borderId="22" xfId="0" applyNumberFormat="1" applyFont="1" applyBorder="1" applyAlignment="1">
      <alignment horizontal="center" vertical="center" wrapText="1"/>
    </xf>
    <xf numFmtId="3" fontId="22" fillId="0" borderId="5" xfId="0" applyNumberFormat="1" applyFont="1" applyBorder="1" applyAlignment="1">
      <alignment horizontal="center" vertical="center" wrapText="1"/>
    </xf>
    <xf numFmtId="0" fontId="30" fillId="0" borderId="1" xfId="19" applyFont="1" applyFill="1" applyBorder="1" applyAlignment="1">
      <alignment horizontal="center" vertical="center" wrapText="1"/>
    </xf>
    <xf numFmtId="3" fontId="30" fillId="0" borderId="2" xfId="0" applyNumberFormat="1" applyFont="1" applyBorder="1" applyAlignment="1">
      <alignment horizontal="center" vertical="center" wrapText="1"/>
    </xf>
    <xf numFmtId="3" fontId="30" fillId="0" borderId="22" xfId="0" applyNumberFormat="1" applyFont="1" applyBorder="1" applyAlignment="1">
      <alignment horizontal="center" vertical="center" wrapText="1"/>
    </xf>
    <xf numFmtId="3" fontId="30" fillId="0" borderId="5" xfId="0" applyNumberFormat="1" applyFont="1" applyBorder="1" applyAlignment="1">
      <alignment horizontal="center" vertical="center" wrapText="1"/>
    </xf>
    <xf numFmtId="3" fontId="22" fillId="0" borderId="36" xfId="0" applyNumberFormat="1" applyFont="1" applyBorder="1" applyAlignment="1">
      <alignment horizontal="center" vertical="center" wrapText="1"/>
    </xf>
    <xf numFmtId="3" fontId="91" fillId="0" borderId="2" xfId="0" applyNumberFormat="1" applyFont="1" applyFill="1" applyBorder="1" applyAlignment="1">
      <alignment horizontal="center" vertical="center"/>
    </xf>
    <xf numFmtId="3" fontId="91" fillId="0" borderId="5" xfId="0" applyNumberFormat="1" applyFont="1" applyFill="1" applyBorder="1" applyAlignment="1">
      <alignment horizontal="center" vertical="center"/>
    </xf>
    <xf numFmtId="0" fontId="4" fillId="18" borderId="6" xfId="0" applyFont="1" applyFill="1" applyBorder="1" applyAlignment="1" applyProtection="1">
      <alignment horizontal="left" vertical="center" wrapText="1"/>
      <protection locked="0"/>
    </xf>
    <xf numFmtId="3" fontId="91" fillId="0" borderId="2" xfId="0" applyNumberFormat="1" applyFont="1" applyBorder="1" applyAlignment="1">
      <alignment horizontal="center" vertical="center"/>
    </xf>
    <xf numFmtId="3" fontId="91" fillId="0" borderId="5" xfId="0" applyNumberFormat="1" applyFont="1" applyBorder="1" applyAlignment="1">
      <alignment horizontal="center" vertical="center"/>
    </xf>
    <xf numFmtId="3" fontId="91" fillId="0" borderId="2" xfId="0" applyNumberFormat="1" applyFont="1" applyFill="1" applyBorder="1" applyAlignment="1">
      <alignment horizontal="center" vertical="center" wrapText="1"/>
    </xf>
    <xf numFmtId="3" fontId="91" fillId="0" borderId="5" xfId="0" applyNumberFormat="1"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3" fontId="4" fillId="0" borderId="35" xfId="0" applyNumberFormat="1" applyFont="1" applyBorder="1" applyAlignment="1">
      <alignment horizontal="center" vertical="center" wrapText="1"/>
    </xf>
    <xf numFmtId="3" fontId="4" fillId="0" borderId="36" xfId="0" applyNumberFormat="1" applyFont="1" applyBorder="1" applyAlignment="1">
      <alignment horizontal="center" vertical="center" wrapText="1"/>
    </xf>
    <xf numFmtId="1" fontId="4" fillId="0" borderId="3" xfId="0" applyNumberFormat="1" applyFont="1" applyBorder="1" applyAlignment="1">
      <alignment horizontal="center" vertical="center" wrapText="1"/>
    </xf>
    <xf numFmtId="1" fontId="4" fillId="0" borderId="1" xfId="0" applyNumberFormat="1" applyFont="1" applyBorder="1" applyAlignment="1">
      <alignment horizontal="center" vertical="center" wrapText="1"/>
    </xf>
    <xf numFmtId="1" fontId="4" fillId="0" borderId="4"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4" xfId="0" applyNumberFormat="1" applyFont="1" applyBorder="1" applyAlignment="1">
      <alignment horizontal="center" vertical="center" wrapText="1"/>
    </xf>
    <xf numFmtId="3" fontId="22" fillId="0" borderId="35" xfId="0" applyNumberFormat="1" applyFont="1" applyBorder="1" applyAlignment="1">
      <alignment horizontal="center" vertical="center" wrapText="1"/>
    </xf>
    <xf numFmtId="3" fontId="4" fillId="0" borderId="2" xfId="0" applyNumberFormat="1" applyFont="1" applyFill="1" applyBorder="1" applyAlignment="1">
      <alignment horizontal="center" vertical="center"/>
    </xf>
    <xf numFmtId="3" fontId="4" fillId="0" borderId="5" xfId="0" applyNumberFormat="1" applyFont="1" applyFill="1" applyBorder="1" applyAlignment="1">
      <alignment horizontal="center" vertical="center"/>
    </xf>
    <xf numFmtId="0" fontId="22" fillId="21" borderId="2" xfId="0" applyFont="1" applyFill="1" applyBorder="1" applyAlignment="1">
      <alignment horizontal="center"/>
    </xf>
    <xf numFmtId="0" fontId="22" fillId="21" borderId="22" xfId="0" applyFont="1" applyFill="1" applyBorder="1" applyAlignment="1">
      <alignment horizontal="center"/>
    </xf>
    <xf numFmtId="0" fontId="22" fillId="21" borderId="5" xfId="0" applyFont="1" applyFill="1" applyBorder="1" applyAlignment="1">
      <alignment horizontal="center"/>
    </xf>
    <xf numFmtId="3" fontId="91" fillId="21" borderId="2" xfId="0" applyNumberFormat="1" applyFont="1" applyFill="1" applyBorder="1" applyAlignment="1">
      <alignment horizontal="center" vertical="center"/>
    </xf>
    <xf numFmtId="3" fontId="91" fillId="21" borderId="5" xfId="0" applyNumberFormat="1" applyFont="1" applyFill="1" applyBorder="1" applyAlignment="1">
      <alignment horizontal="center" vertical="center"/>
    </xf>
    <xf numFmtId="3" fontId="30" fillId="21" borderId="2" xfId="0" applyNumberFormat="1" applyFont="1" applyFill="1" applyBorder="1" applyAlignment="1">
      <alignment horizontal="center" vertical="center" wrapText="1"/>
    </xf>
    <xf numFmtId="3" fontId="30" fillId="21" borderId="5" xfId="0" applyNumberFormat="1" applyFont="1" applyFill="1" applyBorder="1" applyAlignment="1">
      <alignment horizontal="center" vertical="center" wrapText="1"/>
    </xf>
    <xf numFmtId="3" fontId="22" fillId="21" borderId="35" xfId="0" applyNumberFormat="1" applyFont="1" applyFill="1" applyBorder="1" applyAlignment="1">
      <alignment horizontal="center" vertical="center" wrapText="1"/>
    </xf>
    <xf numFmtId="0" fontId="88" fillId="18" borderId="1" xfId="19" applyFont="1" applyFill="1" applyBorder="1" applyAlignment="1">
      <alignment horizontal="center" vertical="center" wrapText="1"/>
    </xf>
    <xf numFmtId="0" fontId="38" fillId="21" borderId="2" xfId="0" applyFont="1" applyFill="1" applyBorder="1" applyAlignment="1">
      <alignment horizontal="center" vertical="center"/>
    </xf>
    <xf numFmtId="0" fontId="38" fillId="21" borderId="22" xfId="0" applyFont="1" applyFill="1" applyBorder="1" applyAlignment="1">
      <alignment horizontal="center" vertical="center"/>
    </xf>
    <xf numFmtId="0" fontId="38" fillId="21" borderId="5" xfId="0" applyFont="1" applyFill="1" applyBorder="1" applyAlignment="1">
      <alignment horizontal="center" vertical="center"/>
    </xf>
    <xf numFmtId="3" fontId="4" fillId="21" borderId="2" xfId="0" applyNumberFormat="1" applyFont="1" applyFill="1" applyBorder="1" applyAlignment="1">
      <alignment horizontal="center" vertical="center" wrapText="1"/>
    </xf>
    <xf numFmtId="3" fontId="4" fillId="21" borderId="22" xfId="0" applyNumberFormat="1" applyFont="1" applyFill="1" applyBorder="1" applyAlignment="1">
      <alignment horizontal="center" vertical="center" wrapText="1"/>
    </xf>
    <xf numFmtId="3" fontId="4" fillId="21" borderId="5" xfId="0" applyNumberFormat="1"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18" borderId="1" xfId="0" applyFont="1" applyFill="1" applyBorder="1" applyAlignment="1">
      <alignment horizontal="center" vertical="center" wrapText="1"/>
    </xf>
    <xf numFmtId="4" fontId="4" fillId="21" borderId="2" xfId="0" applyNumberFormat="1" applyFont="1" applyFill="1" applyBorder="1" applyAlignment="1">
      <alignment horizontal="center" vertical="center" wrapText="1"/>
    </xf>
    <xf numFmtId="4" fontId="4" fillId="21" borderId="22" xfId="0" applyNumberFormat="1" applyFont="1" applyFill="1" applyBorder="1" applyAlignment="1">
      <alignment horizontal="center" vertical="center" wrapText="1"/>
    </xf>
    <xf numFmtId="4" fontId="4" fillId="21" borderId="5" xfId="0" applyNumberFormat="1" applyFont="1" applyFill="1" applyBorder="1" applyAlignment="1">
      <alignment horizontal="center" vertical="center" wrapText="1"/>
    </xf>
    <xf numFmtId="0" fontId="22" fillId="21" borderId="1" xfId="0" applyFont="1" applyFill="1" applyBorder="1" applyAlignment="1">
      <alignment horizontal="center"/>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62" fillId="18" borderId="41" xfId="0" applyFont="1" applyFill="1" applyBorder="1" applyAlignment="1">
      <alignment horizontal="center"/>
    </xf>
    <xf numFmtId="0" fontId="62" fillId="18" borderId="32" xfId="0" applyFont="1" applyFill="1" applyBorder="1" applyAlignment="1">
      <alignment horizontal="center"/>
    </xf>
    <xf numFmtId="0" fontId="62" fillId="18" borderId="33" xfId="0" applyFont="1" applyFill="1" applyBorder="1" applyAlignment="1">
      <alignment horizontal="center"/>
    </xf>
    <xf numFmtId="0" fontId="0" fillId="0" borderId="20" xfId="0"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left" vertical="center" wrapText="1"/>
    </xf>
    <xf numFmtId="0" fontId="0" fillId="0" borderId="14"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48" fillId="0" borderId="8" xfId="0" applyFont="1" applyBorder="1" applyAlignment="1">
      <alignment horizontal="center" vertical="center" wrapText="1"/>
    </xf>
    <xf numFmtId="0" fontId="48" fillId="0" borderId="6" xfId="0" applyFont="1" applyBorder="1" applyAlignment="1">
      <alignment horizontal="center" vertical="center" wrapText="1"/>
    </xf>
    <xf numFmtId="0" fontId="48" fillId="0" borderId="7"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6" xfId="0" applyFont="1" applyBorder="1" applyAlignment="1">
      <alignment horizontal="center" vertical="center" wrapText="1"/>
    </xf>
    <xf numFmtId="0" fontId="49" fillId="16" borderId="8" xfId="0" applyFont="1" applyFill="1" applyBorder="1" applyAlignment="1">
      <alignment horizontal="center" vertical="center" wrapText="1"/>
    </xf>
    <xf numFmtId="0" fontId="49" fillId="16" borderId="6" xfId="0" applyFont="1" applyFill="1" applyBorder="1" applyAlignment="1">
      <alignment horizontal="center" vertical="center" wrapText="1"/>
    </xf>
    <xf numFmtId="0" fontId="0" fillId="0" borderId="38"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39" xfId="0" applyBorder="1" applyAlignment="1">
      <alignment horizontal="center"/>
    </xf>
    <xf numFmtId="0" fontId="58" fillId="17" borderId="17" xfId="0" applyFont="1" applyFill="1" applyBorder="1" applyAlignment="1">
      <alignment horizontal="center" vertical="center"/>
    </xf>
    <xf numFmtId="0" fontId="58" fillId="17" borderId="3" xfId="0" applyFont="1" applyFill="1" applyBorder="1" applyAlignment="1">
      <alignment horizontal="center" vertical="center"/>
    </xf>
    <xf numFmtId="0" fontId="58" fillId="17" borderId="10" xfId="0" applyFont="1" applyFill="1" applyBorder="1" applyAlignment="1">
      <alignment horizontal="center" vertical="center"/>
    </xf>
    <xf numFmtId="0" fontId="59" fillId="17" borderId="18" xfId="0" applyFont="1" applyFill="1" applyBorder="1" applyAlignment="1">
      <alignment horizontal="center" vertical="center" wrapText="1"/>
    </xf>
    <xf numFmtId="0" fontId="59" fillId="17" borderId="1" xfId="0" applyFont="1" applyFill="1" applyBorder="1" applyAlignment="1">
      <alignment horizontal="center" vertical="center"/>
    </xf>
    <xf numFmtId="0" fontId="59" fillId="17" borderId="2" xfId="0" applyFont="1" applyFill="1" applyBorder="1" applyAlignment="1">
      <alignment horizontal="center" vertical="center"/>
    </xf>
    <xf numFmtId="0" fontId="59" fillId="17" borderId="19" xfId="0" applyFont="1" applyFill="1" applyBorder="1" applyAlignment="1">
      <alignment horizontal="center" vertical="center"/>
    </xf>
    <xf numFmtId="0" fontId="60" fillId="0" borderId="45" xfId="0" applyFont="1" applyBorder="1" applyAlignment="1">
      <alignment horizontal="center"/>
    </xf>
    <xf numFmtId="0" fontId="60" fillId="0" borderId="30" xfId="0" applyFont="1" applyBorder="1" applyAlignment="1">
      <alignment horizontal="center"/>
    </xf>
    <xf numFmtId="0" fontId="59" fillId="0" borderId="48" xfId="0" applyFont="1" applyBorder="1" applyAlignment="1">
      <alignment horizontal="center"/>
    </xf>
    <xf numFmtId="0" fontId="59" fillId="0" borderId="49" xfId="0" applyFont="1" applyBorder="1" applyAlignment="1">
      <alignment horizontal="center"/>
    </xf>
    <xf numFmtId="0" fontId="59" fillId="0" borderId="50" xfId="0" applyFont="1" applyBorder="1" applyAlignment="1">
      <alignment horizontal="center"/>
    </xf>
    <xf numFmtId="0" fontId="64" fillId="0" borderId="20" xfId="0" applyFont="1" applyBorder="1" applyAlignment="1">
      <alignment horizontal="center" vertical="center"/>
    </xf>
    <xf numFmtId="0" fontId="64" fillId="0" borderId="40" xfId="0" applyFont="1" applyBorder="1" applyAlignment="1">
      <alignment horizontal="center" vertical="center"/>
    </xf>
    <xf numFmtId="0" fontId="64" fillId="0" borderId="56" xfId="0" applyFont="1" applyBorder="1" applyAlignment="1">
      <alignment horizontal="center" vertical="center"/>
    </xf>
    <xf numFmtId="0" fontId="64" fillId="0" borderId="44" xfId="0" applyFont="1" applyBorder="1" applyAlignment="1">
      <alignment horizontal="center" vertical="center"/>
    </xf>
    <xf numFmtId="0" fontId="61" fillId="17" borderId="23" xfId="0" applyFont="1" applyFill="1" applyBorder="1" applyAlignment="1">
      <alignment horizontal="left" vertical="center"/>
    </xf>
    <xf numFmtId="0" fontId="61" fillId="17" borderId="38" xfId="0" applyFont="1" applyFill="1" applyBorder="1" applyAlignment="1">
      <alignment horizontal="left" vertical="center"/>
    </xf>
    <xf numFmtId="0" fontId="27" fillId="0" borderId="49" xfId="0" applyFont="1" applyBorder="1" applyAlignment="1">
      <alignment horizontal="left"/>
    </xf>
    <xf numFmtId="0" fontId="27" fillId="0" borderId="50" xfId="0" applyFont="1" applyBorder="1" applyAlignment="1">
      <alignment horizontal="left"/>
    </xf>
    <xf numFmtId="0" fontId="61" fillId="17" borderId="48" xfId="0" applyFont="1" applyFill="1" applyBorder="1" applyAlignment="1">
      <alignment horizontal="left" vertical="center"/>
    </xf>
    <xf numFmtId="0" fontId="61" fillId="17" borderId="50" xfId="0" applyFont="1" applyFill="1" applyBorder="1" applyAlignment="1">
      <alignment horizontal="left" vertical="center"/>
    </xf>
    <xf numFmtId="0" fontId="27" fillId="0" borderId="29" xfId="0" applyFont="1" applyBorder="1" applyAlignment="1">
      <alignment horizontal="left"/>
    </xf>
    <xf numFmtId="0" fontId="27" fillId="0" borderId="39" xfId="0" applyFont="1" applyBorder="1" applyAlignment="1">
      <alignment horizontal="left"/>
    </xf>
    <xf numFmtId="0" fontId="62" fillId="18" borderId="17" xfId="0" applyFont="1" applyFill="1" applyBorder="1" applyAlignment="1">
      <alignment horizontal="center" vertical="center"/>
    </xf>
    <xf numFmtId="0" fontId="62" fillId="18" borderId="3" xfId="0" applyFont="1" applyFill="1" applyBorder="1" applyAlignment="1">
      <alignment horizontal="center" vertical="center"/>
    </xf>
    <xf numFmtId="0" fontId="62" fillId="18" borderId="10" xfId="0" applyFont="1" applyFill="1" applyBorder="1" applyAlignment="1">
      <alignment horizontal="center" vertical="center"/>
    </xf>
    <xf numFmtId="0" fontId="62" fillId="18" borderId="41" xfId="0" applyFont="1" applyFill="1" applyBorder="1" applyAlignment="1">
      <alignment horizontal="center" vertical="center"/>
    </xf>
    <xf numFmtId="0" fontId="62" fillId="18" borderId="32" xfId="0" applyFont="1" applyFill="1" applyBorder="1" applyAlignment="1">
      <alignment horizontal="center" vertical="center"/>
    </xf>
    <xf numFmtId="0" fontId="62" fillId="18" borderId="33" xfId="0" applyFont="1" applyFill="1" applyBorder="1" applyAlignment="1">
      <alignment horizontal="center" vertical="center"/>
    </xf>
    <xf numFmtId="0" fontId="0" fillId="0" borderId="56" xfId="0" applyBorder="1" applyAlignment="1">
      <alignment horizontal="center" vertical="center"/>
    </xf>
    <xf numFmtId="0" fontId="0" fillId="0" borderId="34" xfId="0" applyBorder="1" applyAlignment="1">
      <alignment horizontal="center" vertical="center"/>
    </xf>
    <xf numFmtId="0" fontId="64" fillId="0" borderId="14" xfId="0" applyFont="1" applyBorder="1" applyAlignment="1">
      <alignment horizontal="center" vertical="center"/>
    </xf>
    <xf numFmtId="0" fontId="0" fillId="0" borderId="35" xfId="0" applyBorder="1" applyAlignment="1">
      <alignment horizontal="center" vertical="center" wrapText="1"/>
    </xf>
    <xf numFmtId="0" fontId="0" fillId="0" borderId="20" xfId="0" applyBorder="1" applyAlignment="1">
      <alignment horizontal="center"/>
    </xf>
    <xf numFmtId="0" fontId="0" fillId="0" borderId="40" xfId="0" applyBorder="1" applyAlignment="1">
      <alignment horizontal="center"/>
    </xf>
    <xf numFmtId="0" fontId="64" fillId="0" borderId="2" xfId="0" applyFont="1" applyBorder="1" applyAlignment="1">
      <alignment horizontal="center" vertical="center"/>
    </xf>
    <xf numFmtId="0" fontId="64" fillId="0" borderId="22" xfId="0" applyFont="1" applyBorder="1" applyAlignment="1">
      <alignment horizontal="center" vertical="center"/>
    </xf>
    <xf numFmtId="0" fontId="64" fillId="0" borderId="5" xfId="0" applyFont="1" applyBorder="1" applyAlignment="1">
      <alignment horizontal="center" vertical="center"/>
    </xf>
    <xf numFmtId="0" fontId="49" fillId="0" borderId="8" xfId="0" applyFont="1" applyFill="1" applyBorder="1" applyAlignment="1">
      <alignment horizontal="center" vertical="center" wrapText="1"/>
    </xf>
    <xf numFmtId="0" fontId="49" fillId="0" borderId="6" xfId="0" applyFont="1" applyFill="1" applyBorder="1" applyAlignment="1">
      <alignment horizontal="center" vertical="center" wrapText="1"/>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64" fillId="0" borderId="35" xfId="0" applyFont="1" applyBorder="1" applyAlignment="1">
      <alignment horizontal="center" wrapText="1"/>
    </xf>
    <xf numFmtId="0" fontId="64" fillId="0" borderId="22" xfId="0" applyFont="1" applyBorder="1" applyAlignment="1">
      <alignment horizontal="center" wrapText="1"/>
    </xf>
    <xf numFmtId="0" fontId="64" fillId="0" borderId="36" xfId="0" applyFont="1" applyBorder="1" applyAlignment="1">
      <alignment horizontal="center" wrapText="1"/>
    </xf>
    <xf numFmtId="0" fontId="64" fillId="0" borderId="35" xfId="0" applyFont="1" applyBorder="1" applyAlignment="1">
      <alignment horizontal="center" vertical="center"/>
    </xf>
    <xf numFmtId="0" fontId="64" fillId="0" borderId="36" xfId="0" applyFont="1" applyBorder="1" applyAlignment="1">
      <alignment horizontal="center" vertical="center"/>
    </xf>
    <xf numFmtId="0" fontId="62" fillId="18" borderId="23" xfId="0" applyFont="1" applyFill="1" applyBorder="1" applyAlignment="1">
      <alignment horizontal="center"/>
    </xf>
    <xf numFmtId="0" fontId="62" fillId="18" borderId="24" xfId="0" applyFont="1" applyFill="1" applyBorder="1" applyAlignment="1">
      <alignment horizontal="center"/>
    </xf>
    <xf numFmtId="0" fontId="62" fillId="18" borderId="38" xfId="0" applyFont="1" applyFill="1" applyBorder="1" applyAlignment="1">
      <alignment horizontal="center"/>
    </xf>
    <xf numFmtId="0" fontId="64" fillId="0" borderId="35" xfId="0" applyFont="1" applyBorder="1" applyAlignment="1">
      <alignment horizontal="center" vertical="top" wrapText="1"/>
    </xf>
    <xf numFmtId="0" fontId="64" fillId="0" borderId="22" xfId="0" applyFont="1" applyBorder="1" applyAlignment="1">
      <alignment horizontal="center" vertical="top" wrapText="1"/>
    </xf>
    <xf numFmtId="0" fontId="64" fillId="0" borderId="36"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62" fillId="18" borderId="24" xfId="0" applyFont="1" applyFill="1" applyBorder="1" applyAlignment="1">
      <alignment horizontal="center" vertical="center"/>
    </xf>
    <xf numFmtId="0" fontId="62"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64" fillId="0" borderId="13" xfId="0" applyFont="1" applyFill="1" applyBorder="1" applyAlignment="1">
      <alignment horizontal="center" vertical="center"/>
    </xf>
    <xf numFmtId="0" fontId="64" fillId="0" borderId="14" xfId="0" applyFont="1" applyFill="1" applyBorder="1" applyAlignment="1">
      <alignment horizontal="center" vertical="center"/>
    </xf>
    <xf numFmtId="0" fontId="64" fillId="0" borderId="15" xfId="0" applyFont="1" applyFill="1" applyBorder="1" applyAlignment="1">
      <alignment horizontal="center" vertical="center"/>
    </xf>
    <xf numFmtId="42" fontId="0" fillId="0" borderId="25" xfId="0" applyNumberFormat="1" applyFill="1" applyBorder="1" applyAlignment="1">
      <alignment horizontal="center" vertical="center"/>
    </xf>
    <xf numFmtId="42" fontId="0" fillId="0" borderId="9" xfId="0" applyNumberFormat="1" applyFill="1" applyBorder="1" applyAlignment="1">
      <alignment horizontal="center" vertical="center"/>
    </xf>
    <xf numFmtId="42" fontId="0" fillId="0" borderId="34" xfId="0" applyNumberFormat="1" applyFill="1" applyBorder="1" applyAlignment="1">
      <alignment horizontal="center" vertical="center"/>
    </xf>
    <xf numFmtId="42" fontId="0" fillId="0" borderId="35" xfId="0" applyNumberFormat="1" applyFill="1" applyBorder="1" applyAlignment="1">
      <alignment horizontal="center" vertical="center"/>
    </xf>
    <xf numFmtId="42" fontId="0" fillId="0" borderId="22" xfId="0" applyNumberFormat="1" applyFill="1" applyBorder="1" applyAlignment="1">
      <alignment horizontal="center" vertical="center"/>
    </xf>
    <xf numFmtId="42" fontId="0" fillId="0" borderId="36" xfId="0" applyNumberFormat="1" applyFill="1" applyBorder="1" applyAlignment="1">
      <alignment horizontal="center" vertical="center"/>
    </xf>
    <xf numFmtId="42" fontId="0" fillId="0" borderId="68" xfId="0" applyNumberFormat="1" applyFill="1" applyBorder="1" applyAlignment="1">
      <alignment horizontal="center" vertical="center"/>
    </xf>
    <xf numFmtId="0" fontId="0" fillId="0" borderId="62" xfId="0" applyFill="1" applyBorder="1" applyAlignment="1">
      <alignment horizontal="center" vertical="center"/>
    </xf>
    <xf numFmtId="0" fontId="0" fillId="0" borderId="66" xfId="0" applyFill="1" applyBorder="1" applyAlignment="1">
      <alignment horizontal="center" vertical="center"/>
    </xf>
    <xf numFmtId="0" fontId="0" fillId="0" borderId="51" xfId="0" applyFill="1" applyBorder="1" applyAlignment="1">
      <alignment horizontal="center"/>
    </xf>
    <xf numFmtId="0" fontId="0" fillId="0" borderId="61" xfId="0" applyFill="1" applyBorder="1" applyAlignment="1">
      <alignment horizontal="center"/>
    </xf>
    <xf numFmtId="0" fontId="0" fillId="0" borderId="72" xfId="0" applyFill="1" applyBorder="1" applyAlignment="1">
      <alignment horizontal="center"/>
    </xf>
    <xf numFmtId="0" fontId="64" fillId="0" borderId="13" xfId="0" applyFont="1" applyBorder="1" applyAlignment="1">
      <alignment horizontal="center" vertical="center"/>
    </xf>
    <xf numFmtId="42" fontId="0" fillId="0" borderId="35" xfId="2867" applyFont="1" applyFill="1" applyBorder="1" applyAlignment="1">
      <alignment horizontal="center" vertical="center"/>
    </xf>
    <xf numFmtId="42" fontId="0" fillId="0" borderId="22" xfId="2867"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35" xfId="0" applyFill="1" applyBorder="1" applyAlignment="1">
      <alignment horizontal="center"/>
    </xf>
    <xf numFmtId="0" fontId="0" fillId="0" borderId="22" xfId="0" applyFill="1" applyBorder="1" applyAlignment="1">
      <alignment horizontal="center"/>
    </xf>
    <xf numFmtId="0" fontId="0" fillId="0" borderId="36" xfId="0" applyFill="1" applyBorder="1" applyAlignment="1">
      <alignment horizontal="center"/>
    </xf>
    <xf numFmtId="0" fontId="0" fillId="0" borderId="63" xfId="0" applyFill="1" applyBorder="1" applyAlignment="1">
      <alignment horizontal="center"/>
    </xf>
    <xf numFmtId="0" fontId="0" fillId="0" borderId="64" xfId="0" applyFill="1" applyBorder="1" applyAlignment="1">
      <alignment horizontal="center"/>
    </xf>
    <xf numFmtId="0" fontId="0" fillId="0" borderId="47" xfId="0" applyFill="1" applyBorder="1" applyAlignment="1">
      <alignment horizontal="center"/>
    </xf>
    <xf numFmtId="0" fontId="64" fillId="0" borderId="15" xfId="0" applyFont="1" applyBorder="1" applyAlignment="1">
      <alignment horizontal="center" vertical="center"/>
    </xf>
    <xf numFmtId="42" fontId="0" fillId="0" borderId="35" xfId="2867" applyFont="1" applyBorder="1" applyAlignment="1">
      <alignment horizontal="center" vertical="center"/>
    </xf>
    <xf numFmtId="42" fontId="0" fillId="0" borderId="22" xfId="2867" applyFont="1" applyBorder="1" applyAlignment="1">
      <alignment horizontal="center" vertical="center"/>
    </xf>
    <xf numFmtId="42" fontId="0" fillId="0" borderId="36" xfId="2867" applyFont="1" applyBorder="1" applyAlignment="1">
      <alignment horizontal="center" vertical="center"/>
    </xf>
    <xf numFmtId="0" fontId="0" fillId="0" borderId="36" xfId="0" applyBorder="1" applyAlignment="1">
      <alignment horizontal="center"/>
    </xf>
    <xf numFmtId="0" fontId="0" fillId="0" borderId="47" xfId="0" applyBorder="1" applyAlignment="1">
      <alignment horizontal="center"/>
    </xf>
    <xf numFmtId="0" fontId="27" fillId="0" borderId="29" xfId="0" applyFont="1" applyBorder="1" applyAlignment="1">
      <alignment horizontal="left" vertical="center"/>
    </xf>
    <xf numFmtId="0" fontId="27" fillId="0" borderId="39" xfId="0" applyFont="1" applyBorder="1" applyAlignment="1">
      <alignment horizontal="left" vertical="center"/>
    </xf>
    <xf numFmtId="42" fontId="0" fillId="0" borderId="35" xfId="2867" applyFont="1" applyBorder="1" applyAlignment="1">
      <alignment horizontal="center" vertical="center" wrapText="1"/>
    </xf>
    <xf numFmtId="42" fontId="0" fillId="0" borderId="22" xfId="2867" applyFont="1" applyBorder="1" applyAlignment="1">
      <alignment horizontal="center" vertical="center" wrapText="1"/>
    </xf>
    <xf numFmtId="42" fontId="0" fillId="0" borderId="36" xfId="2867"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7" fillId="0" borderId="49" xfId="0" applyFont="1" applyBorder="1" applyAlignment="1">
      <alignment horizontal="left" vertical="center"/>
    </xf>
    <xf numFmtId="0" fontId="27" fillId="0" borderId="50"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64" fillId="0" borderId="1" xfId="0" applyFont="1" applyBorder="1" applyAlignment="1">
      <alignment horizontal="center" vertical="center"/>
    </xf>
    <xf numFmtId="0" fontId="64" fillId="0" borderId="4" xfId="0" applyFont="1" applyBorder="1" applyAlignment="1">
      <alignment horizontal="center" vertical="center"/>
    </xf>
    <xf numFmtId="0" fontId="0" fillId="4" borderId="2" xfId="0" applyFill="1" applyBorder="1" applyAlignment="1">
      <alignment horizontal="center" vertical="center" wrapText="1"/>
    </xf>
    <xf numFmtId="0" fontId="64" fillId="0" borderId="1" xfId="0" applyFont="1" applyBorder="1" applyAlignment="1">
      <alignment horizontal="center" wrapText="1"/>
    </xf>
    <xf numFmtId="0" fontId="64" fillId="0" borderId="4" xfId="0" applyFont="1" applyBorder="1" applyAlignment="1">
      <alignment horizontal="center" wrapText="1"/>
    </xf>
  </cellXfs>
  <cellStyles count="286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3" xfId="74" xr:uid="{00000000-0005-0000-0000-000030000000}"/>
    <cellStyle name="Comma [0] 3" xfId="75" xr:uid="{00000000-0005-0000-0000-000031000000}"/>
    <cellStyle name="Comma 2" xfId="76" xr:uid="{00000000-0005-0000-0000-000032000000}"/>
    <cellStyle name="Comma 2 2" xfId="77" xr:uid="{00000000-0005-0000-0000-000033000000}"/>
    <cellStyle name="Comma 2 2 2" xfId="78" xr:uid="{00000000-0005-0000-0000-000034000000}"/>
    <cellStyle name="Comma 2 3" xfId="79" xr:uid="{00000000-0005-0000-0000-000035000000}"/>
    <cellStyle name="Comma 3" xfId="80" xr:uid="{00000000-0005-0000-0000-000036000000}"/>
    <cellStyle name="Comma 4" xfId="81" xr:uid="{00000000-0005-0000-0000-000037000000}"/>
    <cellStyle name="Comma 5" xfId="82" xr:uid="{00000000-0005-0000-0000-000038000000}"/>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0]" xfId="2866" builtinId="6"/>
    <cellStyle name="Millares 10" xfId="210" xr:uid="{00000000-0005-0000-0000-0000BA000000}"/>
    <cellStyle name="Millares 10 2" xfId="211" xr:uid="{00000000-0005-0000-0000-0000BB000000}"/>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3" xfId="216" xr:uid="{00000000-0005-0000-0000-0000C2000000}"/>
    <cellStyle name="Millares 2 3 4" xfId="217" xr:uid="{00000000-0005-0000-0000-0000C3000000}"/>
    <cellStyle name="Millares 2 4" xfId="218" xr:uid="{00000000-0005-0000-0000-0000C4000000}"/>
    <cellStyle name="Millares 2 4 2" xfId="219" xr:uid="{00000000-0005-0000-0000-0000C5000000}"/>
    <cellStyle name="Millares 2 4 3" xfId="220" xr:uid="{00000000-0005-0000-0000-0000C6000000}"/>
    <cellStyle name="Millares 2 5" xfId="221" xr:uid="{00000000-0005-0000-0000-0000C7000000}"/>
    <cellStyle name="Millares 2 5 2" xfId="222" xr:uid="{00000000-0005-0000-0000-0000C8000000}"/>
    <cellStyle name="Millares 2 6" xfId="223" xr:uid="{00000000-0005-0000-0000-0000C9000000}"/>
    <cellStyle name="Millares 2 6 2" xfId="224" xr:uid="{00000000-0005-0000-0000-0000CA000000}"/>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4" xfId="227" xr:uid="{00000000-0005-0000-0000-0000CF000000}"/>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5" xfId="233" xr:uid="{00000000-0005-0000-0000-0000D6000000}"/>
    <cellStyle name="Millares 6" xfId="234" xr:uid="{00000000-0005-0000-0000-0000D7000000}"/>
    <cellStyle name="Millares 6 2" xfId="235" xr:uid="{00000000-0005-0000-0000-0000D8000000}"/>
    <cellStyle name="Millares 6 2 2" xfId="236" xr:uid="{00000000-0005-0000-0000-0000D9000000}"/>
    <cellStyle name="Millares 6 3" xfId="237" xr:uid="{00000000-0005-0000-0000-0000DA000000}"/>
    <cellStyle name="Millares 6 3 2" xfId="238" xr:uid="{00000000-0005-0000-0000-0000DB000000}"/>
    <cellStyle name="Millares 6 4" xfId="239" xr:uid="{00000000-0005-0000-0000-0000DC000000}"/>
    <cellStyle name="Millares 7" xfId="240" xr:uid="{00000000-0005-0000-0000-0000DD000000}"/>
    <cellStyle name="Millares 7 2" xfId="241" xr:uid="{00000000-0005-0000-0000-0000DE000000}"/>
    <cellStyle name="Millares 8" xfId="242" xr:uid="{00000000-0005-0000-0000-0000DF000000}"/>
    <cellStyle name="Millares 8 2" xfId="243" xr:uid="{00000000-0005-0000-0000-0000E0000000}"/>
    <cellStyle name="Millares 9" xfId="244" xr:uid="{00000000-0005-0000-0000-0000E1000000}"/>
    <cellStyle name="Millares 9 2" xfId="245" xr:uid="{00000000-0005-0000-0000-0000E2000000}"/>
    <cellStyle name="Moneda" xfId="9" builtinId="4"/>
    <cellStyle name="Moneda [0]" xfId="2867" builtinId="7"/>
    <cellStyle name="Moneda [0] 2" xfId="247" xr:uid="{00000000-0005-0000-0000-0000E5000000}"/>
    <cellStyle name="Moneda [0] 2 2" xfId="248" xr:uid="{00000000-0005-0000-0000-0000E6000000}"/>
    <cellStyle name="Moneda [0] 2 2 2" xfId="249" xr:uid="{00000000-0005-0000-0000-0000E7000000}"/>
    <cellStyle name="Moneda [0] 2 2 2 2" xfId="250" xr:uid="{00000000-0005-0000-0000-0000E8000000}"/>
    <cellStyle name="Moneda [0] 2 2 3" xfId="251" xr:uid="{00000000-0005-0000-0000-0000E9000000}"/>
    <cellStyle name="Moneda [0] 2 2 4" xfId="252" xr:uid="{00000000-0005-0000-0000-0000EA000000}"/>
    <cellStyle name="Moneda [0] 2 3" xfId="253" xr:uid="{00000000-0005-0000-0000-0000EB000000}"/>
    <cellStyle name="Moneda [0] 2 3 2" xfId="254" xr:uid="{00000000-0005-0000-0000-0000EC000000}"/>
    <cellStyle name="Moneda [0] 2 4" xfId="255" xr:uid="{00000000-0005-0000-0000-0000ED000000}"/>
    <cellStyle name="Moneda [0] 2 5" xfId="256" xr:uid="{00000000-0005-0000-0000-0000EE000000}"/>
    <cellStyle name="Moneda [0] 3" xfId="257" xr:uid="{00000000-0005-0000-0000-0000EF000000}"/>
    <cellStyle name="Moneda [0] 3 2" xfId="258" xr:uid="{00000000-0005-0000-0000-0000F0000000}"/>
    <cellStyle name="Moneda [0] 3 2 2" xfId="259" xr:uid="{00000000-0005-0000-0000-0000F1000000}"/>
    <cellStyle name="Moneda [0] 3 2 2 2" xfId="260" xr:uid="{00000000-0005-0000-0000-0000F2000000}"/>
    <cellStyle name="Moneda [0] 3 2 3" xfId="261" xr:uid="{00000000-0005-0000-0000-0000F3000000}"/>
    <cellStyle name="Moneda [0] 3 2 3 2" xfId="262" xr:uid="{00000000-0005-0000-0000-0000F4000000}"/>
    <cellStyle name="Moneda [0] 3 2 4" xfId="263" xr:uid="{00000000-0005-0000-0000-0000F5000000}"/>
    <cellStyle name="Moneda [0] 3 2 4 2" xfId="264" xr:uid="{00000000-0005-0000-0000-0000F6000000}"/>
    <cellStyle name="Moneda [0] 3 2 5" xfId="265" xr:uid="{00000000-0005-0000-0000-0000F7000000}"/>
    <cellStyle name="Moneda [0] 3 3" xfId="266" xr:uid="{00000000-0005-0000-0000-0000F8000000}"/>
    <cellStyle name="Moneda [0] 3 3 2" xfId="267" xr:uid="{00000000-0005-0000-0000-0000F9000000}"/>
    <cellStyle name="Moneda [0] 3 4" xfId="268" xr:uid="{00000000-0005-0000-0000-0000FA000000}"/>
    <cellStyle name="Moneda [0] 3 4 2" xfId="269" xr:uid="{00000000-0005-0000-0000-0000FB000000}"/>
    <cellStyle name="Moneda [0] 3 5" xfId="270" xr:uid="{00000000-0005-0000-0000-0000FC000000}"/>
    <cellStyle name="Moneda [0] 3 5 2" xfId="271" xr:uid="{00000000-0005-0000-0000-0000FD000000}"/>
    <cellStyle name="Moneda [0] 3 6" xfId="272" xr:uid="{00000000-0005-0000-0000-0000FE000000}"/>
    <cellStyle name="Moneda [0] 3 7" xfId="273" xr:uid="{00000000-0005-0000-0000-0000FF000000}"/>
    <cellStyle name="Moneda [0] 4" xfId="274" xr:uid="{00000000-0005-0000-0000-000000010000}"/>
    <cellStyle name="Moneda [0] 4 2" xfId="275" xr:uid="{00000000-0005-0000-0000-000001010000}"/>
    <cellStyle name="Moneda [0] 4 2 2" xfId="276" xr:uid="{00000000-0005-0000-0000-000002010000}"/>
    <cellStyle name="Moneda [0] 4 3" xfId="277" xr:uid="{00000000-0005-0000-0000-000003010000}"/>
    <cellStyle name="Moneda [0] 4 3 2" xfId="278" xr:uid="{00000000-0005-0000-0000-000004010000}"/>
    <cellStyle name="Moneda [0] 4 4" xfId="279" xr:uid="{00000000-0005-0000-0000-000005010000}"/>
    <cellStyle name="Moneda [0] 4 4 2" xfId="280" xr:uid="{00000000-0005-0000-0000-000006010000}"/>
    <cellStyle name="Moneda [0] 4 5" xfId="281" xr:uid="{00000000-0005-0000-0000-000007010000}"/>
    <cellStyle name="Moneda [0] 5" xfId="282" xr:uid="{00000000-0005-0000-0000-000008010000}"/>
    <cellStyle name="Moneda [0] 5 2" xfId="283" xr:uid="{00000000-0005-0000-0000-000009010000}"/>
    <cellStyle name="Moneda [0] 5 2 2" xfId="284" xr:uid="{00000000-0005-0000-0000-00000A010000}"/>
    <cellStyle name="Moneda [0] 5 3" xfId="285" xr:uid="{00000000-0005-0000-0000-00000B010000}"/>
    <cellStyle name="Moneda [0] 5 3 2" xfId="286" xr:uid="{00000000-0005-0000-0000-00000C010000}"/>
    <cellStyle name="Moneda [0] 5 4" xfId="287" xr:uid="{00000000-0005-0000-0000-00000D010000}"/>
    <cellStyle name="Moneda [0] 5 4 2" xfId="288" xr:uid="{00000000-0005-0000-0000-00000E010000}"/>
    <cellStyle name="Moneda [0] 5 5" xfId="289" xr:uid="{00000000-0005-0000-0000-00000F010000}"/>
    <cellStyle name="Moneda [0] 6" xfId="290" xr:uid="{00000000-0005-0000-0000-000010010000}"/>
    <cellStyle name="Moneda [0] 6 2" xfId="291" xr:uid="{00000000-0005-0000-0000-000011010000}"/>
    <cellStyle name="Moneda [0] 7" xfId="292" xr:uid="{00000000-0005-0000-0000-000012010000}"/>
    <cellStyle name="Moneda [0] 7 2" xfId="293" xr:uid="{00000000-0005-0000-0000-000013010000}"/>
    <cellStyle name="Moneda [0] 8" xfId="294" xr:uid="{00000000-0005-0000-0000-000014010000}"/>
    <cellStyle name="Moneda [0] 8 2" xfId="295" xr:uid="{00000000-0005-0000-0000-000015010000}"/>
    <cellStyle name="Moneda [0] 9" xfId="296" xr:uid="{00000000-0005-0000-0000-000016010000}"/>
    <cellStyle name="Moneda [0] 9 2" xfId="297" xr:uid="{00000000-0005-0000-0000-000017010000}"/>
    <cellStyle name="Moneda 10" xfId="298" xr:uid="{00000000-0005-0000-0000-000018010000}"/>
    <cellStyle name="Moneda 10 10" xfId="299" xr:uid="{00000000-0005-0000-0000-000019010000}"/>
    <cellStyle name="Moneda 10 11" xfId="300" xr:uid="{00000000-0005-0000-0000-00001A010000}"/>
    <cellStyle name="Moneda 10 2" xfId="301" xr:uid="{00000000-0005-0000-0000-00001B010000}"/>
    <cellStyle name="Moneda 10 2 2" xfId="302" xr:uid="{00000000-0005-0000-0000-00001C010000}"/>
    <cellStyle name="Moneda 10 2 2 2" xfId="303" xr:uid="{00000000-0005-0000-0000-00001D010000}"/>
    <cellStyle name="Moneda 10 2 2 2 2" xfId="304" xr:uid="{00000000-0005-0000-0000-00001E010000}"/>
    <cellStyle name="Moneda 10 2 2 2 2 2" xfId="305" xr:uid="{00000000-0005-0000-0000-00001F010000}"/>
    <cellStyle name="Moneda 10 2 2 2 3" xfId="306" xr:uid="{00000000-0005-0000-0000-000020010000}"/>
    <cellStyle name="Moneda 10 2 2 2 3 2" xfId="307" xr:uid="{00000000-0005-0000-0000-000021010000}"/>
    <cellStyle name="Moneda 10 2 2 2 4" xfId="308" xr:uid="{00000000-0005-0000-0000-000022010000}"/>
    <cellStyle name="Moneda 10 2 2 2 4 2" xfId="309" xr:uid="{00000000-0005-0000-0000-000023010000}"/>
    <cellStyle name="Moneda 10 2 2 2 5" xfId="310" xr:uid="{00000000-0005-0000-0000-000024010000}"/>
    <cellStyle name="Moneda 10 2 2 3" xfId="311" xr:uid="{00000000-0005-0000-0000-000025010000}"/>
    <cellStyle name="Moneda 10 2 2 3 2" xfId="312" xr:uid="{00000000-0005-0000-0000-000026010000}"/>
    <cellStyle name="Moneda 10 2 2 4" xfId="313" xr:uid="{00000000-0005-0000-0000-000027010000}"/>
    <cellStyle name="Moneda 10 2 2 4 2" xfId="314" xr:uid="{00000000-0005-0000-0000-000028010000}"/>
    <cellStyle name="Moneda 10 2 2 5" xfId="315" xr:uid="{00000000-0005-0000-0000-000029010000}"/>
    <cellStyle name="Moneda 10 2 2 5 2" xfId="316" xr:uid="{00000000-0005-0000-0000-00002A010000}"/>
    <cellStyle name="Moneda 10 2 2 6" xfId="317" xr:uid="{00000000-0005-0000-0000-00002B010000}"/>
    <cellStyle name="Moneda 10 2 3" xfId="318" xr:uid="{00000000-0005-0000-0000-00002C010000}"/>
    <cellStyle name="Moneda 10 2 3 2" xfId="319" xr:uid="{00000000-0005-0000-0000-00002D010000}"/>
    <cellStyle name="Moneda 10 2 3 2 2" xfId="320" xr:uid="{00000000-0005-0000-0000-00002E010000}"/>
    <cellStyle name="Moneda 10 2 3 3" xfId="321" xr:uid="{00000000-0005-0000-0000-00002F010000}"/>
    <cellStyle name="Moneda 10 2 3 3 2" xfId="322" xr:uid="{00000000-0005-0000-0000-000030010000}"/>
    <cellStyle name="Moneda 10 2 3 4" xfId="323" xr:uid="{00000000-0005-0000-0000-000031010000}"/>
    <cellStyle name="Moneda 10 2 3 4 2" xfId="324" xr:uid="{00000000-0005-0000-0000-000032010000}"/>
    <cellStyle name="Moneda 10 2 3 5" xfId="325" xr:uid="{00000000-0005-0000-0000-000033010000}"/>
    <cellStyle name="Moneda 10 2 4" xfId="326" xr:uid="{00000000-0005-0000-0000-000034010000}"/>
    <cellStyle name="Moneda 10 2 4 2" xfId="327" xr:uid="{00000000-0005-0000-0000-000035010000}"/>
    <cellStyle name="Moneda 10 2 5" xfId="328" xr:uid="{00000000-0005-0000-0000-000036010000}"/>
    <cellStyle name="Moneda 10 2 5 2" xfId="329" xr:uid="{00000000-0005-0000-0000-000037010000}"/>
    <cellStyle name="Moneda 10 2 6" xfId="330" xr:uid="{00000000-0005-0000-0000-000038010000}"/>
    <cellStyle name="Moneda 10 2 6 2" xfId="331" xr:uid="{00000000-0005-0000-0000-000039010000}"/>
    <cellStyle name="Moneda 10 2 7" xfId="332" xr:uid="{00000000-0005-0000-0000-00003A010000}"/>
    <cellStyle name="Moneda 10 2 8" xfId="333" xr:uid="{00000000-0005-0000-0000-00003B010000}"/>
    <cellStyle name="Moneda 10 3" xfId="334" xr:uid="{00000000-0005-0000-0000-00003C010000}"/>
    <cellStyle name="Moneda 10 3 2" xfId="335" xr:uid="{00000000-0005-0000-0000-00003D010000}"/>
    <cellStyle name="Moneda 10 3 2 2" xfId="336" xr:uid="{00000000-0005-0000-0000-00003E010000}"/>
    <cellStyle name="Moneda 10 3 2 2 2" xfId="337" xr:uid="{00000000-0005-0000-0000-00003F010000}"/>
    <cellStyle name="Moneda 10 3 2 2 2 2" xfId="338" xr:uid="{00000000-0005-0000-0000-000040010000}"/>
    <cellStyle name="Moneda 10 3 2 2 3" xfId="339" xr:uid="{00000000-0005-0000-0000-000041010000}"/>
    <cellStyle name="Moneda 10 3 2 2 3 2" xfId="340" xr:uid="{00000000-0005-0000-0000-000042010000}"/>
    <cellStyle name="Moneda 10 3 2 2 4" xfId="341" xr:uid="{00000000-0005-0000-0000-000043010000}"/>
    <cellStyle name="Moneda 10 3 2 2 4 2" xfId="342" xr:uid="{00000000-0005-0000-0000-000044010000}"/>
    <cellStyle name="Moneda 10 3 2 2 5" xfId="343" xr:uid="{00000000-0005-0000-0000-000045010000}"/>
    <cellStyle name="Moneda 10 3 2 3" xfId="344" xr:uid="{00000000-0005-0000-0000-000046010000}"/>
    <cellStyle name="Moneda 10 3 2 3 2" xfId="345" xr:uid="{00000000-0005-0000-0000-000047010000}"/>
    <cellStyle name="Moneda 10 3 2 4" xfId="346" xr:uid="{00000000-0005-0000-0000-000048010000}"/>
    <cellStyle name="Moneda 10 3 2 4 2" xfId="347" xr:uid="{00000000-0005-0000-0000-000049010000}"/>
    <cellStyle name="Moneda 10 3 2 5" xfId="348" xr:uid="{00000000-0005-0000-0000-00004A010000}"/>
    <cellStyle name="Moneda 10 3 2 5 2" xfId="349" xr:uid="{00000000-0005-0000-0000-00004B010000}"/>
    <cellStyle name="Moneda 10 3 2 6" xfId="350" xr:uid="{00000000-0005-0000-0000-00004C010000}"/>
    <cellStyle name="Moneda 10 3 3" xfId="351" xr:uid="{00000000-0005-0000-0000-00004D010000}"/>
    <cellStyle name="Moneda 10 3 3 2" xfId="352" xr:uid="{00000000-0005-0000-0000-00004E010000}"/>
    <cellStyle name="Moneda 10 3 3 2 2" xfId="353" xr:uid="{00000000-0005-0000-0000-00004F010000}"/>
    <cellStyle name="Moneda 10 3 3 3" xfId="354" xr:uid="{00000000-0005-0000-0000-000050010000}"/>
    <cellStyle name="Moneda 10 3 3 3 2" xfId="355" xr:uid="{00000000-0005-0000-0000-000051010000}"/>
    <cellStyle name="Moneda 10 3 3 4" xfId="356" xr:uid="{00000000-0005-0000-0000-000052010000}"/>
    <cellStyle name="Moneda 10 3 3 4 2" xfId="357" xr:uid="{00000000-0005-0000-0000-000053010000}"/>
    <cellStyle name="Moneda 10 3 3 5" xfId="358" xr:uid="{00000000-0005-0000-0000-000054010000}"/>
    <cellStyle name="Moneda 10 3 4" xfId="359" xr:uid="{00000000-0005-0000-0000-000055010000}"/>
    <cellStyle name="Moneda 10 3 4 2" xfId="360" xr:uid="{00000000-0005-0000-0000-000056010000}"/>
    <cellStyle name="Moneda 10 3 5" xfId="361" xr:uid="{00000000-0005-0000-0000-000057010000}"/>
    <cellStyle name="Moneda 10 3 5 2" xfId="362" xr:uid="{00000000-0005-0000-0000-000058010000}"/>
    <cellStyle name="Moneda 10 3 6" xfId="363" xr:uid="{00000000-0005-0000-0000-000059010000}"/>
    <cellStyle name="Moneda 10 3 6 2" xfId="364" xr:uid="{00000000-0005-0000-0000-00005A010000}"/>
    <cellStyle name="Moneda 10 3 7" xfId="365" xr:uid="{00000000-0005-0000-0000-00005B010000}"/>
    <cellStyle name="Moneda 10 4" xfId="366" xr:uid="{00000000-0005-0000-0000-00005C010000}"/>
    <cellStyle name="Moneda 10 4 2" xfId="367" xr:uid="{00000000-0005-0000-0000-00005D010000}"/>
    <cellStyle name="Moneda 10 4 2 2" xfId="368" xr:uid="{00000000-0005-0000-0000-00005E010000}"/>
    <cellStyle name="Moneda 10 4 2 2 2" xfId="369" xr:uid="{00000000-0005-0000-0000-00005F010000}"/>
    <cellStyle name="Moneda 10 4 2 2 2 2" xfId="370" xr:uid="{00000000-0005-0000-0000-000060010000}"/>
    <cellStyle name="Moneda 10 4 2 2 3" xfId="371" xr:uid="{00000000-0005-0000-0000-000061010000}"/>
    <cellStyle name="Moneda 10 4 2 2 3 2" xfId="372" xr:uid="{00000000-0005-0000-0000-000062010000}"/>
    <cellStyle name="Moneda 10 4 2 2 4" xfId="373" xr:uid="{00000000-0005-0000-0000-000063010000}"/>
    <cellStyle name="Moneda 10 4 2 2 4 2" xfId="374" xr:uid="{00000000-0005-0000-0000-000064010000}"/>
    <cellStyle name="Moneda 10 4 2 2 5" xfId="375" xr:uid="{00000000-0005-0000-0000-000065010000}"/>
    <cellStyle name="Moneda 10 4 2 3" xfId="376" xr:uid="{00000000-0005-0000-0000-000066010000}"/>
    <cellStyle name="Moneda 10 4 2 3 2" xfId="377" xr:uid="{00000000-0005-0000-0000-000067010000}"/>
    <cellStyle name="Moneda 10 4 2 4" xfId="378" xr:uid="{00000000-0005-0000-0000-000068010000}"/>
    <cellStyle name="Moneda 10 4 2 4 2" xfId="379" xr:uid="{00000000-0005-0000-0000-000069010000}"/>
    <cellStyle name="Moneda 10 4 2 5" xfId="380" xr:uid="{00000000-0005-0000-0000-00006A010000}"/>
    <cellStyle name="Moneda 10 4 2 5 2" xfId="381" xr:uid="{00000000-0005-0000-0000-00006B010000}"/>
    <cellStyle name="Moneda 10 4 2 6" xfId="382" xr:uid="{00000000-0005-0000-0000-00006C010000}"/>
    <cellStyle name="Moneda 10 4 3" xfId="383" xr:uid="{00000000-0005-0000-0000-00006D010000}"/>
    <cellStyle name="Moneda 10 4 3 2" xfId="384" xr:uid="{00000000-0005-0000-0000-00006E010000}"/>
    <cellStyle name="Moneda 10 4 3 2 2" xfId="385" xr:uid="{00000000-0005-0000-0000-00006F010000}"/>
    <cellStyle name="Moneda 10 4 3 3" xfId="386" xr:uid="{00000000-0005-0000-0000-000070010000}"/>
    <cellStyle name="Moneda 10 4 3 3 2" xfId="387" xr:uid="{00000000-0005-0000-0000-000071010000}"/>
    <cellStyle name="Moneda 10 4 3 4" xfId="388" xr:uid="{00000000-0005-0000-0000-000072010000}"/>
    <cellStyle name="Moneda 10 4 3 4 2" xfId="389" xr:uid="{00000000-0005-0000-0000-000073010000}"/>
    <cellStyle name="Moneda 10 4 3 5" xfId="390" xr:uid="{00000000-0005-0000-0000-000074010000}"/>
    <cellStyle name="Moneda 10 4 4" xfId="391" xr:uid="{00000000-0005-0000-0000-000075010000}"/>
    <cellStyle name="Moneda 10 4 4 2" xfId="392" xr:uid="{00000000-0005-0000-0000-000076010000}"/>
    <cellStyle name="Moneda 10 4 5" xfId="393" xr:uid="{00000000-0005-0000-0000-000077010000}"/>
    <cellStyle name="Moneda 10 4 5 2" xfId="394" xr:uid="{00000000-0005-0000-0000-000078010000}"/>
    <cellStyle name="Moneda 10 4 6" xfId="395" xr:uid="{00000000-0005-0000-0000-000079010000}"/>
    <cellStyle name="Moneda 10 4 6 2" xfId="396" xr:uid="{00000000-0005-0000-0000-00007A010000}"/>
    <cellStyle name="Moneda 10 4 7" xfId="397" xr:uid="{00000000-0005-0000-0000-00007B010000}"/>
    <cellStyle name="Moneda 10 5" xfId="398" xr:uid="{00000000-0005-0000-0000-00007C010000}"/>
    <cellStyle name="Moneda 10 5 2" xfId="399" xr:uid="{00000000-0005-0000-0000-00007D010000}"/>
    <cellStyle name="Moneda 10 5 2 2" xfId="400" xr:uid="{00000000-0005-0000-0000-00007E010000}"/>
    <cellStyle name="Moneda 10 5 2 2 2" xfId="401" xr:uid="{00000000-0005-0000-0000-00007F010000}"/>
    <cellStyle name="Moneda 10 5 2 3" xfId="402" xr:uid="{00000000-0005-0000-0000-000080010000}"/>
    <cellStyle name="Moneda 10 5 2 3 2" xfId="403" xr:uid="{00000000-0005-0000-0000-000081010000}"/>
    <cellStyle name="Moneda 10 5 2 4" xfId="404" xr:uid="{00000000-0005-0000-0000-000082010000}"/>
    <cellStyle name="Moneda 10 5 2 4 2" xfId="405" xr:uid="{00000000-0005-0000-0000-000083010000}"/>
    <cellStyle name="Moneda 10 5 2 5" xfId="406" xr:uid="{00000000-0005-0000-0000-000084010000}"/>
    <cellStyle name="Moneda 10 5 3" xfId="407" xr:uid="{00000000-0005-0000-0000-000085010000}"/>
    <cellStyle name="Moneda 10 5 3 2" xfId="408" xr:uid="{00000000-0005-0000-0000-000086010000}"/>
    <cellStyle name="Moneda 10 5 4" xfId="409" xr:uid="{00000000-0005-0000-0000-000087010000}"/>
    <cellStyle name="Moneda 10 5 4 2" xfId="410" xr:uid="{00000000-0005-0000-0000-000088010000}"/>
    <cellStyle name="Moneda 10 5 5" xfId="411" xr:uid="{00000000-0005-0000-0000-000089010000}"/>
    <cellStyle name="Moneda 10 5 5 2" xfId="412" xr:uid="{00000000-0005-0000-0000-00008A010000}"/>
    <cellStyle name="Moneda 10 5 6" xfId="413" xr:uid="{00000000-0005-0000-0000-00008B010000}"/>
    <cellStyle name="Moneda 10 6" xfId="414" xr:uid="{00000000-0005-0000-0000-00008C010000}"/>
    <cellStyle name="Moneda 10 6 2" xfId="415" xr:uid="{00000000-0005-0000-0000-00008D010000}"/>
    <cellStyle name="Moneda 10 6 2 2" xfId="416" xr:uid="{00000000-0005-0000-0000-00008E010000}"/>
    <cellStyle name="Moneda 10 6 3" xfId="417" xr:uid="{00000000-0005-0000-0000-00008F010000}"/>
    <cellStyle name="Moneda 10 6 3 2" xfId="418" xr:uid="{00000000-0005-0000-0000-000090010000}"/>
    <cellStyle name="Moneda 10 6 4" xfId="419" xr:uid="{00000000-0005-0000-0000-000091010000}"/>
    <cellStyle name="Moneda 10 6 4 2" xfId="420" xr:uid="{00000000-0005-0000-0000-000092010000}"/>
    <cellStyle name="Moneda 10 6 5" xfId="421" xr:uid="{00000000-0005-0000-0000-000093010000}"/>
    <cellStyle name="Moneda 10 7" xfId="422" xr:uid="{00000000-0005-0000-0000-000094010000}"/>
    <cellStyle name="Moneda 10 7 2" xfId="423" xr:uid="{00000000-0005-0000-0000-000095010000}"/>
    <cellStyle name="Moneda 10 8" xfId="424" xr:uid="{00000000-0005-0000-0000-000096010000}"/>
    <cellStyle name="Moneda 10 8 2" xfId="425" xr:uid="{00000000-0005-0000-0000-000097010000}"/>
    <cellStyle name="Moneda 10 9" xfId="426" xr:uid="{00000000-0005-0000-0000-000098010000}"/>
    <cellStyle name="Moneda 10 9 2" xfId="427" xr:uid="{00000000-0005-0000-0000-000099010000}"/>
    <cellStyle name="Moneda 11" xfId="428" xr:uid="{00000000-0005-0000-0000-00009A010000}"/>
    <cellStyle name="Moneda 11 10" xfId="429" xr:uid="{00000000-0005-0000-0000-00009B010000}"/>
    <cellStyle name="Moneda 11 11" xfId="430" xr:uid="{00000000-0005-0000-0000-00009C010000}"/>
    <cellStyle name="Moneda 11 2" xfId="431" xr:uid="{00000000-0005-0000-0000-00009D010000}"/>
    <cellStyle name="Moneda 11 2 2" xfId="432" xr:uid="{00000000-0005-0000-0000-00009E010000}"/>
    <cellStyle name="Moneda 11 2 2 2" xfId="433" xr:uid="{00000000-0005-0000-0000-00009F010000}"/>
    <cellStyle name="Moneda 11 2 2 2 2" xfId="434" xr:uid="{00000000-0005-0000-0000-0000A0010000}"/>
    <cellStyle name="Moneda 11 2 2 2 2 2" xfId="435" xr:uid="{00000000-0005-0000-0000-0000A1010000}"/>
    <cellStyle name="Moneda 11 2 2 2 3" xfId="436" xr:uid="{00000000-0005-0000-0000-0000A2010000}"/>
    <cellStyle name="Moneda 11 2 2 2 3 2" xfId="437" xr:uid="{00000000-0005-0000-0000-0000A3010000}"/>
    <cellStyle name="Moneda 11 2 2 2 4" xfId="438" xr:uid="{00000000-0005-0000-0000-0000A4010000}"/>
    <cellStyle name="Moneda 11 2 2 2 4 2" xfId="439" xr:uid="{00000000-0005-0000-0000-0000A5010000}"/>
    <cellStyle name="Moneda 11 2 2 2 5" xfId="440" xr:uid="{00000000-0005-0000-0000-0000A6010000}"/>
    <cellStyle name="Moneda 11 2 2 3" xfId="441" xr:uid="{00000000-0005-0000-0000-0000A7010000}"/>
    <cellStyle name="Moneda 11 2 2 3 2" xfId="442" xr:uid="{00000000-0005-0000-0000-0000A8010000}"/>
    <cellStyle name="Moneda 11 2 2 4" xfId="443" xr:uid="{00000000-0005-0000-0000-0000A9010000}"/>
    <cellStyle name="Moneda 11 2 2 4 2" xfId="444" xr:uid="{00000000-0005-0000-0000-0000AA010000}"/>
    <cellStyle name="Moneda 11 2 2 5" xfId="445" xr:uid="{00000000-0005-0000-0000-0000AB010000}"/>
    <cellStyle name="Moneda 11 2 2 5 2" xfId="446" xr:uid="{00000000-0005-0000-0000-0000AC010000}"/>
    <cellStyle name="Moneda 11 2 2 6" xfId="447" xr:uid="{00000000-0005-0000-0000-0000AD010000}"/>
    <cellStyle name="Moneda 11 2 3" xfId="448" xr:uid="{00000000-0005-0000-0000-0000AE010000}"/>
    <cellStyle name="Moneda 11 2 3 2" xfId="449" xr:uid="{00000000-0005-0000-0000-0000AF010000}"/>
    <cellStyle name="Moneda 11 2 3 2 2" xfId="450" xr:uid="{00000000-0005-0000-0000-0000B0010000}"/>
    <cellStyle name="Moneda 11 2 3 3" xfId="451" xr:uid="{00000000-0005-0000-0000-0000B1010000}"/>
    <cellStyle name="Moneda 11 2 3 3 2" xfId="452" xr:uid="{00000000-0005-0000-0000-0000B2010000}"/>
    <cellStyle name="Moneda 11 2 3 4" xfId="453" xr:uid="{00000000-0005-0000-0000-0000B3010000}"/>
    <cellStyle name="Moneda 11 2 3 4 2" xfId="454" xr:uid="{00000000-0005-0000-0000-0000B4010000}"/>
    <cellStyle name="Moneda 11 2 3 5" xfId="455" xr:uid="{00000000-0005-0000-0000-0000B5010000}"/>
    <cellStyle name="Moneda 11 2 4" xfId="456" xr:uid="{00000000-0005-0000-0000-0000B6010000}"/>
    <cellStyle name="Moneda 11 2 4 2" xfId="457" xr:uid="{00000000-0005-0000-0000-0000B7010000}"/>
    <cellStyle name="Moneda 11 2 5" xfId="458" xr:uid="{00000000-0005-0000-0000-0000B8010000}"/>
    <cellStyle name="Moneda 11 2 5 2" xfId="459" xr:uid="{00000000-0005-0000-0000-0000B9010000}"/>
    <cellStyle name="Moneda 11 2 6" xfId="460" xr:uid="{00000000-0005-0000-0000-0000BA010000}"/>
    <cellStyle name="Moneda 11 2 6 2" xfId="461" xr:uid="{00000000-0005-0000-0000-0000BB010000}"/>
    <cellStyle name="Moneda 11 2 7" xfId="462" xr:uid="{00000000-0005-0000-0000-0000BC010000}"/>
    <cellStyle name="Moneda 11 2 8" xfId="463" xr:uid="{00000000-0005-0000-0000-0000BD010000}"/>
    <cellStyle name="Moneda 11 3" xfId="464" xr:uid="{00000000-0005-0000-0000-0000BE010000}"/>
    <cellStyle name="Moneda 11 3 2" xfId="465" xr:uid="{00000000-0005-0000-0000-0000BF010000}"/>
    <cellStyle name="Moneda 11 3 2 2" xfId="466" xr:uid="{00000000-0005-0000-0000-0000C0010000}"/>
    <cellStyle name="Moneda 11 3 2 2 2" xfId="467" xr:uid="{00000000-0005-0000-0000-0000C1010000}"/>
    <cellStyle name="Moneda 11 3 2 2 2 2" xfId="468" xr:uid="{00000000-0005-0000-0000-0000C2010000}"/>
    <cellStyle name="Moneda 11 3 2 2 3" xfId="469" xr:uid="{00000000-0005-0000-0000-0000C3010000}"/>
    <cellStyle name="Moneda 11 3 2 2 3 2" xfId="470" xr:uid="{00000000-0005-0000-0000-0000C4010000}"/>
    <cellStyle name="Moneda 11 3 2 2 4" xfId="471" xr:uid="{00000000-0005-0000-0000-0000C5010000}"/>
    <cellStyle name="Moneda 11 3 2 2 4 2" xfId="472" xr:uid="{00000000-0005-0000-0000-0000C6010000}"/>
    <cellStyle name="Moneda 11 3 2 2 5" xfId="473" xr:uid="{00000000-0005-0000-0000-0000C7010000}"/>
    <cellStyle name="Moneda 11 3 2 3" xfId="474" xr:uid="{00000000-0005-0000-0000-0000C8010000}"/>
    <cellStyle name="Moneda 11 3 2 3 2" xfId="475" xr:uid="{00000000-0005-0000-0000-0000C9010000}"/>
    <cellStyle name="Moneda 11 3 2 4" xfId="476" xr:uid="{00000000-0005-0000-0000-0000CA010000}"/>
    <cellStyle name="Moneda 11 3 2 4 2" xfId="477" xr:uid="{00000000-0005-0000-0000-0000CB010000}"/>
    <cellStyle name="Moneda 11 3 2 5" xfId="478" xr:uid="{00000000-0005-0000-0000-0000CC010000}"/>
    <cellStyle name="Moneda 11 3 2 5 2" xfId="479" xr:uid="{00000000-0005-0000-0000-0000CD010000}"/>
    <cellStyle name="Moneda 11 3 2 6" xfId="480" xr:uid="{00000000-0005-0000-0000-0000CE010000}"/>
    <cellStyle name="Moneda 11 3 3" xfId="481" xr:uid="{00000000-0005-0000-0000-0000CF010000}"/>
    <cellStyle name="Moneda 11 3 3 2" xfId="482" xr:uid="{00000000-0005-0000-0000-0000D0010000}"/>
    <cellStyle name="Moneda 11 3 3 2 2" xfId="483" xr:uid="{00000000-0005-0000-0000-0000D1010000}"/>
    <cellStyle name="Moneda 11 3 3 3" xfId="484" xr:uid="{00000000-0005-0000-0000-0000D2010000}"/>
    <cellStyle name="Moneda 11 3 3 3 2" xfId="485" xr:uid="{00000000-0005-0000-0000-0000D3010000}"/>
    <cellStyle name="Moneda 11 3 3 4" xfId="486" xr:uid="{00000000-0005-0000-0000-0000D4010000}"/>
    <cellStyle name="Moneda 11 3 3 4 2" xfId="487" xr:uid="{00000000-0005-0000-0000-0000D5010000}"/>
    <cellStyle name="Moneda 11 3 3 5" xfId="488" xr:uid="{00000000-0005-0000-0000-0000D6010000}"/>
    <cellStyle name="Moneda 11 3 4" xfId="489" xr:uid="{00000000-0005-0000-0000-0000D7010000}"/>
    <cellStyle name="Moneda 11 3 4 2" xfId="490" xr:uid="{00000000-0005-0000-0000-0000D8010000}"/>
    <cellStyle name="Moneda 11 3 5" xfId="491" xr:uid="{00000000-0005-0000-0000-0000D9010000}"/>
    <cellStyle name="Moneda 11 3 5 2" xfId="492" xr:uid="{00000000-0005-0000-0000-0000DA010000}"/>
    <cellStyle name="Moneda 11 3 6" xfId="493" xr:uid="{00000000-0005-0000-0000-0000DB010000}"/>
    <cellStyle name="Moneda 11 3 6 2" xfId="494" xr:uid="{00000000-0005-0000-0000-0000DC010000}"/>
    <cellStyle name="Moneda 11 3 7" xfId="495" xr:uid="{00000000-0005-0000-0000-0000DD010000}"/>
    <cellStyle name="Moneda 11 4" xfId="496" xr:uid="{00000000-0005-0000-0000-0000DE010000}"/>
    <cellStyle name="Moneda 11 4 2" xfId="497" xr:uid="{00000000-0005-0000-0000-0000DF010000}"/>
    <cellStyle name="Moneda 11 4 2 2" xfId="498" xr:uid="{00000000-0005-0000-0000-0000E0010000}"/>
    <cellStyle name="Moneda 11 4 2 2 2" xfId="499" xr:uid="{00000000-0005-0000-0000-0000E1010000}"/>
    <cellStyle name="Moneda 11 4 2 2 2 2" xfId="500" xr:uid="{00000000-0005-0000-0000-0000E2010000}"/>
    <cellStyle name="Moneda 11 4 2 2 3" xfId="501" xr:uid="{00000000-0005-0000-0000-0000E3010000}"/>
    <cellStyle name="Moneda 11 4 2 2 3 2" xfId="502" xr:uid="{00000000-0005-0000-0000-0000E4010000}"/>
    <cellStyle name="Moneda 11 4 2 2 4" xfId="503" xr:uid="{00000000-0005-0000-0000-0000E5010000}"/>
    <cellStyle name="Moneda 11 4 2 2 4 2" xfId="504" xr:uid="{00000000-0005-0000-0000-0000E6010000}"/>
    <cellStyle name="Moneda 11 4 2 2 5" xfId="505" xr:uid="{00000000-0005-0000-0000-0000E7010000}"/>
    <cellStyle name="Moneda 11 4 2 3" xfId="506" xr:uid="{00000000-0005-0000-0000-0000E8010000}"/>
    <cellStyle name="Moneda 11 4 2 3 2" xfId="507" xr:uid="{00000000-0005-0000-0000-0000E9010000}"/>
    <cellStyle name="Moneda 11 4 2 4" xfId="508" xr:uid="{00000000-0005-0000-0000-0000EA010000}"/>
    <cellStyle name="Moneda 11 4 2 4 2" xfId="509" xr:uid="{00000000-0005-0000-0000-0000EB010000}"/>
    <cellStyle name="Moneda 11 4 2 5" xfId="510" xr:uid="{00000000-0005-0000-0000-0000EC010000}"/>
    <cellStyle name="Moneda 11 4 2 5 2" xfId="511" xr:uid="{00000000-0005-0000-0000-0000ED010000}"/>
    <cellStyle name="Moneda 11 4 2 6" xfId="512" xr:uid="{00000000-0005-0000-0000-0000EE010000}"/>
    <cellStyle name="Moneda 11 4 3" xfId="513" xr:uid="{00000000-0005-0000-0000-0000EF010000}"/>
    <cellStyle name="Moneda 11 4 3 2" xfId="514" xr:uid="{00000000-0005-0000-0000-0000F0010000}"/>
    <cellStyle name="Moneda 11 4 3 2 2" xfId="515" xr:uid="{00000000-0005-0000-0000-0000F1010000}"/>
    <cellStyle name="Moneda 11 4 3 3" xfId="516" xr:uid="{00000000-0005-0000-0000-0000F2010000}"/>
    <cellStyle name="Moneda 11 4 3 3 2" xfId="517" xr:uid="{00000000-0005-0000-0000-0000F3010000}"/>
    <cellStyle name="Moneda 11 4 3 4" xfId="518" xr:uid="{00000000-0005-0000-0000-0000F4010000}"/>
    <cellStyle name="Moneda 11 4 3 4 2" xfId="519" xr:uid="{00000000-0005-0000-0000-0000F5010000}"/>
    <cellStyle name="Moneda 11 4 3 5" xfId="520" xr:uid="{00000000-0005-0000-0000-0000F6010000}"/>
    <cellStyle name="Moneda 11 4 4" xfId="521" xr:uid="{00000000-0005-0000-0000-0000F7010000}"/>
    <cellStyle name="Moneda 11 4 4 2" xfId="522" xr:uid="{00000000-0005-0000-0000-0000F8010000}"/>
    <cellStyle name="Moneda 11 4 5" xfId="523" xr:uid="{00000000-0005-0000-0000-0000F9010000}"/>
    <cellStyle name="Moneda 11 4 5 2" xfId="524" xr:uid="{00000000-0005-0000-0000-0000FA010000}"/>
    <cellStyle name="Moneda 11 4 6" xfId="525" xr:uid="{00000000-0005-0000-0000-0000FB010000}"/>
    <cellStyle name="Moneda 11 4 6 2" xfId="526" xr:uid="{00000000-0005-0000-0000-0000FC010000}"/>
    <cellStyle name="Moneda 11 4 7" xfId="527" xr:uid="{00000000-0005-0000-0000-0000FD010000}"/>
    <cellStyle name="Moneda 11 5" xfId="528" xr:uid="{00000000-0005-0000-0000-0000FE010000}"/>
    <cellStyle name="Moneda 11 5 2" xfId="529" xr:uid="{00000000-0005-0000-0000-0000FF010000}"/>
    <cellStyle name="Moneda 11 5 2 2" xfId="530" xr:uid="{00000000-0005-0000-0000-000000020000}"/>
    <cellStyle name="Moneda 11 5 2 2 2" xfId="531" xr:uid="{00000000-0005-0000-0000-000001020000}"/>
    <cellStyle name="Moneda 11 5 2 3" xfId="532" xr:uid="{00000000-0005-0000-0000-000002020000}"/>
    <cellStyle name="Moneda 11 5 2 3 2" xfId="533" xr:uid="{00000000-0005-0000-0000-000003020000}"/>
    <cellStyle name="Moneda 11 5 2 4" xfId="534" xr:uid="{00000000-0005-0000-0000-000004020000}"/>
    <cellStyle name="Moneda 11 5 2 4 2" xfId="535" xr:uid="{00000000-0005-0000-0000-000005020000}"/>
    <cellStyle name="Moneda 11 5 2 5" xfId="536" xr:uid="{00000000-0005-0000-0000-000006020000}"/>
    <cellStyle name="Moneda 11 5 3" xfId="537" xr:uid="{00000000-0005-0000-0000-000007020000}"/>
    <cellStyle name="Moneda 11 5 3 2" xfId="538" xr:uid="{00000000-0005-0000-0000-000008020000}"/>
    <cellStyle name="Moneda 11 5 4" xfId="539" xr:uid="{00000000-0005-0000-0000-000009020000}"/>
    <cellStyle name="Moneda 11 5 4 2" xfId="540" xr:uid="{00000000-0005-0000-0000-00000A020000}"/>
    <cellStyle name="Moneda 11 5 5" xfId="541" xr:uid="{00000000-0005-0000-0000-00000B020000}"/>
    <cellStyle name="Moneda 11 5 5 2" xfId="542" xr:uid="{00000000-0005-0000-0000-00000C020000}"/>
    <cellStyle name="Moneda 11 5 6" xfId="543" xr:uid="{00000000-0005-0000-0000-00000D020000}"/>
    <cellStyle name="Moneda 11 6" xfId="544" xr:uid="{00000000-0005-0000-0000-00000E020000}"/>
    <cellStyle name="Moneda 11 6 2" xfId="545" xr:uid="{00000000-0005-0000-0000-00000F020000}"/>
    <cellStyle name="Moneda 11 6 2 2" xfId="546" xr:uid="{00000000-0005-0000-0000-000010020000}"/>
    <cellStyle name="Moneda 11 6 3" xfId="547" xr:uid="{00000000-0005-0000-0000-000011020000}"/>
    <cellStyle name="Moneda 11 6 3 2" xfId="548" xr:uid="{00000000-0005-0000-0000-000012020000}"/>
    <cellStyle name="Moneda 11 6 4" xfId="549" xr:uid="{00000000-0005-0000-0000-000013020000}"/>
    <cellStyle name="Moneda 11 6 4 2" xfId="550" xr:uid="{00000000-0005-0000-0000-000014020000}"/>
    <cellStyle name="Moneda 11 6 5" xfId="551" xr:uid="{00000000-0005-0000-0000-000015020000}"/>
    <cellStyle name="Moneda 11 7" xfId="552" xr:uid="{00000000-0005-0000-0000-000016020000}"/>
    <cellStyle name="Moneda 11 7 2" xfId="553" xr:uid="{00000000-0005-0000-0000-000017020000}"/>
    <cellStyle name="Moneda 11 8" xfId="554" xr:uid="{00000000-0005-0000-0000-000018020000}"/>
    <cellStyle name="Moneda 11 8 2" xfId="555" xr:uid="{00000000-0005-0000-0000-000019020000}"/>
    <cellStyle name="Moneda 11 9" xfId="556" xr:uid="{00000000-0005-0000-0000-00001A020000}"/>
    <cellStyle name="Moneda 11 9 2" xfId="557" xr:uid="{00000000-0005-0000-0000-00001B020000}"/>
    <cellStyle name="Moneda 12" xfId="558" xr:uid="{00000000-0005-0000-0000-00001C020000}"/>
    <cellStyle name="Moneda 12 2" xfId="559" xr:uid="{00000000-0005-0000-0000-00001D020000}"/>
    <cellStyle name="Moneda 12 2 2" xfId="560" xr:uid="{00000000-0005-0000-0000-00001E020000}"/>
    <cellStyle name="Moneda 12 2 2 2" xfId="561" xr:uid="{00000000-0005-0000-0000-00001F020000}"/>
    <cellStyle name="Moneda 12 2 2 2 2" xfId="562" xr:uid="{00000000-0005-0000-0000-000020020000}"/>
    <cellStyle name="Moneda 12 2 2 2 2 2" xfId="563" xr:uid="{00000000-0005-0000-0000-000021020000}"/>
    <cellStyle name="Moneda 12 2 2 2 3" xfId="564" xr:uid="{00000000-0005-0000-0000-000022020000}"/>
    <cellStyle name="Moneda 12 2 2 2 3 2" xfId="565" xr:uid="{00000000-0005-0000-0000-000023020000}"/>
    <cellStyle name="Moneda 12 2 2 2 4" xfId="566" xr:uid="{00000000-0005-0000-0000-000024020000}"/>
    <cellStyle name="Moneda 12 2 2 2 4 2" xfId="567" xr:uid="{00000000-0005-0000-0000-000025020000}"/>
    <cellStyle name="Moneda 12 2 2 2 5" xfId="568" xr:uid="{00000000-0005-0000-0000-000026020000}"/>
    <cellStyle name="Moneda 12 2 2 3" xfId="569" xr:uid="{00000000-0005-0000-0000-000027020000}"/>
    <cellStyle name="Moneda 12 2 2 3 2" xfId="570" xr:uid="{00000000-0005-0000-0000-000028020000}"/>
    <cellStyle name="Moneda 12 2 2 4" xfId="571" xr:uid="{00000000-0005-0000-0000-000029020000}"/>
    <cellStyle name="Moneda 12 2 2 4 2" xfId="572" xr:uid="{00000000-0005-0000-0000-00002A020000}"/>
    <cellStyle name="Moneda 12 2 2 5" xfId="573" xr:uid="{00000000-0005-0000-0000-00002B020000}"/>
    <cellStyle name="Moneda 12 2 2 5 2" xfId="574" xr:uid="{00000000-0005-0000-0000-00002C020000}"/>
    <cellStyle name="Moneda 12 2 2 6" xfId="575" xr:uid="{00000000-0005-0000-0000-00002D020000}"/>
    <cellStyle name="Moneda 12 2 3" xfId="576" xr:uid="{00000000-0005-0000-0000-00002E020000}"/>
    <cellStyle name="Moneda 12 2 3 2" xfId="577" xr:uid="{00000000-0005-0000-0000-00002F020000}"/>
    <cellStyle name="Moneda 12 2 3 2 2" xfId="578" xr:uid="{00000000-0005-0000-0000-000030020000}"/>
    <cellStyle name="Moneda 12 2 3 3" xfId="579" xr:uid="{00000000-0005-0000-0000-000031020000}"/>
    <cellStyle name="Moneda 12 2 3 3 2" xfId="580" xr:uid="{00000000-0005-0000-0000-000032020000}"/>
    <cellStyle name="Moneda 12 2 3 4" xfId="581" xr:uid="{00000000-0005-0000-0000-000033020000}"/>
    <cellStyle name="Moneda 12 2 3 4 2" xfId="582" xr:uid="{00000000-0005-0000-0000-000034020000}"/>
    <cellStyle name="Moneda 12 2 3 5" xfId="583" xr:uid="{00000000-0005-0000-0000-000035020000}"/>
    <cellStyle name="Moneda 12 2 4" xfId="584" xr:uid="{00000000-0005-0000-0000-000036020000}"/>
    <cellStyle name="Moneda 12 2 4 2" xfId="585" xr:uid="{00000000-0005-0000-0000-000037020000}"/>
    <cellStyle name="Moneda 12 2 5" xfId="586" xr:uid="{00000000-0005-0000-0000-000038020000}"/>
    <cellStyle name="Moneda 12 2 5 2" xfId="587" xr:uid="{00000000-0005-0000-0000-000039020000}"/>
    <cellStyle name="Moneda 12 2 6" xfId="588" xr:uid="{00000000-0005-0000-0000-00003A020000}"/>
    <cellStyle name="Moneda 12 2 6 2" xfId="589" xr:uid="{00000000-0005-0000-0000-00003B020000}"/>
    <cellStyle name="Moneda 12 2 7" xfId="590" xr:uid="{00000000-0005-0000-0000-00003C020000}"/>
    <cellStyle name="Moneda 12 2 8" xfId="591" xr:uid="{00000000-0005-0000-0000-00003D020000}"/>
    <cellStyle name="Moneda 12 3" xfId="592" xr:uid="{00000000-0005-0000-0000-00003E020000}"/>
    <cellStyle name="Moneda 12 3 2" xfId="593" xr:uid="{00000000-0005-0000-0000-00003F020000}"/>
    <cellStyle name="Moneda 12 3 2 2" xfId="594" xr:uid="{00000000-0005-0000-0000-000040020000}"/>
    <cellStyle name="Moneda 12 3 2 2 2" xfId="595" xr:uid="{00000000-0005-0000-0000-000041020000}"/>
    <cellStyle name="Moneda 12 3 2 3" xfId="596" xr:uid="{00000000-0005-0000-0000-000042020000}"/>
    <cellStyle name="Moneda 12 3 2 3 2" xfId="597" xr:uid="{00000000-0005-0000-0000-000043020000}"/>
    <cellStyle name="Moneda 12 3 2 4" xfId="598" xr:uid="{00000000-0005-0000-0000-000044020000}"/>
    <cellStyle name="Moneda 12 3 2 4 2" xfId="599" xr:uid="{00000000-0005-0000-0000-000045020000}"/>
    <cellStyle name="Moneda 12 3 2 5" xfId="600" xr:uid="{00000000-0005-0000-0000-000046020000}"/>
    <cellStyle name="Moneda 12 3 3" xfId="601" xr:uid="{00000000-0005-0000-0000-000047020000}"/>
    <cellStyle name="Moneda 12 3 3 2" xfId="602" xr:uid="{00000000-0005-0000-0000-000048020000}"/>
    <cellStyle name="Moneda 12 3 4" xfId="603" xr:uid="{00000000-0005-0000-0000-000049020000}"/>
    <cellStyle name="Moneda 12 3 4 2" xfId="604" xr:uid="{00000000-0005-0000-0000-00004A020000}"/>
    <cellStyle name="Moneda 12 3 5" xfId="605" xr:uid="{00000000-0005-0000-0000-00004B020000}"/>
    <cellStyle name="Moneda 12 3 5 2" xfId="606" xr:uid="{00000000-0005-0000-0000-00004C020000}"/>
    <cellStyle name="Moneda 12 3 6" xfId="607" xr:uid="{00000000-0005-0000-0000-00004D020000}"/>
    <cellStyle name="Moneda 12 4" xfId="608" xr:uid="{00000000-0005-0000-0000-00004E020000}"/>
    <cellStyle name="Moneda 12 4 2" xfId="609" xr:uid="{00000000-0005-0000-0000-00004F020000}"/>
    <cellStyle name="Moneda 12 4 2 2" xfId="610" xr:uid="{00000000-0005-0000-0000-000050020000}"/>
    <cellStyle name="Moneda 12 4 3" xfId="611" xr:uid="{00000000-0005-0000-0000-000051020000}"/>
    <cellStyle name="Moneda 12 4 3 2" xfId="612" xr:uid="{00000000-0005-0000-0000-000052020000}"/>
    <cellStyle name="Moneda 12 4 4" xfId="613" xr:uid="{00000000-0005-0000-0000-000053020000}"/>
    <cellStyle name="Moneda 12 4 4 2" xfId="614" xr:uid="{00000000-0005-0000-0000-000054020000}"/>
    <cellStyle name="Moneda 12 4 5" xfId="615" xr:uid="{00000000-0005-0000-0000-000055020000}"/>
    <cellStyle name="Moneda 12 5" xfId="616" xr:uid="{00000000-0005-0000-0000-000056020000}"/>
    <cellStyle name="Moneda 12 5 2" xfId="617" xr:uid="{00000000-0005-0000-0000-000057020000}"/>
    <cellStyle name="Moneda 12 6" xfId="618" xr:uid="{00000000-0005-0000-0000-000058020000}"/>
    <cellStyle name="Moneda 12 6 2" xfId="619" xr:uid="{00000000-0005-0000-0000-000059020000}"/>
    <cellStyle name="Moneda 12 7" xfId="620" xr:uid="{00000000-0005-0000-0000-00005A020000}"/>
    <cellStyle name="Moneda 12 7 2" xfId="621" xr:uid="{00000000-0005-0000-0000-00005B020000}"/>
    <cellStyle name="Moneda 12 8" xfId="622" xr:uid="{00000000-0005-0000-0000-00005C020000}"/>
    <cellStyle name="Moneda 12 9" xfId="623" xr:uid="{00000000-0005-0000-0000-00005D020000}"/>
    <cellStyle name="Moneda 13" xfId="624" xr:uid="{00000000-0005-0000-0000-00005E020000}"/>
    <cellStyle name="Moneda 13 10" xfId="625" xr:uid="{00000000-0005-0000-0000-00005F020000}"/>
    <cellStyle name="Moneda 13 2" xfId="626" xr:uid="{00000000-0005-0000-0000-000060020000}"/>
    <cellStyle name="Moneda 13 2 2" xfId="627" xr:uid="{00000000-0005-0000-0000-000061020000}"/>
    <cellStyle name="Moneda 13 2 2 2" xfId="628" xr:uid="{00000000-0005-0000-0000-000062020000}"/>
    <cellStyle name="Moneda 13 2 2 2 2" xfId="629" xr:uid="{00000000-0005-0000-0000-000063020000}"/>
    <cellStyle name="Moneda 13 2 2 2 2 2" xfId="630" xr:uid="{00000000-0005-0000-0000-000064020000}"/>
    <cellStyle name="Moneda 13 2 2 2 3" xfId="631" xr:uid="{00000000-0005-0000-0000-000065020000}"/>
    <cellStyle name="Moneda 13 2 2 2 3 2" xfId="632" xr:uid="{00000000-0005-0000-0000-000066020000}"/>
    <cellStyle name="Moneda 13 2 2 2 4" xfId="633" xr:uid="{00000000-0005-0000-0000-000067020000}"/>
    <cellStyle name="Moneda 13 2 2 2 4 2" xfId="634" xr:uid="{00000000-0005-0000-0000-000068020000}"/>
    <cellStyle name="Moneda 13 2 2 2 5" xfId="635" xr:uid="{00000000-0005-0000-0000-000069020000}"/>
    <cellStyle name="Moneda 13 2 2 3" xfId="636" xr:uid="{00000000-0005-0000-0000-00006A020000}"/>
    <cellStyle name="Moneda 13 2 2 3 2" xfId="637" xr:uid="{00000000-0005-0000-0000-00006B020000}"/>
    <cellStyle name="Moneda 13 2 2 4" xfId="638" xr:uid="{00000000-0005-0000-0000-00006C020000}"/>
    <cellStyle name="Moneda 13 2 2 4 2" xfId="639" xr:uid="{00000000-0005-0000-0000-00006D020000}"/>
    <cellStyle name="Moneda 13 2 2 5" xfId="640" xr:uid="{00000000-0005-0000-0000-00006E020000}"/>
    <cellStyle name="Moneda 13 2 2 5 2" xfId="641" xr:uid="{00000000-0005-0000-0000-00006F020000}"/>
    <cellStyle name="Moneda 13 2 2 6" xfId="642" xr:uid="{00000000-0005-0000-0000-000070020000}"/>
    <cellStyle name="Moneda 13 2 3" xfId="643" xr:uid="{00000000-0005-0000-0000-000071020000}"/>
    <cellStyle name="Moneda 13 2 3 2" xfId="644" xr:uid="{00000000-0005-0000-0000-000072020000}"/>
    <cellStyle name="Moneda 13 2 3 2 2" xfId="645" xr:uid="{00000000-0005-0000-0000-000073020000}"/>
    <cellStyle name="Moneda 13 2 3 3" xfId="646" xr:uid="{00000000-0005-0000-0000-000074020000}"/>
    <cellStyle name="Moneda 13 2 3 3 2" xfId="647" xr:uid="{00000000-0005-0000-0000-000075020000}"/>
    <cellStyle name="Moneda 13 2 3 4" xfId="648" xr:uid="{00000000-0005-0000-0000-000076020000}"/>
    <cellStyle name="Moneda 13 2 3 4 2" xfId="649" xr:uid="{00000000-0005-0000-0000-000077020000}"/>
    <cellStyle name="Moneda 13 2 3 5" xfId="650" xr:uid="{00000000-0005-0000-0000-000078020000}"/>
    <cellStyle name="Moneda 13 2 4" xfId="651" xr:uid="{00000000-0005-0000-0000-000079020000}"/>
    <cellStyle name="Moneda 13 2 4 2" xfId="652" xr:uid="{00000000-0005-0000-0000-00007A020000}"/>
    <cellStyle name="Moneda 13 2 5" xfId="653" xr:uid="{00000000-0005-0000-0000-00007B020000}"/>
    <cellStyle name="Moneda 13 2 5 2" xfId="654" xr:uid="{00000000-0005-0000-0000-00007C020000}"/>
    <cellStyle name="Moneda 13 2 6" xfId="655" xr:uid="{00000000-0005-0000-0000-00007D020000}"/>
    <cellStyle name="Moneda 13 2 6 2" xfId="656" xr:uid="{00000000-0005-0000-0000-00007E020000}"/>
    <cellStyle name="Moneda 13 2 7" xfId="657" xr:uid="{00000000-0005-0000-0000-00007F020000}"/>
    <cellStyle name="Moneda 13 2 8" xfId="658" xr:uid="{00000000-0005-0000-0000-000080020000}"/>
    <cellStyle name="Moneda 13 3" xfId="659" xr:uid="{00000000-0005-0000-0000-000081020000}"/>
    <cellStyle name="Moneda 13 3 2" xfId="660" xr:uid="{00000000-0005-0000-0000-000082020000}"/>
    <cellStyle name="Moneda 13 3 2 2" xfId="661" xr:uid="{00000000-0005-0000-0000-000083020000}"/>
    <cellStyle name="Moneda 13 3 2 2 2" xfId="662" xr:uid="{00000000-0005-0000-0000-000084020000}"/>
    <cellStyle name="Moneda 13 3 2 3" xfId="663" xr:uid="{00000000-0005-0000-0000-000085020000}"/>
    <cellStyle name="Moneda 13 3 2 3 2" xfId="664" xr:uid="{00000000-0005-0000-0000-000086020000}"/>
    <cellStyle name="Moneda 13 3 2 4" xfId="665" xr:uid="{00000000-0005-0000-0000-000087020000}"/>
    <cellStyle name="Moneda 13 3 2 4 2" xfId="666" xr:uid="{00000000-0005-0000-0000-000088020000}"/>
    <cellStyle name="Moneda 13 3 2 5" xfId="667" xr:uid="{00000000-0005-0000-0000-000089020000}"/>
    <cellStyle name="Moneda 13 3 3" xfId="668" xr:uid="{00000000-0005-0000-0000-00008A020000}"/>
    <cellStyle name="Moneda 13 3 3 2" xfId="669" xr:uid="{00000000-0005-0000-0000-00008B020000}"/>
    <cellStyle name="Moneda 13 3 4" xfId="670" xr:uid="{00000000-0005-0000-0000-00008C020000}"/>
    <cellStyle name="Moneda 13 3 4 2" xfId="671" xr:uid="{00000000-0005-0000-0000-00008D020000}"/>
    <cellStyle name="Moneda 13 3 5" xfId="672" xr:uid="{00000000-0005-0000-0000-00008E020000}"/>
    <cellStyle name="Moneda 13 3 5 2" xfId="673" xr:uid="{00000000-0005-0000-0000-00008F020000}"/>
    <cellStyle name="Moneda 13 3 6" xfId="674" xr:uid="{00000000-0005-0000-0000-000090020000}"/>
    <cellStyle name="Moneda 13 4" xfId="675" xr:uid="{00000000-0005-0000-0000-000091020000}"/>
    <cellStyle name="Moneda 13 4 2" xfId="676" xr:uid="{00000000-0005-0000-0000-000092020000}"/>
    <cellStyle name="Moneda 13 4 2 2" xfId="677" xr:uid="{00000000-0005-0000-0000-000093020000}"/>
    <cellStyle name="Moneda 13 4 3" xfId="678" xr:uid="{00000000-0005-0000-0000-000094020000}"/>
    <cellStyle name="Moneda 13 4 3 2" xfId="679" xr:uid="{00000000-0005-0000-0000-000095020000}"/>
    <cellStyle name="Moneda 13 4 4" xfId="680" xr:uid="{00000000-0005-0000-0000-000096020000}"/>
    <cellStyle name="Moneda 13 4 4 2" xfId="681" xr:uid="{00000000-0005-0000-0000-000097020000}"/>
    <cellStyle name="Moneda 13 4 5" xfId="682" xr:uid="{00000000-0005-0000-0000-000098020000}"/>
    <cellStyle name="Moneda 13 5" xfId="683" xr:uid="{00000000-0005-0000-0000-000099020000}"/>
    <cellStyle name="Moneda 13 5 2" xfId="684" xr:uid="{00000000-0005-0000-0000-00009A020000}"/>
    <cellStyle name="Moneda 13 5 2 2" xfId="685" xr:uid="{00000000-0005-0000-0000-00009B020000}"/>
    <cellStyle name="Moneda 13 5 3" xfId="686" xr:uid="{00000000-0005-0000-0000-00009C020000}"/>
    <cellStyle name="Moneda 13 5 3 2" xfId="687" xr:uid="{00000000-0005-0000-0000-00009D020000}"/>
    <cellStyle name="Moneda 13 5 4" xfId="688" xr:uid="{00000000-0005-0000-0000-00009E020000}"/>
    <cellStyle name="Moneda 13 5 4 2" xfId="689" xr:uid="{00000000-0005-0000-0000-00009F020000}"/>
    <cellStyle name="Moneda 13 5 5" xfId="690" xr:uid="{00000000-0005-0000-0000-0000A0020000}"/>
    <cellStyle name="Moneda 13 6" xfId="691" xr:uid="{00000000-0005-0000-0000-0000A1020000}"/>
    <cellStyle name="Moneda 13 6 2" xfId="692" xr:uid="{00000000-0005-0000-0000-0000A2020000}"/>
    <cellStyle name="Moneda 13 7" xfId="693" xr:uid="{00000000-0005-0000-0000-0000A3020000}"/>
    <cellStyle name="Moneda 13 7 2" xfId="694" xr:uid="{00000000-0005-0000-0000-0000A4020000}"/>
    <cellStyle name="Moneda 13 8" xfId="695" xr:uid="{00000000-0005-0000-0000-0000A5020000}"/>
    <cellStyle name="Moneda 13 8 2" xfId="696" xr:uid="{00000000-0005-0000-0000-0000A6020000}"/>
    <cellStyle name="Moneda 13 9" xfId="697" xr:uid="{00000000-0005-0000-0000-0000A7020000}"/>
    <cellStyle name="Moneda 14" xfId="698" xr:uid="{00000000-0005-0000-0000-0000A8020000}"/>
    <cellStyle name="Moneda 14 2" xfId="699" xr:uid="{00000000-0005-0000-0000-0000A9020000}"/>
    <cellStyle name="Moneda 14 2 2" xfId="700" xr:uid="{00000000-0005-0000-0000-0000AA020000}"/>
    <cellStyle name="Moneda 14 2 2 2" xfId="701" xr:uid="{00000000-0005-0000-0000-0000AB020000}"/>
    <cellStyle name="Moneda 14 2 2 2 2" xfId="702" xr:uid="{00000000-0005-0000-0000-0000AC020000}"/>
    <cellStyle name="Moneda 14 2 2 2 2 2" xfId="703" xr:uid="{00000000-0005-0000-0000-0000AD020000}"/>
    <cellStyle name="Moneda 14 2 2 2 3" xfId="704" xr:uid="{00000000-0005-0000-0000-0000AE020000}"/>
    <cellStyle name="Moneda 14 2 2 2 3 2" xfId="705" xr:uid="{00000000-0005-0000-0000-0000AF020000}"/>
    <cellStyle name="Moneda 14 2 2 2 4" xfId="706" xr:uid="{00000000-0005-0000-0000-0000B0020000}"/>
    <cellStyle name="Moneda 14 2 2 2 4 2" xfId="707" xr:uid="{00000000-0005-0000-0000-0000B1020000}"/>
    <cellStyle name="Moneda 14 2 2 2 5" xfId="708" xr:uid="{00000000-0005-0000-0000-0000B2020000}"/>
    <cellStyle name="Moneda 14 2 2 3" xfId="709" xr:uid="{00000000-0005-0000-0000-0000B3020000}"/>
    <cellStyle name="Moneda 14 2 2 3 2" xfId="710" xr:uid="{00000000-0005-0000-0000-0000B4020000}"/>
    <cellStyle name="Moneda 14 2 2 4" xfId="711" xr:uid="{00000000-0005-0000-0000-0000B5020000}"/>
    <cellStyle name="Moneda 14 2 2 4 2" xfId="712" xr:uid="{00000000-0005-0000-0000-0000B6020000}"/>
    <cellStyle name="Moneda 14 2 2 5" xfId="713" xr:uid="{00000000-0005-0000-0000-0000B7020000}"/>
    <cellStyle name="Moneda 14 2 2 5 2" xfId="714" xr:uid="{00000000-0005-0000-0000-0000B8020000}"/>
    <cellStyle name="Moneda 14 2 2 6" xfId="715" xr:uid="{00000000-0005-0000-0000-0000B9020000}"/>
    <cellStyle name="Moneda 14 2 3" xfId="716" xr:uid="{00000000-0005-0000-0000-0000BA020000}"/>
    <cellStyle name="Moneda 14 2 3 2" xfId="717" xr:uid="{00000000-0005-0000-0000-0000BB020000}"/>
    <cellStyle name="Moneda 14 2 3 2 2" xfId="718" xr:uid="{00000000-0005-0000-0000-0000BC020000}"/>
    <cellStyle name="Moneda 14 2 3 3" xfId="719" xr:uid="{00000000-0005-0000-0000-0000BD020000}"/>
    <cellStyle name="Moneda 14 2 3 3 2" xfId="720" xr:uid="{00000000-0005-0000-0000-0000BE020000}"/>
    <cellStyle name="Moneda 14 2 3 4" xfId="721" xr:uid="{00000000-0005-0000-0000-0000BF020000}"/>
    <cellStyle name="Moneda 14 2 3 4 2" xfId="722" xr:uid="{00000000-0005-0000-0000-0000C0020000}"/>
    <cellStyle name="Moneda 14 2 3 5" xfId="723" xr:uid="{00000000-0005-0000-0000-0000C1020000}"/>
    <cellStyle name="Moneda 14 2 4" xfId="724" xr:uid="{00000000-0005-0000-0000-0000C2020000}"/>
    <cellStyle name="Moneda 14 2 4 2" xfId="725" xr:uid="{00000000-0005-0000-0000-0000C3020000}"/>
    <cellStyle name="Moneda 14 2 5" xfId="726" xr:uid="{00000000-0005-0000-0000-0000C4020000}"/>
    <cellStyle name="Moneda 14 2 5 2" xfId="727" xr:uid="{00000000-0005-0000-0000-0000C5020000}"/>
    <cellStyle name="Moneda 14 2 6" xfId="728" xr:uid="{00000000-0005-0000-0000-0000C6020000}"/>
    <cellStyle name="Moneda 14 2 6 2" xfId="729" xr:uid="{00000000-0005-0000-0000-0000C7020000}"/>
    <cellStyle name="Moneda 14 2 7" xfId="730" xr:uid="{00000000-0005-0000-0000-0000C8020000}"/>
    <cellStyle name="Moneda 14 2 8" xfId="731" xr:uid="{00000000-0005-0000-0000-0000C9020000}"/>
    <cellStyle name="Moneda 14 3" xfId="732" xr:uid="{00000000-0005-0000-0000-0000CA020000}"/>
    <cellStyle name="Moneda 14 3 2" xfId="733" xr:uid="{00000000-0005-0000-0000-0000CB020000}"/>
    <cellStyle name="Moneda 14 3 2 2" xfId="734" xr:uid="{00000000-0005-0000-0000-0000CC020000}"/>
    <cellStyle name="Moneda 14 3 2 2 2" xfId="735" xr:uid="{00000000-0005-0000-0000-0000CD020000}"/>
    <cellStyle name="Moneda 14 3 2 3" xfId="736" xr:uid="{00000000-0005-0000-0000-0000CE020000}"/>
    <cellStyle name="Moneda 14 3 2 3 2" xfId="737" xr:uid="{00000000-0005-0000-0000-0000CF020000}"/>
    <cellStyle name="Moneda 14 3 2 4" xfId="738" xr:uid="{00000000-0005-0000-0000-0000D0020000}"/>
    <cellStyle name="Moneda 14 3 2 4 2" xfId="739" xr:uid="{00000000-0005-0000-0000-0000D1020000}"/>
    <cellStyle name="Moneda 14 3 2 5" xfId="740" xr:uid="{00000000-0005-0000-0000-0000D2020000}"/>
    <cellStyle name="Moneda 14 3 3" xfId="741" xr:uid="{00000000-0005-0000-0000-0000D3020000}"/>
    <cellStyle name="Moneda 14 3 3 2" xfId="742" xr:uid="{00000000-0005-0000-0000-0000D4020000}"/>
    <cellStyle name="Moneda 14 3 4" xfId="743" xr:uid="{00000000-0005-0000-0000-0000D5020000}"/>
    <cellStyle name="Moneda 14 3 4 2" xfId="744" xr:uid="{00000000-0005-0000-0000-0000D6020000}"/>
    <cellStyle name="Moneda 14 3 5" xfId="745" xr:uid="{00000000-0005-0000-0000-0000D7020000}"/>
    <cellStyle name="Moneda 14 3 5 2" xfId="746" xr:uid="{00000000-0005-0000-0000-0000D8020000}"/>
    <cellStyle name="Moneda 14 3 6" xfId="747" xr:uid="{00000000-0005-0000-0000-0000D9020000}"/>
    <cellStyle name="Moneda 14 4" xfId="748" xr:uid="{00000000-0005-0000-0000-0000DA020000}"/>
    <cellStyle name="Moneda 14 4 2" xfId="749" xr:uid="{00000000-0005-0000-0000-0000DB020000}"/>
    <cellStyle name="Moneda 14 4 2 2" xfId="750" xr:uid="{00000000-0005-0000-0000-0000DC020000}"/>
    <cellStyle name="Moneda 14 4 3" xfId="751" xr:uid="{00000000-0005-0000-0000-0000DD020000}"/>
    <cellStyle name="Moneda 14 4 3 2" xfId="752" xr:uid="{00000000-0005-0000-0000-0000DE020000}"/>
    <cellStyle name="Moneda 14 4 4" xfId="753" xr:uid="{00000000-0005-0000-0000-0000DF020000}"/>
    <cellStyle name="Moneda 14 4 4 2" xfId="754" xr:uid="{00000000-0005-0000-0000-0000E0020000}"/>
    <cellStyle name="Moneda 14 4 5" xfId="755" xr:uid="{00000000-0005-0000-0000-0000E1020000}"/>
    <cellStyle name="Moneda 14 5" xfId="756" xr:uid="{00000000-0005-0000-0000-0000E2020000}"/>
    <cellStyle name="Moneda 14 5 2" xfId="757" xr:uid="{00000000-0005-0000-0000-0000E3020000}"/>
    <cellStyle name="Moneda 14 6" xfId="758" xr:uid="{00000000-0005-0000-0000-0000E4020000}"/>
    <cellStyle name="Moneda 14 6 2" xfId="759" xr:uid="{00000000-0005-0000-0000-0000E5020000}"/>
    <cellStyle name="Moneda 14 7" xfId="760" xr:uid="{00000000-0005-0000-0000-0000E6020000}"/>
    <cellStyle name="Moneda 14 7 2" xfId="761" xr:uid="{00000000-0005-0000-0000-0000E7020000}"/>
    <cellStyle name="Moneda 14 8" xfId="762" xr:uid="{00000000-0005-0000-0000-0000E8020000}"/>
    <cellStyle name="Moneda 14 9" xfId="763" xr:uid="{00000000-0005-0000-0000-0000E9020000}"/>
    <cellStyle name="Moneda 15" xfId="764" xr:uid="{00000000-0005-0000-0000-0000EA020000}"/>
    <cellStyle name="Moneda 15 2" xfId="765" xr:uid="{00000000-0005-0000-0000-0000EB020000}"/>
    <cellStyle name="Moneda 15 2 2" xfId="766" xr:uid="{00000000-0005-0000-0000-0000EC020000}"/>
    <cellStyle name="Moneda 15 2 2 2" xfId="767" xr:uid="{00000000-0005-0000-0000-0000ED020000}"/>
    <cellStyle name="Moneda 15 2 2 2 2" xfId="768" xr:uid="{00000000-0005-0000-0000-0000EE020000}"/>
    <cellStyle name="Moneda 15 2 2 2 2 2" xfId="769" xr:uid="{00000000-0005-0000-0000-0000EF020000}"/>
    <cellStyle name="Moneda 15 2 2 2 3" xfId="770" xr:uid="{00000000-0005-0000-0000-0000F0020000}"/>
    <cellStyle name="Moneda 15 2 2 2 3 2" xfId="771" xr:uid="{00000000-0005-0000-0000-0000F1020000}"/>
    <cellStyle name="Moneda 15 2 2 2 4" xfId="772" xr:uid="{00000000-0005-0000-0000-0000F2020000}"/>
    <cellStyle name="Moneda 15 2 2 2 4 2" xfId="773" xr:uid="{00000000-0005-0000-0000-0000F3020000}"/>
    <cellStyle name="Moneda 15 2 2 2 5" xfId="774" xr:uid="{00000000-0005-0000-0000-0000F4020000}"/>
    <cellStyle name="Moneda 15 2 2 3" xfId="775" xr:uid="{00000000-0005-0000-0000-0000F5020000}"/>
    <cellStyle name="Moneda 15 2 2 3 2" xfId="776" xr:uid="{00000000-0005-0000-0000-0000F6020000}"/>
    <cellStyle name="Moneda 15 2 2 4" xfId="777" xr:uid="{00000000-0005-0000-0000-0000F7020000}"/>
    <cellStyle name="Moneda 15 2 2 4 2" xfId="778" xr:uid="{00000000-0005-0000-0000-0000F8020000}"/>
    <cellStyle name="Moneda 15 2 2 5" xfId="779" xr:uid="{00000000-0005-0000-0000-0000F9020000}"/>
    <cellStyle name="Moneda 15 2 2 5 2" xfId="780" xr:uid="{00000000-0005-0000-0000-0000FA020000}"/>
    <cellStyle name="Moneda 15 2 2 6" xfId="781" xr:uid="{00000000-0005-0000-0000-0000FB020000}"/>
    <cellStyle name="Moneda 15 2 3" xfId="782" xr:uid="{00000000-0005-0000-0000-0000FC020000}"/>
    <cellStyle name="Moneda 15 2 3 2" xfId="783" xr:uid="{00000000-0005-0000-0000-0000FD020000}"/>
    <cellStyle name="Moneda 15 2 3 2 2" xfId="784" xr:uid="{00000000-0005-0000-0000-0000FE020000}"/>
    <cellStyle name="Moneda 15 2 3 3" xfId="785" xr:uid="{00000000-0005-0000-0000-0000FF020000}"/>
    <cellStyle name="Moneda 15 2 3 3 2" xfId="786" xr:uid="{00000000-0005-0000-0000-000000030000}"/>
    <cellStyle name="Moneda 15 2 3 4" xfId="787" xr:uid="{00000000-0005-0000-0000-000001030000}"/>
    <cellStyle name="Moneda 15 2 3 4 2" xfId="788" xr:uid="{00000000-0005-0000-0000-000002030000}"/>
    <cellStyle name="Moneda 15 2 3 5" xfId="789" xr:uid="{00000000-0005-0000-0000-000003030000}"/>
    <cellStyle name="Moneda 15 2 4" xfId="790" xr:uid="{00000000-0005-0000-0000-000004030000}"/>
    <cellStyle name="Moneda 15 2 4 2" xfId="791" xr:uid="{00000000-0005-0000-0000-000005030000}"/>
    <cellStyle name="Moneda 15 2 5" xfId="792" xr:uid="{00000000-0005-0000-0000-000006030000}"/>
    <cellStyle name="Moneda 15 2 5 2" xfId="793" xr:uid="{00000000-0005-0000-0000-000007030000}"/>
    <cellStyle name="Moneda 15 2 6" xfId="794" xr:uid="{00000000-0005-0000-0000-000008030000}"/>
    <cellStyle name="Moneda 15 2 6 2" xfId="795" xr:uid="{00000000-0005-0000-0000-000009030000}"/>
    <cellStyle name="Moneda 15 2 7" xfId="796" xr:uid="{00000000-0005-0000-0000-00000A030000}"/>
    <cellStyle name="Moneda 15 2 8" xfId="797" xr:uid="{00000000-0005-0000-0000-00000B030000}"/>
    <cellStyle name="Moneda 15 3" xfId="798" xr:uid="{00000000-0005-0000-0000-00000C030000}"/>
    <cellStyle name="Moneda 15 3 2" xfId="799" xr:uid="{00000000-0005-0000-0000-00000D030000}"/>
    <cellStyle name="Moneda 15 3 2 2" xfId="800" xr:uid="{00000000-0005-0000-0000-00000E030000}"/>
    <cellStyle name="Moneda 15 3 2 2 2" xfId="801" xr:uid="{00000000-0005-0000-0000-00000F030000}"/>
    <cellStyle name="Moneda 15 3 2 3" xfId="802" xr:uid="{00000000-0005-0000-0000-000010030000}"/>
    <cellStyle name="Moneda 15 3 2 3 2" xfId="803" xr:uid="{00000000-0005-0000-0000-000011030000}"/>
    <cellStyle name="Moneda 15 3 2 4" xfId="804" xr:uid="{00000000-0005-0000-0000-000012030000}"/>
    <cellStyle name="Moneda 15 3 2 4 2" xfId="805" xr:uid="{00000000-0005-0000-0000-000013030000}"/>
    <cellStyle name="Moneda 15 3 2 5" xfId="806" xr:uid="{00000000-0005-0000-0000-000014030000}"/>
    <cellStyle name="Moneda 15 3 3" xfId="807" xr:uid="{00000000-0005-0000-0000-000015030000}"/>
    <cellStyle name="Moneda 15 3 3 2" xfId="808" xr:uid="{00000000-0005-0000-0000-000016030000}"/>
    <cellStyle name="Moneda 15 3 4" xfId="809" xr:uid="{00000000-0005-0000-0000-000017030000}"/>
    <cellStyle name="Moneda 15 3 4 2" xfId="810" xr:uid="{00000000-0005-0000-0000-000018030000}"/>
    <cellStyle name="Moneda 15 3 5" xfId="811" xr:uid="{00000000-0005-0000-0000-000019030000}"/>
    <cellStyle name="Moneda 15 3 5 2" xfId="812" xr:uid="{00000000-0005-0000-0000-00001A030000}"/>
    <cellStyle name="Moneda 15 3 6" xfId="813" xr:uid="{00000000-0005-0000-0000-00001B030000}"/>
    <cellStyle name="Moneda 15 4" xfId="814" xr:uid="{00000000-0005-0000-0000-00001C030000}"/>
    <cellStyle name="Moneda 15 4 2" xfId="815" xr:uid="{00000000-0005-0000-0000-00001D030000}"/>
    <cellStyle name="Moneda 15 4 2 2" xfId="816" xr:uid="{00000000-0005-0000-0000-00001E030000}"/>
    <cellStyle name="Moneda 15 4 3" xfId="817" xr:uid="{00000000-0005-0000-0000-00001F030000}"/>
    <cellStyle name="Moneda 15 4 3 2" xfId="818" xr:uid="{00000000-0005-0000-0000-000020030000}"/>
    <cellStyle name="Moneda 15 4 4" xfId="819" xr:uid="{00000000-0005-0000-0000-000021030000}"/>
    <cellStyle name="Moneda 15 4 4 2" xfId="820" xr:uid="{00000000-0005-0000-0000-000022030000}"/>
    <cellStyle name="Moneda 15 4 5" xfId="821" xr:uid="{00000000-0005-0000-0000-000023030000}"/>
    <cellStyle name="Moneda 15 5" xfId="822" xr:uid="{00000000-0005-0000-0000-000024030000}"/>
    <cellStyle name="Moneda 15 5 2" xfId="823" xr:uid="{00000000-0005-0000-0000-000025030000}"/>
    <cellStyle name="Moneda 15 6" xfId="824" xr:uid="{00000000-0005-0000-0000-000026030000}"/>
    <cellStyle name="Moneda 15 6 2" xfId="825" xr:uid="{00000000-0005-0000-0000-000027030000}"/>
    <cellStyle name="Moneda 15 7" xfId="826" xr:uid="{00000000-0005-0000-0000-000028030000}"/>
    <cellStyle name="Moneda 15 7 2" xfId="827" xr:uid="{00000000-0005-0000-0000-000029030000}"/>
    <cellStyle name="Moneda 15 8" xfId="828" xr:uid="{00000000-0005-0000-0000-00002A030000}"/>
    <cellStyle name="Moneda 15 9" xfId="829" xr:uid="{00000000-0005-0000-0000-00002B030000}"/>
    <cellStyle name="Moneda 16" xfId="830" xr:uid="{00000000-0005-0000-0000-00002C030000}"/>
    <cellStyle name="Moneda 16 2" xfId="831" xr:uid="{00000000-0005-0000-0000-00002D030000}"/>
    <cellStyle name="Moneda 16 2 2" xfId="832" xr:uid="{00000000-0005-0000-0000-00002E030000}"/>
    <cellStyle name="Moneda 16 2 2 2" xfId="833" xr:uid="{00000000-0005-0000-0000-00002F030000}"/>
    <cellStyle name="Moneda 16 2 2 2 2" xfId="834" xr:uid="{00000000-0005-0000-0000-000030030000}"/>
    <cellStyle name="Moneda 16 2 2 3" xfId="835" xr:uid="{00000000-0005-0000-0000-000031030000}"/>
    <cellStyle name="Moneda 16 2 2 3 2" xfId="836" xr:uid="{00000000-0005-0000-0000-000032030000}"/>
    <cellStyle name="Moneda 16 2 2 4" xfId="837" xr:uid="{00000000-0005-0000-0000-000033030000}"/>
    <cellStyle name="Moneda 16 2 2 4 2" xfId="838" xr:uid="{00000000-0005-0000-0000-000034030000}"/>
    <cellStyle name="Moneda 16 2 2 5" xfId="839" xr:uid="{00000000-0005-0000-0000-000035030000}"/>
    <cellStyle name="Moneda 16 2 3" xfId="840" xr:uid="{00000000-0005-0000-0000-000036030000}"/>
    <cellStyle name="Moneda 16 2 3 2" xfId="841" xr:uid="{00000000-0005-0000-0000-000037030000}"/>
    <cellStyle name="Moneda 16 2 4" xfId="842" xr:uid="{00000000-0005-0000-0000-000038030000}"/>
    <cellStyle name="Moneda 16 2 4 2" xfId="843" xr:uid="{00000000-0005-0000-0000-000039030000}"/>
    <cellStyle name="Moneda 16 2 5" xfId="844" xr:uid="{00000000-0005-0000-0000-00003A030000}"/>
    <cellStyle name="Moneda 16 2 5 2" xfId="845" xr:uid="{00000000-0005-0000-0000-00003B030000}"/>
    <cellStyle name="Moneda 16 2 6" xfId="846" xr:uid="{00000000-0005-0000-0000-00003C030000}"/>
    <cellStyle name="Moneda 16 2 7" xfId="847" xr:uid="{00000000-0005-0000-0000-00003D030000}"/>
    <cellStyle name="Moneda 16 3" xfId="848" xr:uid="{00000000-0005-0000-0000-00003E030000}"/>
    <cellStyle name="Moneda 16 3 2" xfId="849" xr:uid="{00000000-0005-0000-0000-00003F030000}"/>
    <cellStyle name="Moneda 16 3 2 2" xfId="850" xr:uid="{00000000-0005-0000-0000-000040030000}"/>
    <cellStyle name="Moneda 16 3 3" xfId="851" xr:uid="{00000000-0005-0000-0000-000041030000}"/>
    <cellStyle name="Moneda 16 3 3 2" xfId="852" xr:uid="{00000000-0005-0000-0000-000042030000}"/>
    <cellStyle name="Moneda 16 3 4" xfId="853" xr:uid="{00000000-0005-0000-0000-000043030000}"/>
    <cellStyle name="Moneda 16 3 4 2" xfId="854" xr:uid="{00000000-0005-0000-0000-000044030000}"/>
    <cellStyle name="Moneda 16 3 5" xfId="855" xr:uid="{00000000-0005-0000-0000-000045030000}"/>
    <cellStyle name="Moneda 16 4" xfId="856" xr:uid="{00000000-0005-0000-0000-000046030000}"/>
    <cellStyle name="Moneda 16 4 2" xfId="857" xr:uid="{00000000-0005-0000-0000-000047030000}"/>
    <cellStyle name="Moneda 16 5" xfId="858" xr:uid="{00000000-0005-0000-0000-000048030000}"/>
    <cellStyle name="Moneda 16 5 2" xfId="859" xr:uid="{00000000-0005-0000-0000-000049030000}"/>
    <cellStyle name="Moneda 16 6" xfId="860" xr:uid="{00000000-0005-0000-0000-00004A030000}"/>
    <cellStyle name="Moneda 16 6 2" xfId="861" xr:uid="{00000000-0005-0000-0000-00004B030000}"/>
    <cellStyle name="Moneda 16 7" xfId="862" xr:uid="{00000000-0005-0000-0000-00004C030000}"/>
    <cellStyle name="Moneda 16 8" xfId="863" xr:uid="{00000000-0005-0000-0000-00004D030000}"/>
    <cellStyle name="Moneda 17" xfId="864" xr:uid="{00000000-0005-0000-0000-00004E030000}"/>
    <cellStyle name="Moneda 17 2" xfId="865" xr:uid="{00000000-0005-0000-0000-00004F030000}"/>
    <cellStyle name="Moneda 17 2 2" xfId="866" xr:uid="{00000000-0005-0000-0000-000050030000}"/>
    <cellStyle name="Moneda 17 2 2 2" xfId="867" xr:uid="{00000000-0005-0000-0000-000051030000}"/>
    <cellStyle name="Moneda 17 2 2 2 2" xfId="868" xr:uid="{00000000-0005-0000-0000-000052030000}"/>
    <cellStyle name="Moneda 17 2 2 3" xfId="869" xr:uid="{00000000-0005-0000-0000-000053030000}"/>
    <cellStyle name="Moneda 17 2 2 3 2" xfId="870" xr:uid="{00000000-0005-0000-0000-000054030000}"/>
    <cellStyle name="Moneda 17 2 2 4" xfId="871" xr:uid="{00000000-0005-0000-0000-000055030000}"/>
    <cellStyle name="Moneda 17 2 2 4 2" xfId="872" xr:uid="{00000000-0005-0000-0000-000056030000}"/>
    <cellStyle name="Moneda 17 2 2 5" xfId="873" xr:uid="{00000000-0005-0000-0000-000057030000}"/>
    <cellStyle name="Moneda 17 2 3" xfId="874" xr:uid="{00000000-0005-0000-0000-000058030000}"/>
    <cellStyle name="Moneda 17 2 3 2" xfId="875" xr:uid="{00000000-0005-0000-0000-000059030000}"/>
    <cellStyle name="Moneda 17 2 4" xfId="876" xr:uid="{00000000-0005-0000-0000-00005A030000}"/>
    <cellStyle name="Moneda 17 2 4 2" xfId="877" xr:uid="{00000000-0005-0000-0000-00005B030000}"/>
    <cellStyle name="Moneda 17 2 5" xfId="878" xr:uid="{00000000-0005-0000-0000-00005C030000}"/>
    <cellStyle name="Moneda 17 2 5 2" xfId="879" xr:uid="{00000000-0005-0000-0000-00005D030000}"/>
    <cellStyle name="Moneda 17 2 6" xfId="880" xr:uid="{00000000-0005-0000-0000-00005E030000}"/>
    <cellStyle name="Moneda 17 2 7" xfId="881" xr:uid="{00000000-0005-0000-0000-00005F030000}"/>
    <cellStyle name="Moneda 17 3" xfId="882" xr:uid="{00000000-0005-0000-0000-000060030000}"/>
    <cellStyle name="Moneda 17 3 2" xfId="883" xr:uid="{00000000-0005-0000-0000-000061030000}"/>
    <cellStyle name="Moneda 17 3 2 2" xfId="884" xr:uid="{00000000-0005-0000-0000-000062030000}"/>
    <cellStyle name="Moneda 17 3 3" xfId="885" xr:uid="{00000000-0005-0000-0000-000063030000}"/>
    <cellStyle name="Moneda 17 3 3 2" xfId="886" xr:uid="{00000000-0005-0000-0000-000064030000}"/>
    <cellStyle name="Moneda 17 3 4" xfId="887" xr:uid="{00000000-0005-0000-0000-000065030000}"/>
    <cellStyle name="Moneda 17 3 4 2" xfId="888" xr:uid="{00000000-0005-0000-0000-000066030000}"/>
    <cellStyle name="Moneda 17 3 5" xfId="889" xr:uid="{00000000-0005-0000-0000-000067030000}"/>
    <cellStyle name="Moneda 17 4" xfId="890" xr:uid="{00000000-0005-0000-0000-000068030000}"/>
    <cellStyle name="Moneda 17 4 2" xfId="891" xr:uid="{00000000-0005-0000-0000-000069030000}"/>
    <cellStyle name="Moneda 17 5" xfId="892" xr:uid="{00000000-0005-0000-0000-00006A030000}"/>
    <cellStyle name="Moneda 17 5 2" xfId="893" xr:uid="{00000000-0005-0000-0000-00006B030000}"/>
    <cellStyle name="Moneda 17 6" xfId="894" xr:uid="{00000000-0005-0000-0000-00006C030000}"/>
    <cellStyle name="Moneda 17 6 2" xfId="895" xr:uid="{00000000-0005-0000-0000-00006D030000}"/>
    <cellStyle name="Moneda 17 7" xfId="896" xr:uid="{00000000-0005-0000-0000-00006E030000}"/>
    <cellStyle name="Moneda 17 8" xfId="897" xr:uid="{00000000-0005-0000-0000-00006F030000}"/>
    <cellStyle name="Moneda 18" xfId="898" xr:uid="{00000000-0005-0000-0000-000070030000}"/>
    <cellStyle name="Moneda 18 2" xfId="899" xr:uid="{00000000-0005-0000-0000-000071030000}"/>
    <cellStyle name="Moneda 18 2 2" xfId="900" xr:uid="{00000000-0005-0000-0000-000072030000}"/>
    <cellStyle name="Moneda 18 2 2 2" xfId="901" xr:uid="{00000000-0005-0000-0000-000073030000}"/>
    <cellStyle name="Moneda 18 2 2 2 2" xfId="902" xr:uid="{00000000-0005-0000-0000-000074030000}"/>
    <cellStyle name="Moneda 18 2 2 3" xfId="903" xr:uid="{00000000-0005-0000-0000-000075030000}"/>
    <cellStyle name="Moneda 18 2 2 3 2" xfId="904" xr:uid="{00000000-0005-0000-0000-000076030000}"/>
    <cellStyle name="Moneda 18 2 2 4" xfId="905" xr:uid="{00000000-0005-0000-0000-000077030000}"/>
    <cellStyle name="Moneda 18 2 2 4 2" xfId="906" xr:uid="{00000000-0005-0000-0000-000078030000}"/>
    <cellStyle name="Moneda 18 2 2 5" xfId="907" xr:uid="{00000000-0005-0000-0000-000079030000}"/>
    <cellStyle name="Moneda 18 2 3" xfId="908" xr:uid="{00000000-0005-0000-0000-00007A030000}"/>
    <cellStyle name="Moneda 18 2 3 2" xfId="909" xr:uid="{00000000-0005-0000-0000-00007B030000}"/>
    <cellStyle name="Moneda 18 2 4" xfId="910" xr:uid="{00000000-0005-0000-0000-00007C030000}"/>
    <cellStyle name="Moneda 18 2 4 2" xfId="911" xr:uid="{00000000-0005-0000-0000-00007D030000}"/>
    <cellStyle name="Moneda 18 2 5" xfId="912" xr:uid="{00000000-0005-0000-0000-00007E030000}"/>
    <cellStyle name="Moneda 18 2 5 2" xfId="913" xr:uid="{00000000-0005-0000-0000-00007F030000}"/>
    <cellStyle name="Moneda 18 2 6" xfId="914" xr:uid="{00000000-0005-0000-0000-000080030000}"/>
    <cellStyle name="Moneda 18 2 7" xfId="915" xr:uid="{00000000-0005-0000-0000-000081030000}"/>
    <cellStyle name="Moneda 18 3" xfId="916" xr:uid="{00000000-0005-0000-0000-000082030000}"/>
    <cellStyle name="Moneda 18 3 2" xfId="917" xr:uid="{00000000-0005-0000-0000-000083030000}"/>
    <cellStyle name="Moneda 18 3 2 2" xfId="918" xr:uid="{00000000-0005-0000-0000-000084030000}"/>
    <cellStyle name="Moneda 18 3 3" xfId="919" xr:uid="{00000000-0005-0000-0000-000085030000}"/>
    <cellStyle name="Moneda 18 3 3 2" xfId="920" xr:uid="{00000000-0005-0000-0000-000086030000}"/>
    <cellStyle name="Moneda 18 3 4" xfId="921" xr:uid="{00000000-0005-0000-0000-000087030000}"/>
    <cellStyle name="Moneda 18 3 4 2" xfId="922" xr:uid="{00000000-0005-0000-0000-000088030000}"/>
    <cellStyle name="Moneda 18 3 5" xfId="923" xr:uid="{00000000-0005-0000-0000-000089030000}"/>
    <cellStyle name="Moneda 18 4" xfId="924" xr:uid="{00000000-0005-0000-0000-00008A030000}"/>
    <cellStyle name="Moneda 18 4 2" xfId="925" xr:uid="{00000000-0005-0000-0000-00008B030000}"/>
    <cellStyle name="Moneda 18 5" xfId="926" xr:uid="{00000000-0005-0000-0000-00008C030000}"/>
    <cellStyle name="Moneda 18 5 2" xfId="927" xr:uid="{00000000-0005-0000-0000-00008D030000}"/>
    <cellStyle name="Moneda 18 6" xfId="928" xr:uid="{00000000-0005-0000-0000-00008E030000}"/>
    <cellStyle name="Moneda 18 6 2" xfId="929" xr:uid="{00000000-0005-0000-0000-00008F030000}"/>
    <cellStyle name="Moneda 18 7" xfId="930" xr:uid="{00000000-0005-0000-0000-000090030000}"/>
    <cellStyle name="Moneda 18 8" xfId="931" xr:uid="{00000000-0005-0000-0000-000091030000}"/>
    <cellStyle name="Moneda 19" xfId="932" xr:uid="{00000000-0005-0000-0000-000092030000}"/>
    <cellStyle name="Moneda 19 2" xfId="933" xr:uid="{00000000-0005-0000-0000-000093030000}"/>
    <cellStyle name="Moneda 19 2 2" xfId="934" xr:uid="{00000000-0005-0000-0000-000094030000}"/>
    <cellStyle name="Moneda 19 2 2 2" xfId="935" xr:uid="{00000000-0005-0000-0000-000095030000}"/>
    <cellStyle name="Moneda 19 2 2 2 2" xfId="936" xr:uid="{00000000-0005-0000-0000-000096030000}"/>
    <cellStyle name="Moneda 19 2 2 3" xfId="937" xr:uid="{00000000-0005-0000-0000-000097030000}"/>
    <cellStyle name="Moneda 19 2 2 3 2" xfId="938" xr:uid="{00000000-0005-0000-0000-000098030000}"/>
    <cellStyle name="Moneda 19 2 2 4" xfId="939" xr:uid="{00000000-0005-0000-0000-000099030000}"/>
    <cellStyle name="Moneda 19 2 2 4 2" xfId="940" xr:uid="{00000000-0005-0000-0000-00009A030000}"/>
    <cellStyle name="Moneda 19 2 2 5" xfId="941" xr:uid="{00000000-0005-0000-0000-00009B030000}"/>
    <cellStyle name="Moneda 19 2 3" xfId="942" xr:uid="{00000000-0005-0000-0000-00009C030000}"/>
    <cellStyle name="Moneda 19 2 3 2" xfId="943" xr:uid="{00000000-0005-0000-0000-00009D030000}"/>
    <cellStyle name="Moneda 19 2 4" xfId="944" xr:uid="{00000000-0005-0000-0000-00009E030000}"/>
    <cellStyle name="Moneda 19 2 4 2" xfId="945" xr:uid="{00000000-0005-0000-0000-00009F030000}"/>
    <cellStyle name="Moneda 19 2 5" xfId="946" xr:uid="{00000000-0005-0000-0000-0000A0030000}"/>
    <cellStyle name="Moneda 19 2 5 2" xfId="947" xr:uid="{00000000-0005-0000-0000-0000A1030000}"/>
    <cellStyle name="Moneda 19 2 6" xfId="948" xr:uid="{00000000-0005-0000-0000-0000A2030000}"/>
    <cellStyle name="Moneda 19 2 7" xfId="949" xr:uid="{00000000-0005-0000-0000-0000A3030000}"/>
    <cellStyle name="Moneda 19 3" xfId="950" xr:uid="{00000000-0005-0000-0000-0000A4030000}"/>
    <cellStyle name="Moneda 19 3 2" xfId="951" xr:uid="{00000000-0005-0000-0000-0000A5030000}"/>
    <cellStyle name="Moneda 19 3 2 2" xfId="952" xr:uid="{00000000-0005-0000-0000-0000A6030000}"/>
    <cellStyle name="Moneda 19 3 3" xfId="953" xr:uid="{00000000-0005-0000-0000-0000A7030000}"/>
    <cellStyle name="Moneda 19 3 3 2" xfId="954" xr:uid="{00000000-0005-0000-0000-0000A8030000}"/>
    <cellStyle name="Moneda 19 3 4" xfId="955" xr:uid="{00000000-0005-0000-0000-0000A9030000}"/>
    <cellStyle name="Moneda 19 3 4 2" xfId="956" xr:uid="{00000000-0005-0000-0000-0000AA030000}"/>
    <cellStyle name="Moneda 19 3 5" xfId="957" xr:uid="{00000000-0005-0000-0000-0000AB030000}"/>
    <cellStyle name="Moneda 19 4" xfId="958" xr:uid="{00000000-0005-0000-0000-0000AC030000}"/>
    <cellStyle name="Moneda 19 4 2" xfId="959" xr:uid="{00000000-0005-0000-0000-0000AD030000}"/>
    <cellStyle name="Moneda 19 5" xfId="960" xr:uid="{00000000-0005-0000-0000-0000AE030000}"/>
    <cellStyle name="Moneda 19 5 2" xfId="961" xr:uid="{00000000-0005-0000-0000-0000AF030000}"/>
    <cellStyle name="Moneda 19 6" xfId="962" xr:uid="{00000000-0005-0000-0000-0000B0030000}"/>
    <cellStyle name="Moneda 19 6 2" xfId="963" xr:uid="{00000000-0005-0000-0000-0000B1030000}"/>
    <cellStyle name="Moneda 19 7" xfId="964" xr:uid="{00000000-0005-0000-0000-0000B2030000}"/>
    <cellStyle name="Moneda 19 8" xfId="965"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6" xr:uid="{00000000-0005-0000-0000-0000B7030000}"/>
    <cellStyle name="Moneda 2 2 3 2" xfId="967" xr:uid="{00000000-0005-0000-0000-0000B8030000}"/>
    <cellStyle name="Moneda 2 3" xfId="13" xr:uid="{00000000-0005-0000-0000-0000B9030000}"/>
    <cellStyle name="Moneda 2 3 10" xfId="968" xr:uid="{00000000-0005-0000-0000-0000BA030000}"/>
    <cellStyle name="Moneda 2 3 10 2" xfId="969" xr:uid="{00000000-0005-0000-0000-0000BB030000}"/>
    <cellStyle name="Moneda 2 3 10 2 2" xfId="970" xr:uid="{00000000-0005-0000-0000-0000BC030000}"/>
    <cellStyle name="Moneda 2 3 10 3" xfId="971" xr:uid="{00000000-0005-0000-0000-0000BD030000}"/>
    <cellStyle name="Moneda 2 3 11" xfId="972" xr:uid="{00000000-0005-0000-0000-0000BE030000}"/>
    <cellStyle name="Moneda 2 3 11 2" xfId="973" xr:uid="{00000000-0005-0000-0000-0000BF030000}"/>
    <cellStyle name="Moneda 2 3 11 3" xfId="974" xr:uid="{00000000-0005-0000-0000-0000C0030000}"/>
    <cellStyle name="Moneda 2 3 12" xfId="975" xr:uid="{00000000-0005-0000-0000-0000C1030000}"/>
    <cellStyle name="Moneda 2 3 2" xfId="976" xr:uid="{00000000-0005-0000-0000-0000C2030000}"/>
    <cellStyle name="Moneda 2 3 2 10" xfId="977" xr:uid="{00000000-0005-0000-0000-0000C3030000}"/>
    <cellStyle name="Moneda 2 3 2 11" xfId="978" xr:uid="{00000000-0005-0000-0000-0000C4030000}"/>
    <cellStyle name="Moneda 2 3 2 2" xfId="979" xr:uid="{00000000-0005-0000-0000-0000C5030000}"/>
    <cellStyle name="Moneda 2 3 2 2 2" xfId="980" xr:uid="{00000000-0005-0000-0000-0000C6030000}"/>
    <cellStyle name="Moneda 2 3 2 2 2 2" xfId="981" xr:uid="{00000000-0005-0000-0000-0000C7030000}"/>
    <cellStyle name="Moneda 2 3 2 2 2 2 2" xfId="982" xr:uid="{00000000-0005-0000-0000-0000C8030000}"/>
    <cellStyle name="Moneda 2 3 2 2 2 2 2 2" xfId="983" xr:uid="{00000000-0005-0000-0000-0000C9030000}"/>
    <cellStyle name="Moneda 2 3 2 2 2 2 2 2 2" xfId="984" xr:uid="{00000000-0005-0000-0000-0000CA030000}"/>
    <cellStyle name="Moneda 2 3 2 2 2 2 2 3" xfId="985" xr:uid="{00000000-0005-0000-0000-0000CB030000}"/>
    <cellStyle name="Moneda 2 3 2 2 2 2 3" xfId="986" xr:uid="{00000000-0005-0000-0000-0000CC030000}"/>
    <cellStyle name="Moneda 2 3 2 2 2 2 3 2" xfId="987" xr:uid="{00000000-0005-0000-0000-0000CD030000}"/>
    <cellStyle name="Moneda 2 3 2 2 2 2 3 3" xfId="988" xr:uid="{00000000-0005-0000-0000-0000CE030000}"/>
    <cellStyle name="Moneda 2 3 2 2 2 2 4" xfId="989" xr:uid="{00000000-0005-0000-0000-0000CF030000}"/>
    <cellStyle name="Moneda 2 3 2 2 2 2 4 2" xfId="990" xr:uid="{00000000-0005-0000-0000-0000D0030000}"/>
    <cellStyle name="Moneda 2 3 2 2 2 2 5" xfId="991" xr:uid="{00000000-0005-0000-0000-0000D1030000}"/>
    <cellStyle name="Moneda 2 3 2 2 2 2 6" xfId="992" xr:uid="{00000000-0005-0000-0000-0000D2030000}"/>
    <cellStyle name="Moneda 2 3 2 2 2 3" xfId="993" xr:uid="{00000000-0005-0000-0000-0000D3030000}"/>
    <cellStyle name="Moneda 2 3 2 2 2 3 2" xfId="994" xr:uid="{00000000-0005-0000-0000-0000D4030000}"/>
    <cellStyle name="Moneda 2 3 2 2 2 3 2 2" xfId="995" xr:uid="{00000000-0005-0000-0000-0000D5030000}"/>
    <cellStyle name="Moneda 2 3 2 2 2 3 3" xfId="996" xr:uid="{00000000-0005-0000-0000-0000D6030000}"/>
    <cellStyle name="Moneda 2 3 2 2 2 4" xfId="997" xr:uid="{00000000-0005-0000-0000-0000D7030000}"/>
    <cellStyle name="Moneda 2 3 2 2 2 4 2" xfId="998" xr:uid="{00000000-0005-0000-0000-0000D8030000}"/>
    <cellStyle name="Moneda 2 3 2 2 2 4 3" xfId="999" xr:uid="{00000000-0005-0000-0000-0000D9030000}"/>
    <cellStyle name="Moneda 2 3 2 2 2 5" xfId="1000" xr:uid="{00000000-0005-0000-0000-0000DA030000}"/>
    <cellStyle name="Moneda 2 3 2 2 2 5 2" xfId="1001" xr:uid="{00000000-0005-0000-0000-0000DB030000}"/>
    <cellStyle name="Moneda 2 3 2 2 2 6" xfId="1002" xr:uid="{00000000-0005-0000-0000-0000DC030000}"/>
    <cellStyle name="Moneda 2 3 2 2 2 7" xfId="1003" xr:uid="{00000000-0005-0000-0000-0000DD030000}"/>
    <cellStyle name="Moneda 2 3 2 2 3" xfId="1004" xr:uid="{00000000-0005-0000-0000-0000DE030000}"/>
    <cellStyle name="Moneda 2 3 2 2 3 2" xfId="1005" xr:uid="{00000000-0005-0000-0000-0000DF030000}"/>
    <cellStyle name="Moneda 2 3 2 2 3 2 2" xfId="1006" xr:uid="{00000000-0005-0000-0000-0000E0030000}"/>
    <cellStyle name="Moneda 2 3 2 2 3 2 2 2" xfId="1007" xr:uid="{00000000-0005-0000-0000-0000E1030000}"/>
    <cellStyle name="Moneda 2 3 2 2 3 2 2 3" xfId="1008" xr:uid="{00000000-0005-0000-0000-0000E2030000}"/>
    <cellStyle name="Moneda 2 3 2 2 3 2 3" xfId="1009" xr:uid="{00000000-0005-0000-0000-0000E3030000}"/>
    <cellStyle name="Moneda 2 3 2 2 3 2 4" xfId="1010" xr:uid="{00000000-0005-0000-0000-0000E4030000}"/>
    <cellStyle name="Moneda 2 3 2 2 3 3" xfId="1011" xr:uid="{00000000-0005-0000-0000-0000E5030000}"/>
    <cellStyle name="Moneda 2 3 2 2 3 3 2" xfId="1012" xr:uid="{00000000-0005-0000-0000-0000E6030000}"/>
    <cellStyle name="Moneda 2 3 2 2 3 3 2 2" xfId="1013" xr:uid="{00000000-0005-0000-0000-0000E7030000}"/>
    <cellStyle name="Moneda 2 3 2 2 3 3 3" xfId="1014" xr:uid="{00000000-0005-0000-0000-0000E8030000}"/>
    <cellStyle name="Moneda 2 3 2 2 3 4" xfId="1015" xr:uid="{00000000-0005-0000-0000-0000E9030000}"/>
    <cellStyle name="Moneda 2 3 2 2 3 4 2" xfId="1016" xr:uid="{00000000-0005-0000-0000-0000EA030000}"/>
    <cellStyle name="Moneda 2 3 2 2 3 4 3" xfId="1017" xr:uid="{00000000-0005-0000-0000-0000EB030000}"/>
    <cellStyle name="Moneda 2 3 2 2 3 5" xfId="1018" xr:uid="{00000000-0005-0000-0000-0000EC030000}"/>
    <cellStyle name="Moneda 2 3 2 2 3 6" xfId="1019" xr:uid="{00000000-0005-0000-0000-0000ED030000}"/>
    <cellStyle name="Moneda 2 3 2 2 4" xfId="1020" xr:uid="{00000000-0005-0000-0000-0000EE030000}"/>
    <cellStyle name="Moneda 2 3 2 2 4 2" xfId="1021" xr:uid="{00000000-0005-0000-0000-0000EF030000}"/>
    <cellStyle name="Moneda 2 3 2 2 4 2 2" xfId="1022" xr:uid="{00000000-0005-0000-0000-0000F0030000}"/>
    <cellStyle name="Moneda 2 3 2 2 4 2 2 2" xfId="1023" xr:uid="{00000000-0005-0000-0000-0000F1030000}"/>
    <cellStyle name="Moneda 2 3 2 2 4 2 3" xfId="1024" xr:uid="{00000000-0005-0000-0000-0000F2030000}"/>
    <cellStyle name="Moneda 2 3 2 2 4 2 4" xfId="1025" xr:uid="{00000000-0005-0000-0000-0000F3030000}"/>
    <cellStyle name="Moneda 2 3 2 2 4 3" xfId="1026" xr:uid="{00000000-0005-0000-0000-0000F4030000}"/>
    <cellStyle name="Moneda 2 3 2 2 4 3 2" xfId="1027" xr:uid="{00000000-0005-0000-0000-0000F5030000}"/>
    <cellStyle name="Moneda 2 3 2 2 4 4" xfId="1028" xr:uid="{00000000-0005-0000-0000-0000F6030000}"/>
    <cellStyle name="Moneda 2 3 2 2 4 5" xfId="1029" xr:uid="{00000000-0005-0000-0000-0000F7030000}"/>
    <cellStyle name="Moneda 2 3 2 2 5" xfId="1030" xr:uid="{00000000-0005-0000-0000-0000F8030000}"/>
    <cellStyle name="Moneda 2 3 2 2 5 2" xfId="1031" xr:uid="{00000000-0005-0000-0000-0000F9030000}"/>
    <cellStyle name="Moneda 2 3 2 2 5 2 2" xfId="1032" xr:uid="{00000000-0005-0000-0000-0000FA030000}"/>
    <cellStyle name="Moneda 2 3 2 2 5 2 3" xfId="1033" xr:uid="{00000000-0005-0000-0000-0000FB030000}"/>
    <cellStyle name="Moneda 2 3 2 2 5 3" xfId="1034" xr:uid="{00000000-0005-0000-0000-0000FC030000}"/>
    <cellStyle name="Moneda 2 3 2 2 5 4" xfId="1035" xr:uid="{00000000-0005-0000-0000-0000FD030000}"/>
    <cellStyle name="Moneda 2 3 2 2 6" xfId="1036" xr:uid="{00000000-0005-0000-0000-0000FE030000}"/>
    <cellStyle name="Moneda 2 3 2 2 6 2" xfId="1037" xr:uid="{00000000-0005-0000-0000-0000FF030000}"/>
    <cellStyle name="Moneda 2 3 2 2 6 2 2" xfId="1038" xr:uid="{00000000-0005-0000-0000-000000040000}"/>
    <cellStyle name="Moneda 2 3 2 2 6 3" xfId="1039" xr:uid="{00000000-0005-0000-0000-000001040000}"/>
    <cellStyle name="Moneda 2 3 2 2 7" xfId="1040" xr:uid="{00000000-0005-0000-0000-000002040000}"/>
    <cellStyle name="Moneda 2 3 2 2 7 2" xfId="1041" xr:uid="{00000000-0005-0000-0000-000003040000}"/>
    <cellStyle name="Moneda 2 3 2 2 8" xfId="1042" xr:uid="{00000000-0005-0000-0000-000004040000}"/>
    <cellStyle name="Moneda 2 3 2 3" xfId="1043" xr:uid="{00000000-0005-0000-0000-000005040000}"/>
    <cellStyle name="Moneda 2 3 2 3 2" xfId="1044" xr:uid="{00000000-0005-0000-0000-000006040000}"/>
    <cellStyle name="Moneda 2 3 2 3 2 2" xfId="1045" xr:uid="{00000000-0005-0000-0000-000007040000}"/>
    <cellStyle name="Moneda 2 3 2 3 2 2 2" xfId="1046" xr:uid="{00000000-0005-0000-0000-000008040000}"/>
    <cellStyle name="Moneda 2 3 2 3 2 2 2 2" xfId="1047" xr:uid="{00000000-0005-0000-0000-000009040000}"/>
    <cellStyle name="Moneda 2 3 2 3 2 2 2 3" xfId="1048" xr:uid="{00000000-0005-0000-0000-00000A040000}"/>
    <cellStyle name="Moneda 2 3 2 3 2 2 3" xfId="1049" xr:uid="{00000000-0005-0000-0000-00000B040000}"/>
    <cellStyle name="Moneda 2 3 2 3 2 2 3 2" xfId="1050" xr:uid="{00000000-0005-0000-0000-00000C040000}"/>
    <cellStyle name="Moneda 2 3 2 3 2 2 4" xfId="1051" xr:uid="{00000000-0005-0000-0000-00000D040000}"/>
    <cellStyle name="Moneda 2 3 2 3 2 2 4 2" xfId="1052" xr:uid="{00000000-0005-0000-0000-00000E040000}"/>
    <cellStyle name="Moneda 2 3 2 3 2 2 5" xfId="1053" xr:uid="{00000000-0005-0000-0000-00000F040000}"/>
    <cellStyle name="Moneda 2 3 2 3 2 2 6" xfId="1054" xr:uid="{00000000-0005-0000-0000-000010040000}"/>
    <cellStyle name="Moneda 2 3 2 3 2 3" xfId="1055" xr:uid="{00000000-0005-0000-0000-000011040000}"/>
    <cellStyle name="Moneda 2 3 2 3 2 3 2" xfId="1056" xr:uid="{00000000-0005-0000-0000-000012040000}"/>
    <cellStyle name="Moneda 2 3 2 3 2 3 3" xfId="1057" xr:uid="{00000000-0005-0000-0000-000013040000}"/>
    <cellStyle name="Moneda 2 3 2 3 2 4" xfId="1058" xr:uid="{00000000-0005-0000-0000-000014040000}"/>
    <cellStyle name="Moneda 2 3 2 3 2 4 2" xfId="1059" xr:uid="{00000000-0005-0000-0000-000015040000}"/>
    <cellStyle name="Moneda 2 3 2 3 2 5" xfId="1060" xr:uid="{00000000-0005-0000-0000-000016040000}"/>
    <cellStyle name="Moneda 2 3 2 3 2 5 2" xfId="1061" xr:uid="{00000000-0005-0000-0000-000017040000}"/>
    <cellStyle name="Moneda 2 3 2 3 2 6" xfId="1062" xr:uid="{00000000-0005-0000-0000-000018040000}"/>
    <cellStyle name="Moneda 2 3 2 3 2 7" xfId="1063" xr:uid="{00000000-0005-0000-0000-000019040000}"/>
    <cellStyle name="Moneda 2 3 2 3 3" xfId="1064" xr:uid="{00000000-0005-0000-0000-00001A040000}"/>
    <cellStyle name="Moneda 2 3 2 3 3 2" xfId="1065" xr:uid="{00000000-0005-0000-0000-00001B040000}"/>
    <cellStyle name="Moneda 2 3 2 3 3 2 2" xfId="1066" xr:uid="{00000000-0005-0000-0000-00001C040000}"/>
    <cellStyle name="Moneda 2 3 2 3 3 2 3" xfId="1067" xr:uid="{00000000-0005-0000-0000-00001D040000}"/>
    <cellStyle name="Moneda 2 3 2 3 3 3" xfId="1068" xr:uid="{00000000-0005-0000-0000-00001E040000}"/>
    <cellStyle name="Moneda 2 3 2 3 3 3 2" xfId="1069" xr:uid="{00000000-0005-0000-0000-00001F040000}"/>
    <cellStyle name="Moneda 2 3 2 3 3 4" xfId="1070" xr:uid="{00000000-0005-0000-0000-000020040000}"/>
    <cellStyle name="Moneda 2 3 2 3 3 4 2" xfId="1071" xr:uid="{00000000-0005-0000-0000-000021040000}"/>
    <cellStyle name="Moneda 2 3 2 3 3 5" xfId="1072" xr:uid="{00000000-0005-0000-0000-000022040000}"/>
    <cellStyle name="Moneda 2 3 2 3 3 6" xfId="1073" xr:uid="{00000000-0005-0000-0000-000023040000}"/>
    <cellStyle name="Moneda 2 3 2 3 4" xfId="1074" xr:uid="{00000000-0005-0000-0000-000024040000}"/>
    <cellStyle name="Moneda 2 3 2 3 4 2" xfId="1075" xr:uid="{00000000-0005-0000-0000-000025040000}"/>
    <cellStyle name="Moneda 2 3 2 3 4 3" xfId="1076" xr:uid="{00000000-0005-0000-0000-000026040000}"/>
    <cellStyle name="Moneda 2 3 2 3 5" xfId="1077" xr:uid="{00000000-0005-0000-0000-000027040000}"/>
    <cellStyle name="Moneda 2 3 2 3 5 2" xfId="1078" xr:uid="{00000000-0005-0000-0000-000028040000}"/>
    <cellStyle name="Moneda 2 3 2 3 6" xfId="1079" xr:uid="{00000000-0005-0000-0000-000029040000}"/>
    <cellStyle name="Moneda 2 3 2 3 6 2" xfId="1080" xr:uid="{00000000-0005-0000-0000-00002A040000}"/>
    <cellStyle name="Moneda 2 3 2 3 7" xfId="1081" xr:uid="{00000000-0005-0000-0000-00002B040000}"/>
    <cellStyle name="Moneda 2 3 2 3 8" xfId="1082" xr:uid="{00000000-0005-0000-0000-00002C040000}"/>
    <cellStyle name="Moneda 2 3 2 4" xfId="1083" xr:uid="{00000000-0005-0000-0000-00002D040000}"/>
    <cellStyle name="Moneda 2 3 2 4 2" xfId="1084" xr:uid="{00000000-0005-0000-0000-00002E040000}"/>
    <cellStyle name="Moneda 2 3 2 4 2 2" xfId="1085" xr:uid="{00000000-0005-0000-0000-00002F040000}"/>
    <cellStyle name="Moneda 2 3 2 4 2 2 2" xfId="1086" xr:uid="{00000000-0005-0000-0000-000030040000}"/>
    <cellStyle name="Moneda 2 3 2 4 2 2 2 2" xfId="1087" xr:uid="{00000000-0005-0000-0000-000031040000}"/>
    <cellStyle name="Moneda 2 3 2 4 2 2 2 3" xfId="1088" xr:uid="{00000000-0005-0000-0000-000032040000}"/>
    <cellStyle name="Moneda 2 3 2 4 2 2 3" xfId="1089" xr:uid="{00000000-0005-0000-0000-000033040000}"/>
    <cellStyle name="Moneda 2 3 2 4 2 2 3 2" xfId="1090" xr:uid="{00000000-0005-0000-0000-000034040000}"/>
    <cellStyle name="Moneda 2 3 2 4 2 2 4" xfId="1091" xr:uid="{00000000-0005-0000-0000-000035040000}"/>
    <cellStyle name="Moneda 2 3 2 4 2 2 4 2" xfId="1092" xr:uid="{00000000-0005-0000-0000-000036040000}"/>
    <cellStyle name="Moneda 2 3 2 4 2 2 5" xfId="1093" xr:uid="{00000000-0005-0000-0000-000037040000}"/>
    <cellStyle name="Moneda 2 3 2 4 2 2 6" xfId="1094" xr:uid="{00000000-0005-0000-0000-000038040000}"/>
    <cellStyle name="Moneda 2 3 2 4 2 3" xfId="1095" xr:uid="{00000000-0005-0000-0000-000039040000}"/>
    <cellStyle name="Moneda 2 3 2 4 2 3 2" xfId="1096" xr:uid="{00000000-0005-0000-0000-00003A040000}"/>
    <cellStyle name="Moneda 2 3 2 4 2 3 3" xfId="1097" xr:uid="{00000000-0005-0000-0000-00003B040000}"/>
    <cellStyle name="Moneda 2 3 2 4 2 4" xfId="1098" xr:uid="{00000000-0005-0000-0000-00003C040000}"/>
    <cellStyle name="Moneda 2 3 2 4 2 4 2" xfId="1099" xr:uid="{00000000-0005-0000-0000-00003D040000}"/>
    <cellStyle name="Moneda 2 3 2 4 2 5" xfId="1100" xr:uid="{00000000-0005-0000-0000-00003E040000}"/>
    <cellStyle name="Moneda 2 3 2 4 2 5 2" xfId="1101" xr:uid="{00000000-0005-0000-0000-00003F040000}"/>
    <cellStyle name="Moneda 2 3 2 4 2 6" xfId="1102" xr:uid="{00000000-0005-0000-0000-000040040000}"/>
    <cellStyle name="Moneda 2 3 2 4 2 7" xfId="1103" xr:uid="{00000000-0005-0000-0000-000041040000}"/>
    <cellStyle name="Moneda 2 3 2 4 3" xfId="1104" xr:uid="{00000000-0005-0000-0000-000042040000}"/>
    <cellStyle name="Moneda 2 3 2 4 3 2" xfId="1105" xr:uid="{00000000-0005-0000-0000-000043040000}"/>
    <cellStyle name="Moneda 2 3 2 4 3 2 2" xfId="1106" xr:uid="{00000000-0005-0000-0000-000044040000}"/>
    <cellStyle name="Moneda 2 3 2 4 3 2 3" xfId="1107" xr:uid="{00000000-0005-0000-0000-000045040000}"/>
    <cellStyle name="Moneda 2 3 2 4 3 3" xfId="1108" xr:uid="{00000000-0005-0000-0000-000046040000}"/>
    <cellStyle name="Moneda 2 3 2 4 3 3 2" xfId="1109" xr:uid="{00000000-0005-0000-0000-000047040000}"/>
    <cellStyle name="Moneda 2 3 2 4 3 4" xfId="1110" xr:uid="{00000000-0005-0000-0000-000048040000}"/>
    <cellStyle name="Moneda 2 3 2 4 3 4 2" xfId="1111" xr:uid="{00000000-0005-0000-0000-000049040000}"/>
    <cellStyle name="Moneda 2 3 2 4 3 5" xfId="1112" xr:uid="{00000000-0005-0000-0000-00004A040000}"/>
    <cellStyle name="Moneda 2 3 2 4 3 6" xfId="1113" xr:uid="{00000000-0005-0000-0000-00004B040000}"/>
    <cellStyle name="Moneda 2 3 2 4 4" xfId="1114" xr:uid="{00000000-0005-0000-0000-00004C040000}"/>
    <cellStyle name="Moneda 2 3 2 4 4 2" xfId="1115" xr:uid="{00000000-0005-0000-0000-00004D040000}"/>
    <cellStyle name="Moneda 2 3 2 4 4 3" xfId="1116" xr:uid="{00000000-0005-0000-0000-00004E040000}"/>
    <cellStyle name="Moneda 2 3 2 4 5" xfId="1117" xr:uid="{00000000-0005-0000-0000-00004F040000}"/>
    <cellStyle name="Moneda 2 3 2 4 5 2" xfId="1118" xr:uid="{00000000-0005-0000-0000-000050040000}"/>
    <cellStyle name="Moneda 2 3 2 4 6" xfId="1119" xr:uid="{00000000-0005-0000-0000-000051040000}"/>
    <cellStyle name="Moneda 2 3 2 4 6 2" xfId="1120" xr:uid="{00000000-0005-0000-0000-000052040000}"/>
    <cellStyle name="Moneda 2 3 2 4 7" xfId="1121" xr:uid="{00000000-0005-0000-0000-000053040000}"/>
    <cellStyle name="Moneda 2 3 2 4 8" xfId="1122" xr:uid="{00000000-0005-0000-0000-000054040000}"/>
    <cellStyle name="Moneda 2 3 2 5" xfId="1123" xr:uid="{00000000-0005-0000-0000-000055040000}"/>
    <cellStyle name="Moneda 2 3 2 5 2" xfId="1124" xr:uid="{00000000-0005-0000-0000-000056040000}"/>
    <cellStyle name="Moneda 2 3 2 5 2 2" xfId="1125" xr:uid="{00000000-0005-0000-0000-000057040000}"/>
    <cellStyle name="Moneda 2 3 2 5 2 2 2" xfId="1126" xr:uid="{00000000-0005-0000-0000-000058040000}"/>
    <cellStyle name="Moneda 2 3 2 5 2 2 2 2" xfId="1127" xr:uid="{00000000-0005-0000-0000-000059040000}"/>
    <cellStyle name="Moneda 2 3 2 5 2 2 3" xfId="1128" xr:uid="{00000000-0005-0000-0000-00005A040000}"/>
    <cellStyle name="Moneda 2 3 2 5 2 3" xfId="1129" xr:uid="{00000000-0005-0000-0000-00005B040000}"/>
    <cellStyle name="Moneda 2 3 2 5 2 3 2" xfId="1130" xr:uid="{00000000-0005-0000-0000-00005C040000}"/>
    <cellStyle name="Moneda 2 3 2 5 2 3 3" xfId="1131" xr:uid="{00000000-0005-0000-0000-00005D040000}"/>
    <cellStyle name="Moneda 2 3 2 5 2 4" xfId="1132" xr:uid="{00000000-0005-0000-0000-00005E040000}"/>
    <cellStyle name="Moneda 2 3 2 5 2 4 2" xfId="1133" xr:uid="{00000000-0005-0000-0000-00005F040000}"/>
    <cellStyle name="Moneda 2 3 2 5 2 5" xfId="1134" xr:uid="{00000000-0005-0000-0000-000060040000}"/>
    <cellStyle name="Moneda 2 3 2 5 2 6" xfId="1135" xr:uid="{00000000-0005-0000-0000-000061040000}"/>
    <cellStyle name="Moneda 2 3 2 5 3" xfId="1136" xr:uid="{00000000-0005-0000-0000-000062040000}"/>
    <cellStyle name="Moneda 2 3 2 5 3 2" xfId="1137" xr:uid="{00000000-0005-0000-0000-000063040000}"/>
    <cellStyle name="Moneda 2 3 2 5 3 2 2" xfId="1138" xr:uid="{00000000-0005-0000-0000-000064040000}"/>
    <cellStyle name="Moneda 2 3 2 5 3 3" xfId="1139" xr:uid="{00000000-0005-0000-0000-000065040000}"/>
    <cellStyle name="Moneda 2 3 2 5 4" xfId="1140" xr:uid="{00000000-0005-0000-0000-000066040000}"/>
    <cellStyle name="Moneda 2 3 2 5 4 2" xfId="1141" xr:uid="{00000000-0005-0000-0000-000067040000}"/>
    <cellStyle name="Moneda 2 3 2 5 4 3" xfId="1142" xr:uid="{00000000-0005-0000-0000-000068040000}"/>
    <cellStyle name="Moneda 2 3 2 5 5" xfId="1143" xr:uid="{00000000-0005-0000-0000-000069040000}"/>
    <cellStyle name="Moneda 2 3 2 5 5 2" xfId="1144" xr:uid="{00000000-0005-0000-0000-00006A040000}"/>
    <cellStyle name="Moneda 2 3 2 5 6" xfId="1145" xr:uid="{00000000-0005-0000-0000-00006B040000}"/>
    <cellStyle name="Moneda 2 3 2 5 7" xfId="1146" xr:uid="{00000000-0005-0000-0000-00006C040000}"/>
    <cellStyle name="Moneda 2 3 2 6" xfId="1147" xr:uid="{00000000-0005-0000-0000-00006D040000}"/>
    <cellStyle name="Moneda 2 3 2 6 2" xfId="1148" xr:uid="{00000000-0005-0000-0000-00006E040000}"/>
    <cellStyle name="Moneda 2 3 2 6 2 2" xfId="1149" xr:uid="{00000000-0005-0000-0000-00006F040000}"/>
    <cellStyle name="Moneda 2 3 2 6 2 2 2" xfId="1150" xr:uid="{00000000-0005-0000-0000-000070040000}"/>
    <cellStyle name="Moneda 2 3 2 6 2 3" xfId="1151" xr:uid="{00000000-0005-0000-0000-000071040000}"/>
    <cellStyle name="Moneda 2 3 2 6 3" xfId="1152" xr:uid="{00000000-0005-0000-0000-000072040000}"/>
    <cellStyle name="Moneda 2 3 2 6 3 2" xfId="1153" xr:uid="{00000000-0005-0000-0000-000073040000}"/>
    <cellStyle name="Moneda 2 3 2 6 3 3" xfId="1154" xr:uid="{00000000-0005-0000-0000-000074040000}"/>
    <cellStyle name="Moneda 2 3 2 6 4" xfId="1155" xr:uid="{00000000-0005-0000-0000-000075040000}"/>
    <cellStyle name="Moneda 2 3 2 6 4 2" xfId="1156" xr:uid="{00000000-0005-0000-0000-000076040000}"/>
    <cellStyle name="Moneda 2 3 2 6 5" xfId="1157" xr:uid="{00000000-0005-0000-0000-000077040000}"/>
    <cellStyle name="Moneda 2 3 2 6 6" xfId="1158" xr:uid="{00000000-0005-0000-0000-000078040000}"/>
    <cellStyle name="Moneda 2 3 2 7" xfId="1159" xr:uid="{00000000-0005-0000-0000-000079040000}"/>
    <cellStyle name="Moneda 2 3 2 7 2" xfId="1160" xr:uid="{00000000-0005-0000-0000-00007A040000}"/>
    <cellStyle name="Moneda 2 3 2 7 2 2" xfId="1161" xr:uid="{00000000-0005-0000-0000-00007B040000}"/>
    <cellStyle name="Moneda 2 3 2 7 3" xfId="1162" xr:uid="{00000000-0005-0000-0000-00007C040000}"/>
    <cellStyle name="Moneda 2 3 2 8" xfId="1163" xr:uid="{00000000-0005-0000-0000-00007D040000}"/>
    <cellStyle name="Moneda 2 3 2 8 2" xfId="1164" xr:uid="{00000000-0005-0000-0000-00007E040000}"/>
    <cellStyle name="Moneda 2 3 2 8 3" xfId="1165" xr:uid="{00000000-0005-0000-0000-00007F040000}"/>
    <cellStyle name="Moneda 2 3 2 9" xfId="1166" xr:uid="{00000000-0005-0000-0000-000080040000}"/>
    <cellStyle name="Moneda 2 3 2 9 2" xfId="1167" xr:uid="{00000000-0005-0000-0000-000081040000}"/>
    <cellStyle name="Moneda 2 3 3" xfId="1168" xr:uid="{00000000-0005-0000-0000-000082040000}"/>
    <cellStyle name="Moneda 2 3 3 2" xfId="1169" xr:uid="{00000000-0005-0000-0000-000083040000}"/>
    <cellStyle name="Moneda 2 3 3 2 2" xfId="1170" xr:uid="{00000000-0005-0000-0000-000084040000}"/>
    <cellStyle name="Moneda 2 3 3 2 2 2" xfId="1171" xr:uid="{00000000-0005-0000-0000-000085040000}"/>
    <cellStyle name="Moneda 2 3 3 2 2 2 2" xfId="1172" xr:uid="{00000000-0005-0000-0000-000086040000}"/>
    <cellStyle name="Moneda 2 3 3 2 2 2 2 2" xfId="1173" xr:uid="{00000000-0005-0000-0000-000087040000}"/>
    <cellStyle name="Moneda 2 3 3 2 2 2 3" xfId="1174" xr:uid="{00000000-0005-0000-0000-000088040000}"/>
    <cellStyle name="Moneda 2 3 3 2 2 3" xfId="1175" xr:uid="{00000000-0005-0000-0000-000089040000}"/>
    <cellStyle name="Moneda 2 3 3 2 2 3 2" xfId="1176" xr:uid="{00000000-0005-0000-0000-00008A040000}"/>
    <cellStyle name="Moneda 2 3 3 2 2 3 3" xfId="1177" xr:uid="{00000000-0005-0000-0000-00008B040000}"/>
    <cellStyle name="Moneda 2 3 3 2 2 4" xfId="1178" xr:uid="{00000000-0005-0000-0000-00008C040000}"/>
    <cellStyle name="Moneda 2 3 3 2 2 4 2" xfId="1179" xr:uid="{00000000-0005-0000-0000-00008D040000}"/>
    <cellStyle name="Moneda 2 3 3 2 2 5" xfId="1180" xr:uid="{00000000-0005-0000-0000-00008E040000}"/>
    <cellStyle name="Moneda 2 3 3 2 2 6" xfId="1181" xr:uid="{00000000-0005-0000-0000-00008F040000}"/>
    <cellStyle name="Moneda 2 3 3 2 3" xfId="1182" xr:uid="{00000000-0005-0000-0000-000090040000}"/>
    <cellStyle name="Moneda 2 3 3 2 3 2" xfId="1183" xr:uid="{00000000-0005-0000-0000-000091040000}"/>
    <cellStyle name="Moneda 2 3 3 2 3 2 2" xfId="1184" xr:uid="{00000000-0005-0000-0000-000092040000}"/>
    <cellStyle name="Moneda 2 3 3 2 3 3" xfId="1185" xr:uid="{00000000-0005-0000-0000-000093040000}"/>
    <cellStyle name="Moneda 2 3 3 2 4" xfId="1186" xr:uid="{00000000-0005-0000-0000-000094040000}"/>
    <cellStyle name="Moneda 2 3 3 2 4 2" xfId="1187" xr:uid="{00000000-0005-0000-0000-000095040000}"/>
    <cellStyle name="Moneda 2 3 3 2 4 3" xfId="1188" xr:uid="{00000000-0005-0000-0000-000096040000}"/>
    <cellStyle name="Moneda 2 3 3 2 5" xfId="1189" xr:uid="{00000000-0005-0000-0000-000097040000}"/>
    <cellStyle name="Moneda 2 3 3 2 5 2" xfId="1190" xr:uid="{00000000-0005-0000-0000-000098040000}"/>
    <cellStyle name="Moneda 2 3 3 2 6" xfId="1191" xr:uid="{00000000-0005-0000-0000-000099040000}"/>
    <cellStyle name="Moneda 2 3 3 2 7" xfId="1192" xr:uid="{00000000-0005-0000-0000-00009A040000}"/>
    <cellStyle name="Moneda 2 3 3 3" xfId="1193" xr:uid="{00000000-0005-0000-0000-00009B040000}"/>
    <cellStyle name="Moneda 2 3 3 3 2" xfId="1194" xr:uid="{00000000-0005-0000-0000-00009C040000}"/>
    <cellStyle name="Moneda 2 3 3 3 2 2" xfId="1195" xr:uid="{00000000-0005-0000-0000-00009D040000}"/>
    <cellStyle name="Moneda 2 3 3 3 2 2 2" xfId="1196" xr:uid="{00000000-0005-0000-0000-00009E040000}"/>
    <cellStyle name="Moneda 2 3 3 3 2 2 3" xfId="1197" xr:uid="{00000000-0005-0000-0000-00009F040000}"/>
    <cellStyle name="Moneda 2 3 3 3 2 3" xfId="1198" xr:uid="{00000000-0005-0000-0000-0000A0040000}"/>
    <cellStyle name="Moneda 2 3 3 3 2 4" xfId="1199" xr:uid="{00000000-0005-0000-0000-0000A1040000}"/>
    <cellStyle name="Moneda 2 3 3 3 3" xfId="1200" xr:uid="{00000000-0005-0000-0000-0000A2040000}"/>
    <cellStyle name="Moneda 2 3 3 3 3 2" xfId="1201" xr:uid="{00000000-0005-0000-0000-0000A3040000}"/>
    <cellStyle name="Moneda 2 3 3 3 3 2 2" xfId="1202" xr:uid="{00000000-0005-0000-0000-0000A4040000}"/>
    <cellStyle name="Moneda 2 3 3 3 3 3" xfId="1203" xr:uid="{00000000-0005-0000-0000-0000A5040000}"/>
    <cellStyle name="Moneda 2 3 3 3 4" xfId="1204" xr:uid="{00000000-0005-0000-0000-0000A6040000}"/>
    <cellStyle name="Moneda 2 3 3 3 4 2" xfId="1205" xr:uid="{00000000-0005-0000-0000-0000A7040000}"/>
    <cellStyle name="Moneda 2 3 3 3 4 3" xfId="1206" xr:uid="{00000000-0005-0000-0000-0000A8040000}"/>
    <cellStyle name="Moneda 2 3 3 3 5" xfId="1207" xr:uid="{00000000-0005-0000-0000-0000A9040000}"/>
    <cellStyle name="Moneda 2 3 3 3 6" xfId="1208" xr:uid="{00000000-0005-0000-0000-0000AA040000}"/>
    <cellStyle name="Moneda 2 3 3 4" xfId="1209" xr:uid="{00000000-0005-0000-0000-0000AB040000}"/>
    <cellStyle name="Moneda 2 3 3 4 2" xfId="1210" xr:uid="{00000000-0005-0000-0000-0000AC040000}"/>
    <cellStyle name="Moneda 2 3 3 4 2 2" xfId="1211" xr:uid="{00000000-0005-0000-0000-0000AD040000}"/>
    <cellStyle name="Moneda 2 3 3 4 2 2 2" xfId="1212" xr:uid="{00000000-0005-0000-0000-0000AE040000}"/>
    <cellStyle name="Moneda 2 3 3 4 2 3" xfId="1213" xr:uid="{00000000-0005-0000-0000-0000AF040000}"/>
    <cellStyle name="Moneda 2 3 3 4 2 4" xfId="1214" xr:uid="{00000000-0005-0000-0000-0000B0040000}"/>
    <cellStyle name="Moneda 2 3 3 4 3" xfId="1215" xr:uid="{00000000-0005-0000-0000-0000B1040000}"/>
    <cellStyle name="Moneda 2 3 3 4 3 2" xfId="1216" xr:uid="{00000000-0005-0000-0000-0000B2040000}"/>
    <cellStyle name="Moneda 2 3 3 4 4" xfId="1217" xr:uid="{00000000-0005-0000-0000-0000B3040000}"/>
    <cellStyle name="Moneda 2 3 3 4 5" xfId="1218" xr:uid="{00000000-0005-0000-0000-0000B4040000}"/>
    <cellStyle name="Moneda 2 3 3 5" xfId="1219" xr:uid="{00000000-0005-0000-0000-0000B5040000}"/>
    <cellStyle name="Moneda 2 3 3 5 2" xfId="1220" xr:uid="{00000000-0005-0000-0000-0000B6040000}"/>
    <cellStyle name="Moneda 2 3 3 5 2 2" xfId="1221" xr:uid="{00000000-0005-0000-0000-0000B7040000}"/>
    <cellStyle name="Moneda 2 3 3 5 2 3" xfId="1222" xr:uid="{00000000-0005-0000-0000-0000B8040000}"/>
    <cellStyle name="Moneda 2 3 3 5 3" xfId="1223" xr:uid="{00000000-0005-0000-0000-0000B9040000}"/>
    <cellStyle name="Moneda 2 3 3 5 4" xfId="1224" xr:uid="{00000000-0005-0000-0000-0000BA040000}"/>
    <cellStyle name="Moneda 2 3 3 6" xfId="1225" xr:uid="{00000000-0005-0000-0000-0000BB040000}"/>
    <cellStyle name="Moneda 2 3 3 6 2" xfId="1226" xr:uid="{00000000-0005-0000-0000-0000BC040000}"/>
    <cellStyle name="Moneda 2 3 3 6 2 2" xfId="1227" xr:uid="{00000000-0005-0000-0000-0000BD040000}"/>
    <cellStyle name="Moneda 2 3 3 6 3" xfId="1228" xr:uid="{00000000-0005-0000-0000-0000BE040000}"/>
    <cellStyle name="Moneda 2 3 3 7" xfId="1229" xr:uid="{00000000-0005-0000-0000-0000BF040000}"/>
    <cellStyle name="Moneda 2 3 3 7 2" xfId="1230" xr:uid="{00000000-0005-0000-0000-0000C0040000}"/>
    <cellStyle name="Moneda 2 3 3 8" xfId="1231" xr:uid="{00000000-0005-0000-0000-0000C1040000}"/>
    <cellStyle name="Moneda 2 3 4" xfId="1232" xr:uid="{00000000-0005-0000-0000-0000C2040000}"/>
    <cellStyle name="Moneda 2 3 4 2" xfId="1233" xr:uid="{00000000-0005-0000-0000-0000C3040000}"/>
    <cellStyle name="Moneda 2 3 4 2 2" xfId="1234" xr:uid="{00000000-0005-0000-0000-0000C4040000}"/>
    <cellStyle name="Moneda 2 3 4 2 2 2" xfId="1235" xr:uid="{00000000-0005-0000-0000-0000C5040000}"/>
    <cellStyle name="Moneda 2 3 4 2 2 2 2" xfId="1236" xr:uid="{00000000-0005-0000-0000-0000C6040000}"/>
    <cellStyle name="Moneda 2 3 4 2 2 2 2 2" xfId="1237" xr:uid="{00000000-0005-0000-0000-0000C7040000}"/>
    <cellStyle name="Moneda 2 3 4 2 2 2 3" xfId="1238" xr:uid="{00000000-0005-0000-0000-0000C8040000}"/>
    <cellStyle name="Moneda 2 3 4 2 2 3" xfId="1239" xr:uid="{00000000-0005-0000-0000-0000C9040000}"/>
    <cellStyle name="Moneda 2 3 4 2 2 3 2" xfId="1240" xr:uid="{00000000-0005-0000-0000-0000CA040000}"/>
    <cellStyle name="Moneda 2 3 4 2 2 3 3" xfId="1241" xr:uid="{00000000-0005-0000-0000-0000CB040000}"/>
    <cellStyle name="Moneda 2 3 4 2 2 4" xfId="1242" xr:uid="{00000000-0005-0000-0000-0000CC040000}"/>
    <cellStyle name="Moneda 2 3 4 2 2 4 2" xfId="1243" xr:uid="{00000000-0005-0000-0000-0000CD040000}"/>
    <cellStyle name="Moneda 2 3 4 2 2 5" xfId="1244" xr:uid="{00000000-0005-0000-0000-0000CE040000}"/>
    <cellStyle name="Moneda 2 3 4 2 2 6" xfId="1245" xr:uid="{00000000-0005-0000-0000-0000CF040000}"/>
    <cellStyle name="Moneda 2 3 4 2 3" xfId="1246" xr:uid="{00000000-0005-0000-0000-0000D0040000}"/>
    <cellStyle name="Moneda 2 3 4 2 3 2" xfId="1247" xr:uid="{00000000-0005-0000-0000-0000D1040000}"/>
    <cellStyle name="Moneda 2 3 4 2 3 2 2" xfId="1248" xr:uid="{00000000-0005-0000-0000-0000D2040000}"/>
    <cellStyle name="Moneda 2 3 4 2 3 3" xfId="1249" xr:uid="{00000000-0005-0000-0000-0000D3040000}"/>
    <cellStyle name="Moneda 2 3 4 2 4" xfId="1250" xr:uid="{00000000-0005-0000-0000-0000D4040000}"/>
    <cellStyle name="Moneda 2 3 4 2 4 2" xfId="1251" xr:uid="{00000000-0005-0000-0000-0000D5040000}"/>
    <cellStyle name="Moneda 2 3 4 2 4 3" xfId="1252" xr:uid="{00000000-0005-0000-0000-0000D6040000}"/>
    <cellStyle name="Moneda 2 3 4 2 5" xfId="1253" xr:uid="{00000000-0005-0000-0000-0000D7040000}"/>
    <cellStyle name="Moneda 2 3 4 2 5 2" xfId="1254" xr:uid="{00000000-0005-0000-0000-0000D8040000}"/>
    <cellStyle name="Moneda 2 3 4 2 6" xfId="1255" xr:uid="{00000000-0005-0000-0000-0000D9040000}"/>
    <cellStyle name="Moneda 2 3 4 2 7" xfId="1256" xr:uid="{00000000-0005-0000-0000-0000DA040000}"/>
    <cellStyle name="Moneda 2 3 4 3" xfId="1257" xr:uid="{00000000-0005-0000-0000-0000DB040000}"/>
    <cellStyle name="Moneda 2 3 4 3 2" xfId="1258" xr:uid="{00000000-0005-0000-0000-0000DC040000}"/>
    <cellStyle name="Moneda 2 3 4 3 2 2" xfId="1259" xr:uid="{00000000-0005-0000-0000-0000DD040000}"/>
    <cellStyle name="Moneda 2 3 4 3 2 2 2" xfId="1260" xr:uid="{00000000-0005-0000-0000-0000DE040000}"/>
    <cellStyle name="Moneda 2 3 4 3 2 2 3" xfId="1261" xr:uid="{00000000-0005-0000-0000-0000DF040000}"/>
    <cellStyle name="Moneda 2 3 4 3 2 3" xfId="1262" xr:uid="{00000000-0005-0000-0000-0000E0040000}"/>
    <cellStyle name="Moneda 2 3 4 3 2 4" xfId="1263" xr:uid="{00000000-0005-0000-0000-0000E1040000}"/>
    <cellStyle name="Moneda 2 3 4 3 3" xfId="1264" xr:uid="{00000000-0005-0000-0000-0000E2040000}"/>
    <cellStyle name="Moneda 2 3 4 3 3 2" xfId="1265" xr:uid="{00000000-0005-0000-0000-0000E3040000}"/>
    <cellStyle name="Moneda 2 3 4 3 3 2 2" xfId="1266" xr:uid="{00000000-0005-0000-0000-0000E4040000}"/>
    <cellStyle name="Moneda 2 3 4 3 3 3" xfId="1267" xr:uid="{00000000-0005-0000-0000-0000E5040000}"/>
    <cellStyle name="Moneda 2 3 4 3 4" xfId="1268" xr:uid="{00000000-0005-0000-0000-0000E6040000}"/>
    <cellStyle name="Moneda 2 3 4 3 4 2" xfId="1269" xr:uid="{00000000-0005-0000-0000-0000E7040000}"/>
    <cellStyle name="Moneda 2 3 4 3 4 3" xfId="1270" xr:uid="{00000000-0005-0000-0000-0000E8040000}"/>
    <cellStyle name="Moneda 2 3 4 3 5" xfId="1271" xr:uid="{00000000-0005-0000-0000-0000E9040000}"/>
    <cellStyle name="Moneda 2 3 4 3 6" xfId="1272" xr:uid="{00000000-0005-0000-0000-0000EA040000}"/>
    <cellStyle name="Moneda 2 3 4 4" xfId="1273" xr:uid="{00000000-0005-0000-0000-0000EB040000}"/>
    <cellStyle name="Moneda 2 3 4 4 2" xfId="1274" xr:uid="{00000000-0005-0000-0000-0000EC040000}"/>
    <cellStyle name="Moneda 2 3 4 4 2 2" xfId="1275" xr:uid="{00000000-0005-0000-0000-0000ED040000}"/>
    <cellStyle name="Moneda 2 3 4 4 2 2 2" xfId="1276" xr:uid="{00000000-0005-0000-0000-0000EE040000}"/>
    <cellStyle name="Moneda 2 3 4 4 2 3" xfId="1277" xr:uid="{00000000-0005-0000-0000-0000EF040000}"/>
    <cellStyle name="Moneda 2 3 4 4 2 4" xfId="1278" xr:uid="{00000000-0005-0000-0000-0000F0040000}"/>
    <cellStyle name="Moneda 2 3 4 4 3" xfId="1279" xr:uid="{00000000-0005-0000-0000-0000F1040000}"/>
    <cellStyle name="Moneda 2 3 4 4 3 2" xfId="1280" xr:uid="{00000000-0005-0000-0000-0000F2040000}"/>
    <cellStyle name="Moneda 2 3 4 4 4" xfId="1281" xr:uid="{00000000-0005-0000-0000-0000F3040000}"/>
    <cellStyle name="Moneda 2 3 4 4 5" xfId="1282" xr:uid="{00000000-0005-0000-0000-0000F4040000}"/>
    <cellStyle name="Moneda 2 3 4 5" xfId="1283" xr:uid="{00000000-0005-0000-0000-0000F5040000}"/>
    <cellStyle name="Moneda 2 3 4 5 2" xfId="1284" xr:uid="{00000000-0005-0000-0000-0000F6040000}"/>
    <cellStyle name="Moneda 2 3 4 5 2 2" xfId="1285" xr:uid="{00000000-0005-0000-0000-0000F7040000}"/>
    <cellStyle name="Moneda 2 3 4 5 2 3" xfId="1286" xr:uid="{00000000-0005-0000-0000-0000F8040000}"/>
    <cellStyle name="Moneda 2 3 4 5 3" xfId="1287" xr:uid="{00000000-0005-0000-0000-0000F9040000}"/>
    <cellStyle name="Moneda 2 3 4 5 4" xfId="1288" xr:uid="{00000000-0005-0000-0000-0000FA040000}"/>
    <cellStyle name="Moneda 2 3 4 6" xfId="1289" xr:uid="{00000000-0005-0000-0000-0000FB040000}"/>
    <cellStyle name="Moneda 2 3 4 6 2" xfId="1290" xr:uid="{00000000-0005-0000-0000-0000FC040000}"/>
    <cellStyle name="Moneda 2 3 4 6 2 2" xfId="1291" xr:uid="{00000000-0005-0000-0000-0000FD040000}"/>
    <cellStyle name="Moneda 2 3 4 6 3" xfId="1292" xr:uid="{00000000-0005-0000-0000-0000FE040000}"/>
    <cellStyle name="Moneda 2 3 4 7" xfId="1293" xr:uid="{00000000-0005-0000-0000-0000FF040000}"/>
    <cellStyle name="Moneda 2 3 4 7 2" xfId="1294" xr:uid="{00000000-0005-0000-0000-000000050000}"/>
    <cellStyle name="Moneda 2 3 4 8" xfId="1295" xr:uid="{00000000-0005-0000-0000-000001050000}"/>
    <cellStyle name="Moneda 2 3 5" xfId="1296" xr:uid="{00000000-0005-0000-0000-000002050000}"/>
    <cellStyle name="Moneda 2 3 5 2" xfId="1297" xr:uid="{00000000-0005-0000-0000-000003050000}"/>
    <cellStyle name="Moneda 2 3 5 2 2" xfId="1298" xr:uid="{00000000-0005-0000-0000-000004050000}"/>
    <cellStyle name="Moneda 2 3 5 2 2 2" xfId="1299" xr:uid="{00000000-0005-0000-0000-000005050000}"/>
    <cellStyle name="Moneda 2 3 5 2 2 2 2" xfId="1300" xr:uid="{00000000-0005-0000-0000-000006050000}"/>
    <cellStyle name="Moneda 2 3 5 2 2 2 3" xfId="1301" xr:uid="{00000000-0005-0000-0000-000007050000}"/>
    <cellStyle name="Moneda 2 3 5 2 2 3" xfId="1302" xr:uid="{00000000-0005-0000-0000-000008050000}"/>
    <cellStyle name="Moneda 2 3 5 2 2 3 2" xfId="1303" xr:uid="{00000000-0005-0000-0000-000009050000}"/>
    <cellStyle name="Moneda 2 3 5 2 2 4" xfId="1304" xr:uid="{00000000-0005-0000-0000-00000A050000}"/>
    <cellStyle name="Moneda 2 3 5 2 2 4 2" xfId="1305" xr:uid="{00000000-0005-0000-0000-00000B050000}"/>
    <cellStyle name="Moneda 2 3 5 2 2 5" xfId="1306" xr:uid="{00000000-0005-0000-0000-00000C050000}"/>
    <cellStyle name="Moneda 2 3 5 2 2 6" xfId="1307" xr:uid="{00000000-0005-0000-0000-00000D050000}"/>
    <cellStyle name="Moneda 2 3 5 2 3" xfId="1308" xr:uid="{00000000-0005-0000-0000-00000E050000}"/>
    <cellStyle name="Moneda 2 3 5 2 3 2" xfId="1309" xr:uid="{00000000-0005-0000-0000-00000F050000}"/>
    <cellStyle name="Moneda 2 3 5 2 3 3" xfId="1310" xr:uid="{00000000-0005-0000-0000-000010050000}"/>
    <cellStyle name="Moneda 2 3 5 2 4" xfId="1311" xr:uid="{00000000-0005-0000-0000-000011050000}"/>
    <cellStyle name="Moneda 2 3 5 2 4 2" xfId="1312" xr:uid="{00000000-0005-0000-0000-000012050000}"/>
    <cellStyle name="Moneda 2 3 5 2 5" xfId="1313" xr:uid="{00000000-0005-0000-0000-000013050000}"/>
    <cellStyle name="Moneda 2 3 5 2 5 2" xfId="1314" xr:uid="{00000000-0005-0000-0000-000014050000}"/>
    <cellStyle name="Moneda 2 3 5 2 6" xfId="1315" xr:uid="{00000000-0005-0000-0000-000015050000}"/>
    <cellStyle name="Moneda 2 3 5 2 7" xfId="1316" xr:uid="{00000000-0005-0000-0000-000016050000}"/>
    <cellStyle name="Moneda 2 3 5 3" xfId="1317" xr:uid="{00000000-0005-0000-0000-000017050000}"/>
    <cellStyle name="Moneda 2 3 5 3 2" xfId="1318" xr:uid="{00000000-0005-0000-0000-000018050000}"/>
    <cellStyle name="Moneda 2 3 5 3 2 2" xfId="1319" xr:uid="{00000000-0005-0000-0000-000019050000}"/>
    <cellStyle name="Moneda 2 3 5 3 2 3" xfId="1320" xr:uid="{00000000-0005-0000-0000-00001A050000}"/>
    <cellStyle name="Moneda 2 3 5 3 3" xfId="1321" xr:uid="{00000000-0005-0000-0000-00001B050000}"/>
    <cellStyle name="Moneda 2 3 5 3 3 2" xfId="1322" xr:uid="{00000000-0005-0000-0000-00001C050000}"/>
    <cellStyle name="Moneda 2 3 5 3 4" xfId="1323" xr:uid="{00000000-0005-0000-0000-00001D050000}"/>
    <cellStyle name="Moneda 2 3 5 3 4 2" xfId="1324" xr:uid="{00000000-0005-0000-0000-00001E050000}"/>
    <cellStyle name="Moneda 2 3 5 3 5" xfId="1325" xr:uid="{00000000-0005-0000-0000-00001F050000}"/>
    <cellStyle name="Moneda 2 3 5 3 6" xfId="1326" xr:uid="{00000000-0005-0000-0000-000020050000}"/>
    <cellStyle name="Moneda 2 3 5 4" xfId="1327" xr:uid="{00000000-0005-0000-0000-000021050000}"/>
    <cellStyle name="Moneda 2 3 5 4 2" xfId="1328" xr:uid="{00000000-0005-0000-0000-000022050000}"/>
    <cellStyle name="Moneda 2 3 5 4 3" xfId="1329" xr:uid="{00000000-0005-0000-0000-000023050000}"/>
    <cellStyle name="Moneda 2 3 5 5" xfId="1330" xr:uid="{00000000-0005-0000-0000-000024050000}"/>
    <cellStyle name="Moneda 2 3 5 5 2" xfId="1331" xr:uid="{00000000-0005-0000-0000-000025050000}"/>
    <cellStyle name="Moneda 2 3 5 6" xfId="1332" xr:uid="{00000000-0005-0000-0000-000026050000}"/>
    <cellStyle name="Moneda 2 3 5 6 2" xfId="1333" xr:uid="{00000000-0005-0000-0000-000027050000}"/>
    <cellStyle name="Moneda 2 3 5 7" xfId="1334" xr:uid="{00000000-0005-0000-0000-000028050000}"/>
    <cellStyle name="Moneda 2 3 5 8" xfId="1335" xr:uid="{00000000-0005-0000-0000-000029050000}"/>
    <cellStyle name="Moneda 2 3 6" xfId="1336" xr:uid="{00000000-0005-0000-0000-00002A050000}"/>
    <cellStyle name="Moneda 2 3 6 2" xfId="1337" xr:uid="{00000000-0005-0000-0000-00002B050000}"/>
    <cellStyle name="Moneda 2 3 6 2 2" xfId="1338" xr:uid="{00000000-0005-0000-0000-00002C050000}"/>
    <cellStyle name="Moneda 2 3 6 2 2 2" xfId="1339" xr:uid="{00000000-0005-0000-0000-00002D050000}"/>
    <cellStyle name="Moneda 2 3 6 2 2 2 2" xfId="1340" xr:uid="{00000000-0005-0000-0000-00002E050000}"/>
    <cellStyle name="Moneda 2 3 6 2 2 3" xfId="1341" xr:uid="{00000000-0005-0000-0000-00002F050000}"/>
    <cellStyle name="Moneda 2 3 6 2 3" xfId="1342" xr:uid="{00000000-0005-0000-0000-000030050000}"/>
    <cellStyle name="Moneda 2 3 6 2 3 2" xfId="1343" xr:uid="{00000000-0005-0000-0000-000031050000}"/>
    <cellStyle name="Moneda 2 3 6 2 3 3" xfId="1344" xr:uid="{00000000-0005-0000-0000-000032050000}"/>
    <cellStyle name="Moneda 2 3 6 2 4" xfId="1345" xr:uid="{00000000-0005-0000-0000-000033050000}"/>
    <cellStyle name="Moneda 2 3 6 2 4 2" xfId="1346" xr:uid="{00000000-0005-0000-0000-000034050000}"/>
    <cellStyle name="Moneda 2 3 6 2 5" xfId="1347" xr:uid="{00000000-0005-0000-0000-000035050000}"/>
    <cellStyle name="Moneda 2 3 6 2 6" xfId="1348" xr:uid="{00000000-0005-0000-0000-000036050000}"/>
    <cellStyle name="Moneda 2 3 6 3" xfId="1349" xr:uid="{00000000-0005-0000-0000-000037050000}"/>
    <cellStyle name="Moneda 2 3 6 3 2" xfId="1350" xr:uid="{00000000-0005-0000-0000-000038050000}"/>
    <cellStyle name="Moneda 2 3 6 3 2 2" xfId="1351" xr:uid="{00000000-0005-0000-0000-000039050000}"/>
    <cellStyle name="Moneda 2 3 6 3 3" xfId="1352" xr:uid="{00000000-0005-0000-0000-00003A050000}"/>
    <cellStyle name="Moneda 2 3 6 4" xfId="1353" xr:uid="{00000000-0005-0000-0000-00003B050000}"/>
    <cellStyle name="Moneda 2 3 6 4 2" xfId="1354" xr:uid="{00000000-0005-0000-0000-00003C050000}"/>
    <cellStyle name="Moneda 2 3 6 4 3" xfId="1355" xr:uid="{00000000-0005-0000-0000-00003D050000}"/>
    <cellStyle name="Moneda 2 3 6 5" xfId="1356" xr:uid="{00000000-0005-0000-0000-00003E050000}"/>
    <cellStyle name="Moneda 2 3 6 5 2" xfId="1357" xr:uid="{00000000-0005-0000-0000-00003F050000}"/>
    <cellStyle name="Moneda 2 3 6 6" xfId="1358" xr:uid="{00000000-0005-0000-0000-000040050000}"/>
    <cellStyle name="Moneda 2 3 6 7" xfId="1359" xr:uid="{00000000-0005-0000-0000-000041050000}"/>
    <cellStyle name="Moneda 2 3 7" xfId="1360" xr:uid="{00000000-0005-0000-0000-000042050000}"/>
    <cellStyle name="Moneda 2 3 7 2" xfId="1361" xr:uid="{00000000-0005-0000-0000-000043050000}"/>
    <cellStyle name="Moneda 2 3 7 2 2" xfId="1362" xr:uid="{00000000-0005-0000-0000-000044050000}"/>
    <cellStyle name="Moneda 2 3 7 2 2 2" xfId="1363" xr:uid="{00000000-0005-0000-0000-000045050000}"/>
    <cellStyle name="Moneda 2 3 7 2 2 3" xfId="1364" xr:uid="{00000000-0005-0000-0000-000046050000}"/>
    <cellStyle name="Moneda 2 3 7 2 3" xfId="1365" xr:uid="{00000000-0005-0000-0000-000047050000}"/>
    <cellStyle name="Moneda 2 3 7 2 4" xfId="1366" xr:uid="{00000000-0005-0000-0000-000048050000}"/>
    <cellStyle name="Moneda 2 3 7 3" xfId="1367" xr:uid="{00000000-0005-0000-0000-000049050000}"/>
    <cellStyle name="Moneda 2 3 7 3 2" xfId="1368" xr:uid="{00000000-0005-0000-0000-00004A050000}"/>
    <cellStyle name="Moneda 2 3 7 3 2 2" xfId="1369" xr:uid="{00000000-0005-0000-0000-00004B050000}"/>
    <cellStyle name="Moneda 2 3 7 3 3" xfId="1370" xr:uid="{00000000-0005-0000-0000-00004C050000}"/>
    <cellStyle name="Moneda 2 3 7 4" xfId="1371" xr:uid="{00000000-0005-0000-0000-00004D050000}"/>
    <cellStyle name="Moneda 2 3 7 4 2" xfId="1372" xr:uid="{00000000-0005-0000-0000-00004E050000}"/>
    <cellStyle name="Moneda 2 3 7 4 3" xfId="1373" xr:uid="{00000000-0005-0000-0000-00004F050000}"/>
    <cellStyle name="Moneda 2 3 7 5" xfId="1374" xr:uid="{00000000-0005-0000-0000-000050050000}"/>
    <cellStyle name="Moneda 2 3 7 6" xfId="1375" xr:uid="{00000000-0005-0000-0000-000051050000}"/>
    <cellStyle name="Moneda 2 3 8" xfId="1376" xr:uid="{00000000-0005-0000-0000-000052050000}"/>
    <cellStyle name="Moneda 2 3 8 2" xfId="1377" xr:uid="{00000000-0005-0000-0000-000053050000}"/>
    <cellStyle name="Moneda 2 3 8 2 2" xfId="1378" xr:uid="{00000000-0005-0000-0000-000054050000}"/>
    <cellStyle name="Moneda 2 3 8 2 3" xfId="1379" xr:uid="{00000000-0005-0000-0000-000055050000}"/>
    <cellStyle name="Moneda 2 3 8 3" xfId="1380" xr:uid="{00000000-0005-0000-0000-000056050000}"/>
    <cellStyle name="Moneda 2 3 8 4" xfId="1381" xr:uid="{00000000-0005-0000-0000-000057050000}"/>
    <cellStyle name="Moneda 2 3 9" xfId="1382" xr:uid="{00000000-0005-0000-0000-000058050000}"/>
    <cellStyle name="Moneda 2 3 9 2" xfId="1383" xr:uid="{00000000-0005-0000-0000-000059050000}"/>
    <cellStyle name="Moneda 2 3 9 2 2" xfId="1384" xr:uid="{00000000-0005-0000-0000-00005A050000}"/>
    <cellStyle name="Moneda 2 3 9 3" xfId="1385" xr:uid="{00000000-0005-0000-0000-00005B050000}"/>
    <cellStyle name="Moneda 2 4" xfId="1386" xr:uid="{00000000-0005-0000-0000-00005C050000}"/>
    <cellStyle name="Moneda 2 4 2" xfId="1387" xr:uid="{00000000-0005-0000-0000-00005D050000}"/>
    <cellStyle name="Moneda 2 5" xfId="1388" xr:uid="{00000000-0005-0000-0000-00005E050000}"/>
    <cellStyle name="Moneda 2 5 2" xfId="1389" xr:uid="{00000000-0005-0000-0000-00005F050000}"/>
    <cellStyle name="Moneda 2 5 2 2" xfId="1390" xr:uid="{00000000-0005-0000-0000-000060050000}"/>
    <cellStyle name="Moneda 2 5 3" xfId="1391" xr:uid="{00000000-0005-0000-0000-000061050000}"/>
    <cellStyle name="Moneda 2 5 3 2" xfId="1392" xr:uid="{00000000-0005-0000-0000-000062050000}"/>
    <cellStyle name="Moneda 2 5 4" xfId="1393" xr:uid="{00000000-0005-0000-0000-000063050000}"/>
    <cellStyle name="Moneda 2 5 4 2" xfId="1394" xr:uid="{00000000-0005-0000-0000-000064050000}"/>
    <cellStyle name="Moneda 2 5 5" xfId="1395" xr:uid="{00000000-0005-0000-0000-000065050000}"/>
    <cellStyle name="Moneda 2 6" xfId="1396" xr:uid="{00000000-0005-0000-0000-000066050000}"/>
    <cellStyle name="Moneda 20" xfId="1397" xr:uid="{00000000-0005-0000-0000-000067050000}"/>
    <cellStyle name="Moneda 20 2" xfId="1398" xr:uid="{00000000-0005-0000-0000-000068050000}"/>
    <cellStyle name="Moneda 20 2 2" xfId="1399" xr:uid="{00000000-0005-0000-0000-000069050000}"/>
    <cellStyle name="Moneda 20 2 2 2" xfId="1400" xr:uid="{00000000-0005-0000-0000-00006A050000}"/>
    <cellStyle name="Moneda 20 2 2 2 2" xfId="1401" xr:uid="{00000000-0005-0000-0000-00006B050000}"/>
    <cellStyle name="Moneda 20 2 2 3" xfId="1402" xr:uid="{00000000-0005-0000-0000-00006C050000}"/>
    <cellStyle name="Moneda 20 2 2 3 2" xfId="1403" xr:uid="{00000000-0005-0000-0000-00006D050000}"/>
    <cellStyle name="Moneda 20 2 2 4" xfId="1404" xr:uid="{00000000-0005-0000-0000-00006E050000}"/>
    <cellStyle name="Moneda 20 2 2 4 2" xfId="1405" xr:uid="{00000000-0005-0000-0000-00006F050000}"/>
    <cellStyle name="Moneda 20 2 2 5" xfId="1406" xr:uid="{00000000-0005-0000-0000-000070050000}"/>
    <cellStyle name="Moneda 20 2 3" xfId="1407" xr:uid="{00000000-0005-0000-0000-000071050000}"/>
    <cellStyle name="Moneda 20 2 3 2" xfId="1408" xr:uid="{00000000-0005-0000-0000-000072050000}"/>
    <cellStyle name="Moneda 20 2 4" xfId="1409" xr:uid="{00000000-0005-0000-0000-000073050000}"/>
    <cellStyle name="Moneda 20 2 4 2" xfId="1410" xr:uid="{00000000-0005-0000-0000-000074050000}"/>
    <cellStyle name="Moneda 20 2 5" xfId="1411" xr:uid="{00000000-0005-0000-0000-000075050000}"/>
    <cellStyle name="Moneda 20 2 5 2" xfId="1412" xr:uid="{00000000-0005-0000-0000-000076050000}"/>
    <cellStyle name="Moneda 20 2 6" xfId="1413" xr:uid="{00000000-0005-0000-0000-000077050000}"/>
    <cellStyle name="Moneda 20 2 7" xfId="1414" xr:uid="{00000000-0005-0000-0000-000078050000}"/>
    <cellStyle name="Moneda 20 3" xfId="1415" xr:uid="{00000000-0005-0000-0000-000079050000}"/>
    <cellStyle name="Moneda 20 3 2" xfId="1416" xr:uid="{00000000-0005-0000-0000-00007A050000}"/>
    <cellStyle name="Moneda 20 3 2 2" xfId="1417" xr:uid="{00000000-0005-0000-0000-00007B050000}"/>
    <cellStyle name="Moneda 20 3 3" xfId="1418" xr:uid="{00000000-0005-0000-0000-00007C050000}"/>
    <cellStyle name="Moneda 20 3 3 2" xfId="1419" xr:uid="{00000000-0005-0000-0000-00007D050000}"/>
    <cellStyle name="Moneda 20 3 4" xfId="1420" xr:uid="{00000000-0005-0000-0000-00007E050000}"/>
    <cellStyle name="Moneda 20 3 4 2" xfId="1421" xr:uid="{00000000-0005-0000-0000-00007F050000}"/>
    <cellStyle name="Moneda 20 3 5" xfId="1422" xr:uid="{00000000-0005-0000-0000-000080050000}"/>
    <cellStyle name="Moneda 20 4" xfId="1423" xr:uid="{00000000-0005-0000-0000-000081050000}"/>
    <cellStyle name="Moneda 20 4 2" xfId="1424" xr:uid="{00000000-0005-0000-0000-000082050000}"/>
    <cellStyle name="Moneda 20 5" xfId="1425" xr:uid="{00000000-0005-0000-0000-000083050000}"/>
    <cellStyle name="Moneda 20 5 2" xfId="1426" xr:uid="{00000000-0005-0000-0000-000084050000}"/>
    <cellStyle name="Moneda 20 6" xfId="1427" xr:uid="{00000000-0005-0000-0000-000085050000}"/>
    <cellStyle name="Moneda 20 6 2" xfId="1428" xr:uid="{00000000-0005-0000-0000-000086050000}"/>
    <cellStyle name="Moneda 20 7" xfId="1429" xr:uid="{00000000-0005-0000-0000-000087050000}"/>
    <cellStyle name="Moneda 20 8" xfId="1430" xr:uid="{00000000-0005-0000-0000-000088050000}"/>
    <cellStyle name="Moneda 21" xfId="1431" xr:uid="{00000000-0005-0000-0000-000089050000}"/>
    <cellStyle name="Moneda 21 2" xfId="1432" xr:uid="{00000000-0005-0000-0000-00008A050000}"/>
    <cellStyle name="Moneda 21 2 2" xfId="1433" xr:uid="{00000000-0005-0000-0000-00008B050000}"/>
    <cellStyle name="Moneda 21 2 2 2" xfId="1434" xr:uid="{00000000-0005-0000-0000-00008C050000}"/>
    <cellStyle name="Moneda 21 2 2 2 2" xfId="1435" xr:uid="{00000000-0005-0000-0000-00008D050000}"/>
    <cellStyle name="Moneda 21 2 2 3" xfId="1436" xr:uid="{00000000-0005-0000-0000-00008E050000}"/>
    <cellStyle name="Moneda 21 2 2 3 2" xfId="1437" xr:uid="{00000000-0005-0000-0000-00008F050000}"/>
    <cellStyle name="Moneda 21 2 2 4" xfId="1438" xr:uid="{00000000-0005-0000-0000-000090050000}"/>
    <cellStyle name="Moneda 21 2 2 4 2" xfId="1439" xr:uid="{00000000-0005-0000-0000-000091050000}"/>
    <cellStyle name="Moneda 21 2 2 5" xfId="1440" xr:uid="{00000000-0005-0000-0000-000092050000}"/>
    <cellStyle name="Moneda 21 2 3" xfId="1441" xr:uid="{00000000-0005-0000-0000-000093050000}"/>
    <cellStyle name="Moneda 21 2 3 2" xfId="1442" xr:uid="{00000000-0005-0000-0000-000094050000}"/>
    <cellStyle name="Moneda 21 2 4" xfId="1443" xr:uid="{00000000-0005-0000-0000-000095050000}"/>
    <cellStyle name="Moneda 21 2 4 2" xfId="1444" xr:uid="{00000000-0005-0000-0000-000096050000}"/>
    <cellStyle name="Moneda 21 2 5" xfId="1445" xr:uid="{00000000-0005-0000-0000-000097050000}"/>
    <cellStyle name="Moneda 21 2 5 2" xfId="1446" xr:uid="{00000000-0005-0000-0000-000098050000}"/>
    <cellStyle name="Moneda 21 2 6" xfId="1447" xr:uid="{00000000-0005-0000-0000-000099050000}"/>
    <cellStyle name="Moneda 21 2 7" xfId="1448" xr:uid="{00000000-0005-0000-0000-00009A050000}"/>
    <cellStyle name="Moneda 21 3" xfId="1449" xr:uid="{00000000-0005-0000-0000-00009B050000}"/>
    <cellStyle name="Moneda 21 3 2" xfId="1450" xr:uid="{00000000-0005-0000-0000-00009C050000}"/>
    <cellStyle name="Moneda 21 3 2 2" xfId="1451" xr:uid="{00000000-0005-0000-0000-00009D050000}"/>
    <cellStyle name="Moneda 21 3 3" xfId="1452" xr:uid="{00000000-0005-0000-0000-00009E050000}"/>
    <cellStyle name="Moneda 21 3 3 2" xfId="1453" xr:uid="{00000000-0005-0000-0000-00009F050000}"/>
    <cellStyle name="Moneda 21 3 4" xfId="1454" xr:uid="{00000000-0005-0000-0000-0000A0050000}"/>
    <cellStyle name="Moneda 21 3 4 2" xfId="1455" xr:uid="{00000000-0005-0000-0000-0000A1050000}"/>
    <cellStyle name="Moneda 21 3 5" xfId="1456" xr:uid="{00000000-0005-0000-0000-0000A2050000}"/>
    <cellStyle name="Moneda 21 4" xfId="1457" xr:uid="{00000000-0005-0000-0000-0000A3050000}"/>
    <cellStyle name="Moneda 21 4 2" xfId="1458" xr:uid="{00000000-0005-0000-0000-0000A4050000}"/>
    <cellStyle name="Moneda 21 5" xfId="1459" xr:uid="{00000000-0005-0000-0000-0000A5050000}"/>
    <cellStyle name="Moneda 21 5 2" xfId="1460" xr:uid="{00000000-0005-0000-0000-0000A6050000}"/>
    <cellStyle name="Moneda 21 6" xfId="1461" xr:uid="{00000000-0005-0000-0000-0000A7050000}"/>
    <cellStyle name="Moneda 21 6 2" xfId="1462" xr:uid="{00000000-0005-0000-0000-0000A8050000}"/>
    <cellStyle name="Moneda 21 7" xfId="1463" xr:uid="{00000000-0005-0000-0000-0000A9050000}"/>
    <cellStyle name="Moneda 21 8" xfId="1464" xr:uid="{00000000-0005-0000-0000-0000AA050000}"/>
    <cellStyle name="Moneda 22" xfId="1465" xr:uid="{00000000-0005-0000-0000-0000AB050000}"/>
    <cellStyle name="Moneda 22 2" xfId="1466" xr:uid="{00000000-0005-0000-0000-0000AC050000}"/>
    <cellStyle name="Moneda 22 2 2" xfId="1467" xr:uid="{00000000-0005-0000-0000-0000AD050000}"/>
    <cellStyle name="Moneda 22 2 2 2" xfId="1468" xr:uid="{00000000-0005-0000-0000-0000AE050000}"/>
    <cellStyle name="Moneda 22 2 2 2 2" xfId="1469" xr:uid="{00000000-0005-0000-0000-0000AF050000}"/>
    <cellStyle name="Moneda 22 2 2 3" xfId="1470" xr:uid="{00000000-0005-0000-0000-0000B0050000}"/>
    <cellStyle name="Moneda 22 2 2 3 2" xfId="1471" xr:uid="{00000000-0005-0000-0000-0000B1050000}"/>
    <cellStyle name="Moneda 22 2 2 4" xfId="1472" xr:uid="{00000000-0005-0000-0000-0000B2050000}"/>
    <cellStyle name="Moneda 22 2 2 4 2" xfId="1473" xr:uid="{00000000-0005-0000-0000-0000B3050000}"/>
    <cellStyle name="Moneda 22 2 2 5" xfId="1474" xr:uid="{00000000-0005-0000-0000-0000B4050000}"/>
    <cellStyle name="Moneda 22 2 3" xfId="1475" xr:uid="{00000000-0005-0000-0000-0000B5050000}"/>
    <cellStyle name="Moneda 22 2 3 2" xfId="1476" xr:uid="{00000000-0005-0000-0000-0000B6050000}"/>
    <cellStyle name="Moneda 22 2 4" xfId="1477" xr:uid="{00000000-0005-0000-0000-0000B7050000}"/>
    <cellStyle name="Moneda 22 2 4 2" xfId="1478" xr:uid="{00000000-0005-0000-0000-0000B8050000}"/>
    <cellStyle name="Moneda 22 2 5" xfId="1479" xr:uid="{00000000-0005-0000-0000-0000B9050000}"/>
    <cellStyle name="Moneda 22 2 5 2" xfId="1480" xr:uid="{00000000-0005-0000-0000-0000BA050000}"/>
    <cellStyle name="Moneda 22 2 6" xfId="1481" xr:uid="{00000000-0005-0000-0000-0000BB050000}"/>
    <cellStyle name="Moneda 22 3" xfId="1482" xr:uid="{00000000-0005-0000-0000-0000BC050000}"/>
    <cellStyle name="Moneda 22 3 2" xfId="1483" xr:uid="{00000000-0005-0000-0000-0000BD050000}"/>
    <cellStyle name="Moneda 22 3 2 2" xfId="1484" xr:uid="{00000000-0005-0000-0000-0000BE050000}"/>
    <cellStyle name="Moneda 22 3 3" xfId="1485" xr:uid="{00000000-0005-0000-0000-0000BF050000}"/>
    <cellStyle name="Moneda 22 3 3 2" xfId="1486" xr:uid="{00000000-0005-0000-0000-0000C0050000}"/>
    <cellStyle name="Moneda 22 3 4" xfId="1487" xr:uid="{00000000-0005-0000-0000-0000C1050000}"/>
    <cellStyle name="Moneda 22 3 4 2" xfId="1488" xr:uid="{00000000-0005-0000-0000-0000C2050000}"/>
    <cellStyle name="Moneda 22 3 5" xfId="1489" xr:uid="{00000000-0005-0000-0000-0000C3050000}"/>
    <cellStyle name="Moneda 22 4" xfId="1490" xr:uid="{00000000-0005-0000-0000-0000C4050000}"/>
    <cellStyle name="Moneda 22 4 2" xfId="1491" xr:uid="{00000000-0005-0000-0000-0000C5050000}"/>
    <cellStyle name="Moneda 22 5" xfId="1492" xr:uid="{00000000-0005-0000-0000-0000C6050000}"/>
    <cellStyle name="Moneda 22 5 2" xfId="1493" xr:uid="{00000000-0005-0000-0000-0000C7050000}"/>
    <cellStyle name="Moneda 22 6" xfId="1494" xr:uid="{00000000-0005-0000-0000-0000C8050000}"/>
    <cellStyle name="Moneda 22 6 2" xfId="1495" xr:uid="{00000000-0005-0000-0000-0000C9050000}"/>
    <cellStyle name="Moneda 22 7" xfId="1496" xr:uid="{00000000-0005-0000-0000-0000CA050000}"/>
    <cellStyle name="Moneda 22 8" xfId="1497" xr:uid="{00000000-0005-0000-0000-0000CB050000}"/>
    <cellStyle name="Moneda 23" xfId="1498" xr:uid="{00000000-0005-0000-0000-0000CC050000}"/>
    <cellStyle name="Moneda 23 2" xfId="1499" xr:uid="{00000000-0005-0000-0000-0000CD050000}"/>
    <cellStyle name="Moneda 23 2 2" xfId="1500" xr:uid="{00000000-0005-0000-0000-0000CE050000}"/>
    <cellStyle name="Moneda 23 2 2 2" xfId="1501" xr:uid="{00000000-0005-0000-0000-0000CF050000}"/>
    <cellStyle name="Moneda 23 2 3" xfId="1502" xr:uid="{00000000-0005-0000-0000-0000D0050000}"/>
    <cellStyle name="Moneda 23 2 3 2" xfId="1503" xr:uid="{00000000-0005-0000-0000-0000D1050000}"/>
    <cellStyle name="Moneda 23 2 4" xfId="1504" xr:uid="{00000000-0005-0000-0000-0000D2050000}"/>
    <cellStyle name="Moneda 23 2 4 2" xfId="1505" xr:uid="{00000000-0005-0000-0000-0000D3050000}"/>
    <cellStyle name="Moneda 23 2 5" xfId="1506" xr:uid="{00000000-0005-0000-0000-0000D4050000}"/>
    <cellStyle name="Moneda 23 3" xfId="1507" xr:uid="{00000000-0005-0000-0000-0000D5050000}"/>
    <cellStyle name="Moneda 23 3 2" xfId="1508" xr:uid="{00000000-0005-0000-0000-0000D6050000}"/>
    <cellStyle name="Moneda 23 4" xfId="1509" xr:uid="{00000000-0005-0000-0000-0000D7050000}"/>
    <cellStyle name="Moneda 23 4 2" xfId="1510" xr:uid="{00000000-0005-0000-0000-0000D8050000}"/>
    <cellStyle name="Moneda 23 5" xfId="1511" xr:uid="{00000000-0005-0000-0000-0000D9050000}"/>
    <cellStyle name="Moneda 23 5 2" xfId="1512" xr:uid="{00000000-0005-0000-0000-0000DA050000}"/>
    <cellStyle name="Moneda 23 6" xfId="1513" xr:uid="{00000000-0005-0000-0000-0000DB050000}"/>
    <cellStyle name="Moneda 23 7" xfId="1514" xr:uid="{00000000-0005-0000-0000-0000DC050000}"/>
    <cellStyle name="Moneda 24" xfId="1515" xr:uid="{00000000-0005-0000-0000-0000DD050000}"/>
    <cellStyle name="Moneda 24 2" xfId="1516" xr:uid="{00000000-0005-0000-0000-0000DE050000}"/>
    <cellStyle name="Moneda 24 2 2" xfId="1517" xr:uid="{00000000-0005-0000-0000-0000DF050000}"/>
    <cellStyle name="Moneda 24 2 2 2" xfId="1518" xr:uid="{00000000-0005-0000-0000-0000E0050000}"/>
    <cellStyle name="Moneda 24 2 3" xfId="1519" xr:uid="{00000000-0005-0000-0000-0000E1050000}"/>
    <cellStyle name="Moneda 24 2 3 2" xfId="1520" xr:uid="{00000000-0005-0000-0000-0000E2050000}"/>
    <cellStyle name="Moneda 24 2 4" xfId="1521" xr:uid="{00000000-0005-0000-0000-0000E3050000}"/>
    <cellStyle name="Moneda 24 2 4 2" xfId="1522" xr:uid="{00000000-0005-0000-0000-0000E4050000}"/>
    <cellStyle name="Moneda 24 2 5" xfId="1523" xr:uid="{00000000-0005-0000-0000-0000E5050000}"/>
    <cellStyle name="Moneda 24 3" xfId="1524" xr:uid="{00000000-0005-0000-0000-0000E6050000}"/>
    <cellStyle name="Moneda 24 3 2" xfId="1525" xr:uid="{00000000-0005-0000-0000-0000E7050000}"/>
    <cellStyle name="Moneda 24 4" xfId="1526" xr:uid="{00000000-0005-0000-0000-0000E8050000}"/>
    <cellStyle name="Moneda 24 4 2" xfId="1527" xr:uid="{00000000-0005-0000-0000-0000E9050000}"/>
    <cellStyle name="Moneda 24 5" xfId="1528" xr:uid="{00000000-0005-0000-0000-0000EA050000}"/>
    <cellStyle name="Moneda 24 5 2" xfId="1529" xr:uid="{00000000-0005-0000-0000-0000EB050000}"/>
    <cellStyle name="Moneda 24 6" xfId="1530" xr:uid="{00000000-0005-0000-0000-0000EC050000}"/>
    <cellStyle name="Moneda 24 7" xfId="1531" xr:uid="{00000000-0005-0000-0000-0000ED050000}"/>
    <cellStyle name="Moneda 25" xfId="1532" xr:uid="{00000000-0005-0000-0000-0000EE050000}"/>
    <cellStyle name="Moneda 25 2" xfId="1533" xr:uid="{00000000-0005-0000-0000-0000EF050000}"/>
    <cellStyle name="Moneda 25 2 2" xfId="1534" xr:uid="{00000000-0005-0000-0000-0000F0050000}"/>
    <cellStyle name="Moneda 25 3" xfId="1535" xr:uid="{00000000-0005-0000-0000-0000F1050000}"/>
    <cellStyle name="Moneda 25 3 2" xfId="1536" xr:uid="{00000000-0005-0000-0000-0000F2050000}"/>
    <cellStyle name="Moneda 25 4" xfId="1537" xr:uid="{00000000-0005-0000-0000-0000F3050000}"/>
    <cellStyle name="Moneda 25 4 2" xfId="1538" xr:uid="{00000000-0005-0000-0000-0000F4050000}"/>
    <cellStyle name="Moneda 25 5" xfId="1539" xr:uid="{00000000-0005-0000-0000-0000F5050000}"/>
    <cellStyle name="Moneda 26" xfId="1540" xr:uid="{00000000-0005-0000-0000-0000F6050000}"/>
    <cellStyle name="Moneda 26 2" xfId="1541" xr:uid="{00000000-0005-0000-0000-0000F7050000}"/>
    <cellStyle name="Moneda 26 2 2" xfId="1542" xr:uid="{00000000-0005-0000-0000-0000F8050000}"/>
    <cellStyle name="Moneda 26 3" xfId="1543" xr:uid="{00000000-0005-0000-0000-0000F9050000}"/>
    <cellStyle name="Moneda 26 3 2" xfId="1544" xr:uid="{00000000-0005-0000-0000-0000FA050000}"/>
    <cellStyle name="Moneda 26 4" xfId="1545" xr:uid="{00000000-0005-0000-0000-0000FB050000}"/>
    <cellStyle name="Moneda 26 4 2" xfId="1546" xr:uid="{00000000-0005-0000-0000-0000FC050000}"/>
    <cellStyle name="Moneda 26 5" xfId="1547" xr:uid="{00000000-0005-0000-0000-0000FD050000}"/>
    <cellStyle name="Moneda 27" xfId="1548" xr:uid="{00000000-0005-0000-0000-0000FE050000}"/>
    <cellStyle name="Moneda 27 2" xfId="1549" xr:uid="{00000000-0005-0000-0000-0000FF050000}"/>
    <cellStyle name="Moneda 27 2 2" xfId="1550" xr:uid="{00000000-0005-0000-0000-000000060000}"/>
    <cellStyle name="Moneda 27 3" xfId="1551" xr:uid="{00000000-0005-0000-0000-000001060000}"/>
    <cellStyle name="Moneda 27 3 2" xfId="1552" xr:uid="{00000000-0005-0000-0000-000002060000}"/>
    <cellStyle name="Moneda 27 4" xfId="1553" xr:uid="{00000000-0005-0000-0000-000003060000}"/>
    <cellStyle name="Moneda 27 4 2" xfId="1554" xr:uid="{00000000-0005-0000-0000-000004060000}"/>
    <cellStyle name="Moneda 27 5" xfId="1555" xr:uid="{00000000-0005-0000-0000-000005060000}"/>
    <cellStyle name="Moneda 28" xfId="1556" xr:uid="{00000000-0005-0000-0000-000006060000}"/>
    <cellStyle name="Moneda 28 2" xfId="1557" xr:uid="{00000000-0005-0000-0000-000007060000}"/>
    <cellStyle name="Moneda 28 2 2" xfId="1558" xr:uid="{00000000-0005-0000-0000-000008060000}"/>
    <cellStyle name="Moneda 28 3" xfId="1559" xr:uid="{00000000-0005-0000-0000-000009060000}"/>
    <cellStyle name="Moneda 28 3 2" xfId="1560" xr:uid="{00000000-0005-0000-0000-00000A060000}"/>
    <cellStyle name="Moneda 28 4" xfId="1561" xr:uid="{00000000-0005-0000-0000-00000B060000}"/>
    <cellStyle name="Moneda 28 4 2" xfId="1562" xr:uid="{00000000-0005-0000-0000-00000C060000}"/>
    <cellStyle name="Moneda 28 5" xfId="1563" xr:uid="{00000000-0005-0000-0000-00000D060000}"/>
    <cellStyle name="Moneda 29" xfId="1564" xr:uid="{00000000-0005-0000-0000-00000E060000}"/>
    <cellStyle name="Moneda 29 2" xfId="1565" xr:uid="{00000000-0005-0000-0000-00000F060000}"/>
    <cellStyle name="Moneda 29 2 2" xfId="1566" xr:uid="{00000000-0005-0000-0000-000010060000}"/>
    <cellStyle name="Moneda 29 3" xfId="1567" xr:uid="{00000000-0005-0000-0000-000011060000}"/>
    <cellStyle name="Moneda 29 3 2" xfId="1568" xr:uid="{00000000-0005-0000-0000-000012060000}"/>
    <cellStyle name="Moneda 29 4" xfId="1569" xr:uid="{00000000-0005-0000-0000-000013060000}"/>
    <cellStyle name="Moneda 29 4 2" xfId="1570" xr:uid="{00000000-0005-0000-0000-000014060000}"/>
    <cellStyle name="Moneda 29 5" xfId="1571" xr:uid="{00000000-0005-0000-0000-000015060000}"/>
    <cellStyle name="Moneda 3" xfId="14" xr:uid="{00000000-0005-0000-0000-000016060000}"/>
    <cellStyle name="Moneda 3 10" xfId="1572" xr:uid="{00000000-0005-0000-0000-000017060000}"/>
    <cellStyle name="Moneda 3 10 2" xfId="1573" xr:uid="{00000000-0005-0000-0000-000018060000}"/>
    <cellStyle name="Moneda 3 10 2 2" xfId="1574" xr:uid="{00000000-0005-0000-0000-000019060000}"/>
    <cellStyle name="Moneda 3 10 3" xfId="1575" xr:uid="{00000000-0005-0000-0000-00001A060000}"/>
    <cellStyle name="Moneda 3 10 3 2" xfId="1576" xr:uid="{00000000-0005-0000-0000-00001B060000}"/>
    <cellStyle name="Moneda 3 10 4" xfId="1577" xr:uid="{00000000-0005-0000-0000-00001C060000}"/>
    <cellStyle name="Moneda 3 10 4 2" xfId="1578" xr:uid="{00000000-0005-0000-0000-00001D060000}"/>
    <cellStyle name="Moneda 3 10 5" xfId="1579" xr:uid="{00000000-0005-0000-0000-00001E060000}"/>
    <cellStyle name="Moneda 3 11" xfId="1580" xr:uid="{00000000-0005-0000-0000-00001F060000}"/>
    <cellStyle name="Moneda 3 11 2" xfId="1581" xr:uid="{00000000-0005-0000-0000-000020060000}"/>
    <cellStyle name="Moneda 3 12" xfId="1582" xr:uid="{00000000-0005-0000-0000-000021060000}"/>
    <cellStyle name="Moneda 3 12 2" xfId="1583" xr:uid="{00000000-0005-0000-0000-000022060000}"/>
    <cellStyle name="Moneda 3 13" xfId="1584" xr:uid="{00000000-0005-0000-0000-000023060000}"/>
    <cellStyle name="Moneda 3 13 2" xfId="1585" xr:uid="{00000000-0005-0000-0000-000024060000}"/>
    <cellStyle name="Moneda 3 14" xfId="1586" xr:uid="{00000000-0005-0000-0000-000025060000}"/>
    <cellStyle name="Moneda 3 14 2" xfId="1587" xr:uid="{00000000-0005-0000-0000-000026060000}"/>
    <cellStyle name="Moneda 3 15" xfId="1588" xr:uid="{00000000-0005-0000-0000-000027060000}"/>
    <cellStyle name="Moneda 3 15 2" xfId="1589" xr:uid="{00000000-0005-0000-0000-000028060000}"/>
    <cellStyle name="Moneda 3 15 3" xfId="1590" xr:uid="{00000000-0005-0000-0000-000029060000}"/>
    <cellStyle name="Moneda 3 16" xfId="1591" xr:uid="{00000000-0005-0000-0000-00002A060000}"/>
    <cellStyle name="Moneda 3 2" xfId="1592" xr:uid="{00000000-0005-0000-0000-00002B060000}"/>
    <cellStyle name="Moneda 3 2 10" xfId="1593" xr:uid="{00000000-0005-0000-0000-00002C060000}"/>
    <cellStyle name="Moneda 3 2 10 2" xfId="1594" xr:uid="{00000000-0005-0000-0000-00002D060000}"/>
    <cellStyle name="Moneda 3 2 11" xfId="1595" xr:uid="{00000000-0005-0000-0000-00002E060000}"/>
    <cellStyle name="Moneda 3 2 2" xfId="1596" xr:uid="{00000000-0005-0000-0000-00002F060000}"/>
    <cellStyle name="Moneda 3 2 2 2" xfId="1597" xr:uid="{00000000-0005-0000-0000-000030060000}"/>
    <cellStyle name="Moneda 3 2 2 2 2" xfId="1598" xr:uid="{00000000-0005-0000-0000-000031060000}"/>
    <cellStyle name="Moneda 3 2 2 2 2 2" xfId="1599" xr:uid="{00000000-0005-0000-0000-000032060000}"/>
    <cellStyle name="Moneda 3 2 2 2 2 2 2" xfId="1600" xr:uid="{00000000-0005-0000-0000-000033060000}"/>
    <cellStyle name="Moneda 3 2 2 2 2 3" xfId="1601" xr:uid="{00000000-0005-0000-0000-000034060000}"/>
    <cellStyle name="Moneda 3 2 2 2 2 3 2" xfId="1602" xr:uid="{00000000-0005-0000-0000-000035060000}"/>
    <cellStyle name="Moneda 3 2 2 2 2 4" xfId="1603" xr:uid="{00000000-0005-0000-0000-000036060000}"/>
    <cellStyle name="Moneda 3 2 2 2 2 4 2" xfId="1604" xr:uid="{00000000-0005-0000-0000-000037060000}"/>
    <cellStyle name="Moneda 3 2 2 2 2 5" xfId="1605" xr:uid="{00000000-0005-0000-0000-000038060000}"/>
    <cellStyle name="Moneda 3 2 2 2 3" xfId="1606" xr:uid="{00000000-0005-0000-0000-000039060000}"/>
    <cellStyle name="Moneda 3 2 2 2 3 2" xfId="1607" xr:uid="{00000000-0005-0000-0000-00003A060000}"/>
    <cellStyle name="Moneda 3 2 2 2 4" xfId="1608" xr:uid="{00000000-0005-0000-0000-00003B060000}"/>
    <cellStyle name="Moneda 3 2 2 2 4 2" xfId="1609" xr:uid="{00000000-0005-0000-0000-00003C060000}"/>
    <cellStyle name="Moneda 3 2 2 2 5" xfId="1610" xr:uid="{00000000-0005-0000-0000-00003D060000}"/>
    <cellStyle name="Moneda 3 2 2 2 5 2" xfId="1611" xr:uid="{00000000-0005-0000-0000-00003E060000}"/>
    <cellStyle name="Moneda 3 2 2 2 6" xfId="1612" xr:uid="{00000000-0005-0000-0000-00003F060000}"/>
    <cellStyle name="Moneda 3 2 2 3" xfId="1613" xr:uid="{00000000-0005-0000-0000-000040060000}"/>
    <cellStyle name="Moneda 3 2 2 3 2" xfId="1614" xr:uid="{00000000-0005-0000-0000-000041060000}"/>
    <cellStyle name="Moneda 3 2 2 3 2 2" xfId="1615" xr:uid="{00000000-0005-0000-0000-000042060000}"/>
    <cellStyle name="Moneda 3 2 2 3 2 2 2" xfId="1616" xr:uid="{00000000-0005-0000-0000-000043060000}"/>
    <cellStyle name="Moneda 3 2 2 3 2 3" xfId="1617" xr:uid="{00000000-0005-0000-0000-000044060000}"/>
    <cellStyle name="Moneda 3 2 2 3 3" xfId="1618" xr:uid="{00000000-0005-0000-0000-000045060000}"/>
    <cellStyle name="Moneda 3 2 2 3 3 2" xfId="1619" xr:uid="{00000000-0005-0000-0000-000046060000}"/>
    <cellStyle name="Moneda 3 2 2 3 4" xfId="1620" xr:uid="{00000000-0005-0000-0000-000047060000}"/>
    <cellStyle name="Moneda 3 2 2 3 4 2" xfId="1621" xr:uid="{00000000-0005-0000-0000-000048060000}"/>
    <cellStyle name="Moneda 3 2 2 3 5" xfId="1622" xr:uid="{00000000-0005-0000-0000-000049060000}"/>
    <cellStyle name="Moneda 3 2 2 4" xfId="1623" xr:uid="{00000000-0005-0000-0000-00004A060000}"/>
    <cellStyle name="Moneda 3 2 2 4 2" xfId="1624" xr:uid="{00000000-0005-0000-0000-00004B060000}"/>
    <cellStyle name="Moneda 3 2 2 4 2 2" xfId="1625" xr:uid="{00000000-0005-0000-0000-00004C060000}"/>
    <cellStyle name="Moneda 3 2 2 4 2 2 2" xfId="1626" xr:uid="{00000000-0005-0000-0000-00004D060000}"/>
    <cellStyle name="Moneda 3 2 2 4 2 3" xfId="1627" xr:uid="{00000000-0005-0000-0000-00004E060000}"/>
    <cellStyle name="Moneda 3 2 2 4 3" xfId="1628" xr:uid="{00000000-0005-0000-0000-00004F060000}"/>
    <cellStyle name="Moneda 3 2 2 4 3 2" xfId="1629" xr:uid="{00000000-0005-0000-0000-000050060000}"/>
    <cellStyle name="Moneda 3 2 2 4 4" xfId="1630" xr:uid="{00000000-0005-0000-0000-000051060000}"/>
    <cellStyle name="Moneda 3 2 2 5" xfId="1631" xr:uid="{00000000-0005-0000-0000-000052060000}"/>
    <cellStyle name="Moneda 3 2 2 5 2" xfId="1632" xr:uid="{00000000-0005-0000-0000-000053060000}"/>
    <cellStyle name="Moneda 3 2 2 5 2 2" xfId="1633" xr:uid="{00000000-0005-0000-0000-000054060000}"/>
    <cellStyle name="Moneda 3 2 2 5 3" xfId="1634" xr:uid="{00000000-0005-0000-0000-000055060000}"/>
    <cellStyle name="Moneda 3 2 2 6" xfId="1635" xr:uid="{00000000-0005-0000-0000-000056060000}"/>
    <cellStyle name="Moneda 3 2 2 6 2" xfId="1636" xr:uid="{00000000-0005-0000-0000-000057060000}"/>
    <cellStyle name="Moneda 3 2 2 7" xfId="1637" xr:uid="{00000000-0005-0000-0000-000058060000}"/>
    <cellStyle name="Moneda 3 2 3" xfId="1638" xr:uid="{00000000-0005-0000-0000-000059060000}"/>
    <cellStyle name="Moneda 3 2 3 2" xfId="1639" xr:uid="{00000000-0005-0000-0000-00005A060000}"/>
    <cellStyle name="Moneda 3 2 3 2 2" xfId="1640" xr:uid="{00000000-0005-0000-0000-00005B060000}"/>
    <cellStyle name="Moneda 3 2 3 2 2 2" xfId="1641" xr:uid="{00000000-0005-0000-0000-00005C060000}"/>
    <cellStyle name="Moneda 3 2 3 2 2 2 2" xfId="1642" xr:uid="{00000000-0005-0000-0000-00005D060000}"/>
    <cellStyle name="Moneda 3 2 3 2 2 3" xfId="1643" xr:uid="{00000000-0005-0000-0000-00005E060000}"/>
    <cellStyle name="Moneda 3 2 3 2 2 3 2" xfId="1644" xr:uid="{00000000-0005-0000-0000-00005F060000}"/>
    <cellStyle name="Moneda 3 2 3 2 2 4" xfId="1645" xr:uid="{00000000-0005-0000-0000-000060060000}"/>
    <cellStyle name="Moneda 3 2 3 2 2 4 2" xfId="1646" xr:uid="{00000000-0005-0000-0000-000061060000}"/>
    <cellStyle name="Moneda 3 2 3 2 2 5" xfId="1647" xr:uid="{00000000-0005-0000-0000-000062060000}"/>
    <cellStyle name="Moneda 3 2 3 2 3" xfId="1648" xr:uid="{00000000-0005-0000-0000-000063060000}"/>
    <cellStyle name="Moneda 3 2 3 2 3 2" xfId="1649" xr:uid="{00000000-0005-0000-0000-000064060000}"/>
    <cellStyle name="Moneda 3 2 3 2 4" xfId="1650" xr:uid="{00000000-0005-0000-0000-000065060000}"/>
    <cellStyle name="Moneda 3 2 3 2 4 2" xfId="1651" xr:uid="{00000000-0005-0000-0000-000066060000}"/>
    <cellStyle name="Moneda 3 2 3 2 5" xfId="1652" xr:uid="{00000000-0005-0000-0000-000067060000}"/>
    <cellStyle name="Moneda 3 2 3 2 5 2" xfId="1653" xr:uid="{00000000-0005-0000-0000-000068060000}"/>
    <cellStyle name="Moneda 3 2 3 2 6" xfId="1654" xr:uid="{00000000-0005-0000-0000-000069060000}"/>
    <cellStyle name="Moneda 3 2 3 3" xfId="1655" xr:uid="{00000000-0005-0000-0000-00006A060000}"/>
    <cellStyle name="Moneda 3 2 3 3 2" xfId="1656" xr:uid="{00000000-0005-0000-0000-00006B060000}"/>
    <cellStyle name="Moneda 3 2 3 3 2 2" xfId="1657" xr:uid="{00000000-0005-0000-0000-00006C060000}"/>
    <cellStyle name="Moneda 3 2 3 3 3" xfId="1658" xr:uid="{00000000-0005-0000-0000-00006D060000}"/>
    <cellStyle name="Moneda 3 2 3 3 3 2" xfId="1659" xr:uid="{00000000-0005-0000-0000-00006E060000}"/>
    <cellStyle name="Moneda 3 2 3 3 4" xfId="1660" xr:uid="{00000000-0005-0000-0000-00006F060000}"/>
    <cellStyle name="Moneda 3 2 3 3 4 2" xfId="1661" xr:uid="{00000000-0005-0000-0000-000070060000}"/>
    <cellStyle name="Moneda 3 2 3 3 5" xfId="1662" xr:uid="{00000000-0005-0000-0000-000071060000}"/>
    <cellStyle name="Moneda 3 2 3 4" xfId="1663" xr:uid="{00000000-0005-0000-0000-000072060000}"/>
    <cellStyle name="Moneda 3 2 3 4 2" xfId="1664" xr:uid="{00000000-0005-0000-0000-000073060000}"/>
    <cellStyle name="Moneda 3 2 3 5" xfId="1665" xr:uid="{00000000-0005-0000-0000-000074060000}"/>
    <cellStyle name="Moneda 3 2 3 5 2" xfId="1666" xr:uid="{00000000-0005-0000-0000-000075060000}"/>
    <cellStyle name="Moneda 3 2 3 6" xfId="1667" xr:uid="{00000000-0005-0000-0000-000076060000}"/>
    <cellStyle name="Moneda 3 2 3 6 2" xfId="1668" xr:uid="{00000000-0005-0000-0000-000077060000}"/>
    <cellStyle name="Moneda 3 2 3 7" xfId="1669" xr:uid="{00000000-0005-0000-0000-000078060000}"/>
    <cellStyle name="Moneda 3 2 4" xfId="1670" xr:uid="{00000000-0005-0000-0000-000079060000}"/>
    <cellStyle name="Moneda 3 2 4 2" xfId="1671" xr:uid="{00000000-0005-0000-0000-00007A060000}"/>
    <cellStyle name="Moneda 3 2 4 2 2" xfId="1672" xr:uid="{00000000-0005-0000-0000-00007B060000}"/>
    <cellStyle name="Moneda 3 2 4 2 2 2" xfId="1673" xr:uid="{00000000-0005-0000-0000-00007C060000}"/>
    <cellStyle name="Moneda 3 2 4 2 2 2 2" xfId="1674" xr:uid="{00000000-0005-0000-0000-00007D060000}"/>
    <cellStyle name="Moneda 3 2 4 2 2 3" xfId="1675" xr:uid="{00000000-0005-0000-0000-00007E060000}"/>
    <cellStyle name="Moneda 3 2 4 2 2 3 2" xfId="1676" xr:uid="{00000000-0005-0000-0000-00007F060000}"/>
    <cellStyle name="Moneda 3 2 4 2 2 4" xfId="1677" xr:uid="{00000000-0005-0000-0000-000080060000}"/>
    <cellStyle name="Moneda 3 2 4 2 2 4 2" xfId="1678" xr:uid="{00000000-0005-0000-0000-000081060000}"/>
    <cellStyle name="Moneda 3 2 4 2 2 5" xfId="1679" xr:uid="{00000000-0005-0000-0000-000082060000}"/>
    <cellStyle name="Moneda 3 2 4 2 3" xfId="1680" xr:uid="{00000000-0005-0000-0000-000083060000}"/>
    <cellStyle name="Moneda 3 2 4 2 3 2" xfId="1681" xr:uid="{00000000-0005-0000-0000-000084060000}"/>
    <cellStyle name="Moneda 3 2 4 2 4" xfId="1682" xr:uid="{00000000-0005-0000-0000-000085060000}"/>
    <cellStyle name="Moneda 3 2 4 2 4 2" xfId="1683" xr:uid="{00000000-0005-0000-0000-000086060000}"/>
    <cellStyle name="Moneda 3 2 4 2 5" xfId="1684" xr:uid="{00000000-0005-0000-0000-000087060000}"/>
    <cellStyle name="Moneda 3 2 4 2 5 2" xfId="1685" xr:uid="{00000000-0005-0000-0000-000088060000}"/>
    <cellStyle name="Moneda 3 2 4 2 6" xfId="1686" xr:uid="{00000000-0005-0000-0000-000089060000}"/>
    <cellStyle name="Moneda 3 2 4 3" xfId="1687" xr:uid="{00000000-0005-0000-0000-00008A060000}"/>
    <cellStyle name="Moneda 3 2 4 3 2" xfId="1688" xr:uid="{00000000-0005-0000-0000-00008B060000}"/>
    <cellStyle name="Moneda 3 2 4 3 2 2" xfId="1689" xr:uid="{00000000-0005-0000-0000-00008C060000}"/>
    <cellStyle name="Moneda 3 2 4 3 3" xfId="1690" xr:uid="{00000000-0005-0000-0000-00008D060000}"/>
    <cellStyle name="Moneda 3 2 4 3 3 2" xfId="1691" xr:uid="{00000000-0005-0000-0000-00008E060000}"/>
    <cellStyle name="Moneda 3 2 4 3 4" xfId="1692" xr:uid="{00000000-0005-0000-0000-00008F060000}"/>
    <cellStyle name="Moneda 3 2 4 3 4 2" xfId="1693" xr:uid="{00000000-0005-0000-0000-000090060000}"/>
    <cellStyle name="Moneda 3 2 4 3 5" xfId="1694" xr:uid="{00000000-0005-0000-0000-000091060000}"/>
    <cellStyle name="Moneda 3 2 4 4" xfId="1695" xr:uid="{00000000-0005-0000-0000-000092060000}"/>
    <cellStyle name="Moneda 3 2 4 4 2" xfId="1696" xr:uid="{00000000-0005-0000-0000-000093060000}"/>
    <cellStyle name="Moneda 3 2 4 5" xfId="1697" xr:uid="{00000000-0005-0000-0000-000094060000}"/>
    <cellStyle name="Moneda 3 2 4 5 2" xfId="1698" xr:uid="{00000000-0005-0000-0000-000095060000}"/>
    <cellStyle name="Moneda 3 2 4 6" xfId="1699" xr:uid="{00000000-0005-0000-0000-000096060000}"/>
    <cellStyle name="Moneda 3 2 4 6 2" xfId="1700" xr:uid="{00000000-0005-0000-0000-000097060000}"/>
    <cellStyle name="Moneda 3 2 4 7" xfId="1701" xr:uid="{00000000-0005-0000-0000-000098060000}"/>
    <cellStyle name="Moneda 3 2 5" xfId="1702" xr:uid="{00000000-0005-0000-0000-000099060000}"/>
    <cellStyle name="Moneda 3 2 5 2" xfId="1703" xr:uid="{00000000-0005-0000-0000-00009A060000}"/>
    <cellStyle name="Moneda 3 2 5 2 2" xfId="1704" xr:uid="{00000000-0005-0000-0000-00009B060000}"/>
    <cellStyle name="Moneda 3 2 5 2 2 2" xfId="1705" xr:uid="{00000000-0005-0000-0000-00009C060000}"/>
    <cellStyle name="Moneda 3 2 5 2 3" xfId="1706" xr:uid="{00000000-0005-0000-0000-00009D060000}"/>
    <cellStyle name="Moneda 3 2 5 2 3 2" xfId="1707" xr:uid="{00000000-0005-0000-0000-00009E060000}"/>
    <cellStyle name="Moneda 3 2 5 2 4" xfId="1708" xr:uid="{00000000-0005-0000-0000-00009F060000}"/>
    <cellStyle name="Moneda 3 2 5 2 4 2" xfId="1709" xr:uid="{00000000-0005-0000-0000-0000A0060000}"/>
    <cellStyle name="Moneda 3 2 5 2 5" xfId="1710" xr:uid="{00000000-0005-0000-0000-0000A1060000}"/>
    <cellStyle name="Moneda 3 2 5 3" xfId="1711" xr:uid="{00000000-0005-0000-0000-0000A2060000}"/>
    <cellStyle name="Moneda 3 2 5 3 2" xfId="1712" xr:uid="{00000000-0005-0000-0000-0000A3060000}"/>
    <cellStyle name="Moneda 3 2 5 4" xfId="1713" xr:uid="{00000000-0005-0000-0000-0000A4060000}"/>
    <cellStyle name="Moneda 3 2 5 4 2" xfId="1714" xr:uid="{00000000-0005-0000-0000-0000A5060000}"/>
    <cellStyle name="Moneda 3 2 5 5" xfId="1715" xr:uid="{00000000-0005-0000-0000-0000A6060000}"/>
    <cellStyle name="Moneda 3 2 5 5 2" xfId="1716" xr:uid="{00000000-0005-0000-0000-0000A7060000}"/>
    <cellStyle name="Moneda 3 2 5 6" xfId="1717" xr:uid="{00000000-0005-0000-0000-0000A8060000}"/>
    <cellStyle name="Moneda 3 2 6" xfId="1718" xr:uid="{00000000-0005-0000-0000-0000A9060000}"/>
    <cellStyle name="Moneda 3 2 6 2" xfId="1719" xr:uid="{00000000-0005-0000-0000-0000AA060000}"/>
    <cellStyle name="Moneda 3 2 6 2 2" xfId="1720" xr:uid="{00000000-0005-0000-0000-0000AB060000}"/>
    <cellStyle name="Moneda 3 2 6 2 3" xfId="1721" xr:uid="{00000000-0005-0000-0000-0000AC060000}"/>
    <cellStyle name="Moneda 3 2 6 3" xfId="1722" xr:uid="{00000000-0005-0000-0000-0000AD060000}"/>
    <cellStyle name="Moneda 3 2 6 4" xfId="1723" xr:uid="{00000000-0005-0000-0000-0000AE060000}"/>
    <cellStyle name="Moneda 3 2 7" xfId="1724" xr:uid="{00000000-0005-0000-0000-0000AF060000}"/>
    <cellStyle name="Moneda 3 2 7 2" xfId="1725" xr:uid="{00000000-0005-0000-0000-0000B0060000}"/>
    <cellStyle name="Moneda 3 2 7 2 2" xfId="1726" xr:uid="{00000000-0005-0000-0000-0000B1060000}"/>
    <cellStyle name="Moneda 3 2 7 3" xfId="1727" xr:uid="{00000000-0005-0000-0000-0000B2060000}"/>
    <cellStyle name="Moneda 3 2 7 3 2" xfId="1728" xr:uid="{00000000-0005-0000-0000-0000B3060000}"/>
    <cellStyle name="Moneda 3 2 7 4" xfId="1729" xr:uid="{00000000-0005-0000-0000-0000B4060000}"/>
    <cellStyle name="Moneda 3 2 7 4 2" xfId="1730" xr:uid="{00000000-0005-0000-0000-0000B5060000}"/>
    <cellStyle name="Moneda 3 2 7 5" xfId="1731" xr:uid="{00000000-0005-0000-0000-0000B6060000}"/>
    <cellStyle name="Moneda 3 2 8" xfId="1732" xr:uid="{00000000-0005-0000-0000-0000B7060000}"/>
    <cellStyle name="Moneda 3 2 8 2" xfId="1733" xr:uid="{00000000-0005-0000-0000-0000B8060000}"/>
    <cellStyle name="Moneda 3 2 8 3" xfId="1734" xr:uid="{00000000-0005-0000-0000-0000B9060000}"/>
    <cellStyle name="Moneda 3 2 9" xfId="1735" xr:uid="{00000000-0005-0000-0000-0000BA060000}"/>
    <cellStyle name="Moneda 3 2 9 2" xfId="1736" xr:uid="{00000000-0005-0000-0000-0000BB060000}"/>
    <cellStyle name="Moneda 3 3" xfId="1737" xr:uid="{00000000-0005-0000-0000-0000BC060000}"/>
    <cellStyle name="Moneda 3 3 2" xfId="1738" xr:uid="{00000000-0005-0000-0000-0000BD060000}"/>
    <cellStyle name="Moneda 3 3 2 2" xfId="1739" xr:uid="{00000000-0005-0000-0000-0000BE060000}"/>
    <cellStyle name="Moneda 3 3 2 2 2" xfId="1740" xr:uid="{00000000-0005-0000-0000-0000BF060000}"/>
    <cellStyle name="Moneda 3 3 2 2 2 2" xfId="1741" xr:uid="{00000000-0005-0000-0000-0000C0060000}"/>
    <cellStyle name="Moneda 3 3 2 2 3" xfId="1742" xr:uid="{00000000-0005-0000-0000-0000C1060000}"/>
    <cellStyle name="Moneda 3 3 2 2 3 2" xfId="1743" xr:uid="{00000000-0005-0000-0000-0000C2060000}"/>
    <cellStyle name="Moneda 3 3 2 2 4" xfId="1744" xr:uid="{00000000-0005-0000-0000-0000C3060000}"/>
    <cellStyle name="Moneda 3 3 2 2 4 2" xfId="1745" xr:uid="{00000000-0005-0000-0000-0000C4060000}"/>
    <cellStyle name="Moneda 3 3 2 2 5" xfId="1746" xr:uid="{00000000-0005-0000-0000-0000C5060000}"/>
    <cellStyle name="Moneda 3 3 2 3" xfId="1747" xr:uid="{00000000-0005-0000-0000-0000C6060000}"/>
    <cellStyle name="Moneda 3 3 2 3 2" xfId="1748" xr:uid="{00000000-0005-0000-0000-0000C7060000}"/>
    <cellStyle name="Moneda 3 3 2 4" xfId="1749" xr:uid="{00000000-0005-0000-0000-0000C8060000}"/>
    <cellStyle name="Moneda 3 3 2 4 2" xfId="1750" xr:uid="{00000000-0005-0000-0000-0000C9060000}"/>
    <cellStyle name="Moneda 3 3 2 5" xfId="1751" xr:uid="{00000000-0005-0000-0000-0000CA060000}"/>
    <cellStyle name="Moneda 3 3 2 5 2" xfId="1752" xr:uid="{00000000-0005-0000-0000-0000CB060000}"/>
    <cellStyle name="Moneda 3 3 2 6" xfId="1753" xr:uid="{00000000-0005-0000-0000-0000CC060000}"/>
    <cellStyle name="Moneda 3 3 2 7" xfId="1754" xr:uid="{00000000-0005-0000-0000-0000CD060000}"/>
    <cellStyle name="Moneda 3 3 3" xfId="1755" xr:uid="{00000000-0005-0000-0000-0000CE060000}"/>
    <cellStyle name="Moneda 3 3 3 2" xfId="1756" xr:uid="{00000000-0005-0000-0000-0000CF060000}"/>
    <cellStyle name="Moneda 3 3 3 2 2" xfId="1757" xr:uid="{00000000-0005-0000-0000-0000D0060000}"/>
    <cellStyle name="Moneda 3 3 3 3" xfId="1758" xr:uid="{00000000-0005-0000-0000-0000D1060000}"/>
    <cellStyle name="Moneda 3 3 3 3 2" xfId="1759" xr:uid="{00000000-0005-0000-0000-0000D2060000}"/>
    <cellStyle name="Moneda 3 3 3 4" xfId="1760" xr:uid="{00000000-0005-0000-0000-0000D3060000}"/>
    <cellStyle name="Moneda 3 3 3 4 2" xfId="1761" xr:uid="{00000000-0005-0000-0000-0000D4060000}"/>
    <cellStyle name="Moneda 3 3 3 5" xfId="1762" xr:uid="{00000000-0005-0000-0000-0000D5060000}"/>
    <cellStyle name="Moneda 3 3 4" xfId="1763" xr:uid="{00000000-0005-0000-0000-0000D6060000}"/>
    <cellStyle name="Moneda 3 3 4 2" xfId="1764" xr:uid="{00000000-0005-0000-0000-0000D7060000}"/>
    <cellStyle name="Moneda 3 3 5" xfId="1765" xr:uid="{00000000-0005-0000-0000-0000D8060000}"/>
    <cellStyle name="Moneda 3 3 5 2" xfId="1766" xr:uid="{00000000-0005-0000-0000-0000D9060000}"/>
    <cellStyle name="Moneda 3 3 6" xfId="1767" xr:uid="{00000000-0005-0000-0000-0000DA060000}"/>
    <cellStyle name="Moneda 3 3 6 2" xfId="1768" xr:uid="{00000000-0005-0000-0000-0000DB060000}"/>
    <cellStyle name="Moneda 3 3 7" xfId="1769" xr:uid="{00000000-0005-0000-0000-0000DC060000}"/>
    <cellStyle name="Moneda 3 3 8" xfId="1770" xr:uid="{00000000-0005-0000-0000-0000DD060000}"/>
    <cellStyle name="Moneda 3 4" xfId="1771" xr:uid="{00000000-0005-0000-0000-0000DE060000}"/>
    <cellStyle name="Moneda 3 4 2" xfId="1772" xr:uid="{00000000-0005-0000-0000-0000DF060000}"/>
    <cellStyle name="Moneda 3 4 2 2" xfId="1773" xr:uid="{00000000-0005-0000-0000-0000E0060000}"/>
    <cellStyle name="Moneda 3 4 2 2 2" xfId="1774" xr:uid="{00000000-0005-0000-0000-0000E1060000}"/>
    <cellStyle name="Moneda 3 4 2 2 2 2" xfId="1775" xr:uid="{00000000-0005-0000-0000-0000E2060000}"/>
    <cellStyle name="Moneda 3 4 2 2 3" xfId="1776" xr:uid="{00000000-0005-0000-0000-0000E3060000}"/>
    <cellStyle name="Moneda 3 4 2 2 3 2" xfId="1777" xr:uid="{00000000-0005-0000-0000-0000E4060000}"/>
    <cellStyle name="Moneda 3 4 2 2 4" xfId="1778" xr:uid="{00000000-0005-0000-0000-0000E5060000}"/>
    <cellStyle name="Moneda 3 4 2 2 4 2" xfId="1779" xr:uid="{00000000-0005-0000-0000-0000E6060000}"/>
    <cellStyle name="Moneda 3 4 2 2 5" xfId="1780" xr:uid="{00000000-0005-0000-0000-0000E7060000}"/>
    <cellStyle name="Moneda 3 4 2 3" xfId="1781" xr:uid="{00000000-0005-0000-0000-0000E8060000}"/>
    <cellStyle name="Moneda 3 4 2 3 2" xfId="1782" xr:uid="{00000000-0005-0000-0000-0000E9060000}"/>
    <cellStyle name="Moneda 3 4 2 4" xfId="1783" xr:uid="{00000000-0005-0000-0000-0000EA060000}"/>
    <cellStyle name="Moneda 3 4 2 4 2" xfId="1784" xr:uid="{00000000-0005-0000-0000-0000EB060000}"/>
    <cellStyle name="Moneda 3 4 2 5" xfId="1785" xr:uid="{00000000-0005-0000-0000-0000EC060000}"/>
    <cellStyle name="Moneda 3 4 2 5 2" xfId="1786" xr:uid="{00000000-0005-0000-0000-0000ED060000}"/>
    <cellStyle name="Moneda 3 4 2 6" xfId="1787" xr:uid="{00000000-0005-0000-0000-0000EE060000}"/>
    <cellStyle name="Moneda 3 4 3" xfId="1788" xr:uid="{00000000-0005-0000-0000-0000EF060000}"/>
    <cellStyle name="Moneda 3 4 3 2" xfId="1789" xr:uid="{00000000-0005-0000-0000-0000F0060000}"/>
    <cellStyle name="Moneda 3 4 3 2 2" xfId="1790" xr:uid="{00000000-0005-0000-0000-0000F1060000}"/>
    <cellStyle name="Moneda 3 4 3 3" xfId="1791" xr:uid="{00000000-0005-0000-0000-0000F2060000}"/>
    <cellStyle name="Moneda 3 4 3 3 2" xfId="1792" xr:uid="{00000000-0005-0000-0000-0000F3060000}"/>
    <cellStyle name="Moneda 3 4 3 4" xfId="1793" xr:uid="{00000000-0005-0000-0000-0000F4060000}"/>
    <cellStyle name="Moneda 3 4 3 4 2" xfId="1794" xr:uid="{00000000-0005-0000-0000-0000F5060000}"/>
    <cellStyle name="Moneda 3 4 3 5" xfId="1795" xr:uid="{00000000-0005-0000-0000-0000F6060000}"/>
    <cellStyle name="Moneda 3 4 4" xfId="1796" xr:uid="{00000000-0005-0000-0000-0000F7060000}"/>
    <cellStyle name="Moneda 3 4 4 2" xfId="1797" xr:uid="{00000000-0005-0000-0000-0000F8060000}"/>
    <cellStyle name="Moneda 3 4 5" xfId="1798" xr:uid="{00000000-0005-0000-0000-0000F9060000}"/>
    <cellStyle name="Moneda 3 4 5 2" xfId="1799" xr:uid="{00000000-0005-0000-0000-0000FA060000}"/>
    <cellStyle name="Moneda 3 4 6" xfId="1800" xr:uid="{00000000-0005-0000-0000-0000FB060000}"/>
    <cellStyle name="Moneda 3 4 6 2" xfId="1801" xr:uid="{00000000-0005-0000-0000-0000FC060000}"/>
    <cellStyle name="Moneda 3 4 7" xfId="1802" xr:uid="{00000000-0005-0000-0000-0000FD060000}"/>
    <cellStyle name="Moneda 3 5" xfId="1803" xr:uid="{00000000-0005-0000-0000-0000FE060000}"/>
    <cellStyle name="Moneda 3 5 2" xfId="1804" xr:uid="{00000000-0005-0000-0000-0000FF060000}"/>
    <cellStyle name="Moneda 3 5 2 2" xfId="1805" xr:uid="{00000000-0005-0000-0000-000000070000}"/>
    <cellStyle name="Moneda 3 5 2 2 2" xfId="1806" xr:uid="{00000000-0005-0000-0000-000001070000}"/>
    <cellStyle name="Moneda 3 5 2 2 2 2" xfId="1807" xr:uid="{00000000-0005-0000-0000-000002070000}"/>
    <cellStyle name="Moneda 3 5 2 2 3" xfId="1808" xr:uid="{00000000-0005-0000-0000-000003070000}"/>
    <cellStyle name="Moneda 3 5 2 2 3 2" xfId="1809" xr:uid="{00000000-0005-0000-0000-000004070000}"/>
    <cellStyle name="Moneda 3 5 2 2 4" xfId="1810" xr:uid="{00000000-0005-0000-0000-000005070000}"/>
    <cellStyle name="Moneda 3 5 2 2 4 2" xfId="1811" xr:uid="{00000000-0005-0000-0000-000006070000}"/>
    <cellStyle name="Moneda 3 5 2 2 5" xfId="1812" xr:uid="{00000000-0005-0000-0000-000007070000}"/>
    <cellStyle name="Moneda 3 5 2 3" xfId="1813" xr:uid="{00000000-0005-0000-0000-000008070000}"/>
    <cellStyle name="Moneda 3 5 2 3 2" xfId="1814" xr:uid="{00000000-0005-0000-0000-000009070000}"/>
    <cellStyle name="Moneda 3 5 2 4" xfId="1815" xr:uid="{00000000-0005-0000-0000-00000A070000}"/>
    <cellStyle name="Moneda 3 5 2 4 2" xfId="1816" xr:uid="{00000000-0005-0000-0000-00000B070000}"/>
    <cellStyle name="Moneda 3 5 2 5" xfId="1817" xr:uid="{00000000-0005-0000-0000-00000C070000}"/>
    <cellStyle name="Moneda 3 5 2 5 2" xfId="1818" xr:uid="{00000000-0005-0000-0000-00000D070000}"/>
    <cellStyle name="Moneda 3 5 2 6" xfId="1819" xr:uid="{00000000-0005-0000-0000-00000E070000}"/>
    <cellStyle name="Moneda 3 5 3" xfId="1820" xr:uid="{00000000-0005-0000-0000-00000F070000}"/>
    <cellStyle name="Moneda 3 5 3 2" xfId="1821" xr:uid="{00000000-0005-0000-0000-000010070000}"/>
    <cellStyle name="Moneda 3 5 3 2 2" xfId="1822" xr:uid="{00000000-0005-0000-0000-000011070000}"/>
    <cellStyle name="Moneda 3 5 3 3" xfId="1823" xr:uid="{00000000-0005-0000-0000-000012070000}"/>
    <cellStyle name="Moneda 3 5 3 3 2" xfId="1824" xr:uid="{00000000-0005-0000-0000-000013070000}"/>
    <cellStyle name="Moneda 3 5 3 4" xfId="1825" xr:uid="{00000000-0005-0000-0000-000014070000}"/>
    <cellStyle name="Moneda 3 5 3 4 2" xfId="1826" xr:uid="{00000000-0005-0000-0000-000015070000}"/>
    <cellStyle name="Moneda 3 5 3 5" xfId="1827" xr:uid="{00000000-0005-0000-0000-000016070000}"/>
    <cellStyle name="Moneda 3 5 4" xfId="1828" xr:uid="{00000000-0005-0000-0000-000017070000}"/>
    <cellStyle name="Moneda 3 5 4 2" xfId="1829" xr:uid="{00000000-0005-0000-0000-000018070000}"/>
    <cellStyle name="Moneda 3 5 5" xfId="1830" xr:uid="{00000000-0005-0000-0000-000019070000}"/>
    <cellStyle name="Moneda 3 5 5 2" xfId="1831" xr:uid="{00000000-0005-0000-0000-00001A070000}"/>
    <cellStyle name="Moneda 3 5 6" xfId="1832" xr:uid="{00000000-0005-0000-0000-00001B070000}"/>
    <cellStyle name="Moneda 3 5 6 2" xfId="1833" xr:uid="{00000000-0005-0000-0000-00001C070000}"/>
    <cellStyle name="Moneda 3 5 7" xfId="1834" xr:uid="{00000000-0005-0000-0000-00001D070000}"/>
    <cellStyle name="Moneda 3 5 8" xfId="1835" xr:uid="{00000000-0005-0000-0000-00001E070000}"/>
    <cellStyle name="Moneda 3 6" xfId="1836" xr:uid="{00000000-0005-0000-0000-00001F070000}"/>
    <cellStyle name="Moneda 3 6 2" xfId="1837" xr:uid="{00000000-0005-0000-0000-000020070000}"/>
    <cellStyle name="Moneda 3 6 2 2" xfId="1838" xr:uid="{00000000-0005-0000-0000-000021070000}"/>
    <cellStyle name="Moneda 3 6 2 2 2" xfId="1839" xr:uid="{00000000-0005-0000-0000-000022070000}"/>
    <cellStyle name="Moneda 3 6 2 3" xfId="1840" xr:uid="{00000000-0005-0000-0000-000023070000}"/>
    <cellStyle name="Moneda 3 6 3" xfId="1841" xr:uid="{00000000-0005-0000-0000-000024070000}"/>
    <cellStyle name="Moneda 3 7" xfId="1842" xr:uid="{00000000-0005-0000-0000-000025070000}"/>
    <cellStyle name="Moneda 3 7 2" xfId="1843" xr:uid="{00000000-0005-0000-0000-000026070000}"/>
    <cellStyle name="Moneda 3 7 2 2" xfId="1844" xr:uid="{00000000-0005-0000-0000-000027070000}"/>
    <cellStyle name="Moneda 3 7 3" xfId="1845" xr:uid="{00000000-0005-0000-0000-000028070000}"/>
    <cellStyle name="Moneda 3 8" xfId="1846" xr:uid="{00000000-0005-0000-0000-000029070000}"/>
    <cellStyle name="Moneda 3 8 2" xfId="1847" xr:uid="{00000000-0005-0000-0000-00002A070000}"/>
    <cellStyle name="Moneda 3 8 2 2" xfId="1848" xr:uid="{00000000-0005-0000-0000-00002B070000}"/>
    <cellStyle name="Moneda 3 8 2 2 2" xfId="1849" xr:uid="{00000000-0005-0000-0000-00002C070000}"/>
    <cellStyle name="Moneda 3 8 2 3" xfId="1850" xr:uid="{00000000-0005-0000-0000-00002D070000}"/>
    <cellStyle name="Moneda 3 8 2 3 2" xfId="1851" xr:uid="{00000000-0005-0000-0000-00002E070000}"/>
    <cellStyle name="Moneda 3 8 2 4" xfId="1852" xr:uid="{00000000-0005-0000-0000-00002F070000}"/>
    <cellStyle name="Moneda 3 8 2 4 2" xfId="1853" xr:uid="{00000000-0005-0000-0000-000030070000}"/>
    <cellStyle name="Moneda 3 8 2 5" xfId="1854" xr:uid="{00000000-0005-0000-0000-000031070000}"/>
    <cellStyle name="Moneda 3 8 3" xfId="1855" xr:uid="{00000000-0005-0000-0000-000032070000}"/>
    <cellStyle name="Moneda 3 8 3 2" xfId="1856" xr:uid="{00000000-0005-0000-0000-000033070000}"/>
    <cellStyle name="Moneda 3 8 4" xfId="1857" xr:uid="{00000000-0005-0000-0000-000034070000}"/>
    <cellStyle name="Moneda 3 8 4 2" xfId="1858" xr:uid="{00000000-0005-0000-0000-000035070000}"/>
    <cellStyle name="Moneda 3 8 5" xfId="1859" xr:uid="{00000000-0005-0000-0000-000036070000}"/>
    <cellStyle name="Moneda 3 8 5 2" xfId="1860" xr:uid="{00000000-0005-0000-0000-000037070000}"/>
    <cellStyle name="Moneda 3 8 6" xfId="1861" xr:uid="{00000000-0005-0000-0000-000038070000}"/>
    <cellStyle name="Moneda 3 9" xfId="1862" xr:uid="{00000000-0005-0000-0000-000039070000}"/>
    <cellStyle name="Moneda 3 9 2" xfId="1863" xr:uid="{00000000-0005-0000-0000-00003A070000}"/>
    <cellStyle name="Moneda 30" xfId="1864" xr:uid="{00000000-0005-0000-0000-00003B070000}"/>
    <cellStyle name="Moneda 30 2" xfId="1865" xr:uid="{00000000-0005-0000-0000-00003C070000}"/>
    <cellStyle name="Moneda 30 2 2" xfId="1866" xr:uid="{00000000-0005-0000-0000-00003D070000}"/>
    <cellStyle name="Moneda 30 3" xfId="1867" xr:uid="{00000000-0005-0000-0000-00003E070000}"/>
    <cellStyle name="Moneda 30 3 2" xfId="1868" xr:uid="{00000000-0005-0000-0000-00003F070000}"/>
    <cellStyle name="Moneda 30 4" xfId="1869" xr:uid="{00000000-0005-0000-0000-000040070000}"/>
    <cellStyle name="Moneda 30 4 2" xfId="1870" xr:uid="{00000000-0005-0000-0000-000041070000}"/>
    <cellStyle name="Moneda 30 5" xfId="1871" xr:uid="{00000000-0005-0000-0000-000042070000}"/>
    <cellStyle name="Moneda 31" xfId="1872" xr:uid="{00000000-0005-0000-0000-000043070000}"/>
    <cellStyle name="Moneda 31 2" xfId="1873" xr:uid="{00000000-0005-0000-0000-000044070000}"/>
    <cellStyle name="Moneda 32" xfId="1874" xr:uid="{00000000-0005-0000-0000-000045070000}"/>
    <cellStyle name="Moneda 32 2" xfId="1875" xr:uid="{00000000-0005-0000-0000-000046070000}"/>
    <cellStyle name="Moneda 33" xfId="1876" xr:uid="{00000000-0005-0000-0000-000047070000}"/>
    <cellStyle name="Moneda 33 2" xfId="1877" xr:uid="{00000000-0005-0000-0000-000048070000}"/>
    <cellStyle name="Moneda 34" xfId="1878" xr:uid="{00000000-0005-0000-0000-000049070000}"/>
    <cellStyle name="Moneda 34 2" xfId="1879" xr:uid="{00000000-0005-0000-0000-00004A070000}"/>
    <cellStyle name="Moneda 35" xfId="1880" xr:uid="{00000000-0005-0000-0000-00004B070000}"/>
    <cellStyle name="Moneda 35 2" xfId="1881" xr:uid="{00000000-0005-0000-0000-00004C070000}"/>
    <cellStyle name="Moneda 36" xfId="1882" xr:uid="{00000000-0005-0000-0000-00004D070000}"/>
    <cellStyle name="Moneda 36 2" xfId="1883" xr:uid="{00000000-0005-0000-0000-00004E070000}"/>
    <cellStyle name="Moneda 37" xfId="1884" xr:uid="{00000000-0005-0000-0000-00004F070000}"/>
    <cellStyle name="Moneda 37 2" xfId="1885" xr:uid="{00000000-0005-0000-0000-000050070000}"/>
    <cellStyle name="Moneda 38" xfId="1886" xr:uid="{00000000-0005-0000-0000-000051070000}"/>
    <cellStyle name="Moneda 38 2" xfId="1887" xr:uid="{00000000-0005-0000-0000-000052070000}"/>
    <cellStyle name="Moneda 39" xfId="1888" xr:uid="{00000000-0005-0000-0000-000053070000}"/>
    <cellStyle name="Moneda 39 2" xfId="1889" xr:uid="{00000000-0005-0000-0000-000054070000}"/>
    <cellStyle name="Moneda 4" xfId="15" xr:uid="{00000000-0005-0000-0000-000055070000}"/>
    <cellStyle name="Moneda 4 2" xfId="1890" xr:uid="{00000000-0005-0000-0000-000056070000}"/>
    <cellStyle name="Moneda 4 3" xfId="1891" xr:uid="{00000000-0005-0000-0000-000057070000}"/>
    <cellStyle name="Moneda 4 4" xfId="1892" xr:uid="{00000000-0005-0000-0000-000058070000}"/>
    <cellStyle name="Moneda 40" xfId="1893" xr:uid="{00000000-0005-0000-0000-000059070000}"/>
    <cellStyle name="Moneda 40 2" xfId="1894" xr:uid="{00000000-0005-0000-0000-00005A070000}"/>
    <cellStyle name="Moneda 41" xfId="1895" xr:uid="{00000000-0005-0000-0000-00005B070000}"/>
    <cellStyle name="Moneda 41 2" xfId="1896" xr:uid="{00000000-0005-0000-0000-00005C070000}"/>
    <cellStyle name="Moneda 42" xfId="1897" xr:uid="{00000000-0005-0000-0000-00005D070000}"/>
    <cellStyle name="Moneda 42 2" xfId="1898" xr:uid="{00000000-0005-0000-0000-00005E070000}"/>
    <cellStyle name="Moneda 43" xfId="1899" xr:uid="{00000000-0005-0000-0000-00005F070000}"/>
    <cellStyle name="Moneda 43 2" xfId="1900" xr:uid="{00000000-0005-0000-0000-000060070000}"/>
    <cellStyle name="Moneda 44" xfId="1901" xr:uid="{00000000-0005-0000-0000-000061070000}"/>
    <cellStyle name="Moneda 44 2" xfId="1902" xr:uid="{00000000-0005-0000-0000-000062070000}"/>
    <cellStyle name="Moneda 45" xfId="1903" xr:uid="{00000000-0005-0000-0000-000063070000}"/>
    <cellStyle name="Moneda 45 2" xfId="1904" xr:uid="{00000000-0005-0000-0000-000064070000}"/>
    <cellStyle name="Moneda 46" xfId="1905" xr:uid="{00000000-0005-0000-0000-000065070000}"/>
    <cellStyle name="Moneda 46 2" xfId="1906" xr:uid="{00000000-0005-0000-0000-000066070000}"/>
    <cellStyle name="Moneda 47" xfId="1907" xr:uid="{00000000-0005-0000-0000-000067070000}"/>
    <cellStyle name="Moneda 47 2" xfId="1908" xr:uid="{00000000-0005-0000-0000-000068070000}"/>
    <cellStyle name="Moneda 48" xfId="1909" xr:uid="{00000000-0005-0000-0000-000069070000}"/>
    <cellStyle name="Moneda 48 2" xfId="1910" xr:uid="{00000000-0005-0000-0000-00006A070000}"/>
    <cellStyle name="Moneda 49" xfId="1911" xr:uid="{00000000-0005-0000-0000-00006B070000}"/>
    <cellStyle name="Moneda 5" xfId="1912" xr:uid="{00000000-0005-0000-0000-00006C070000}"/>
    <cellStyle name="Moneda 5 2" xfId="1913" xr:uid="{00000000-0005-0000-0000-00006D070000}"/>
    <cellStyle name="Moneda 5 3" xfId="1914" xr:uid="{00000000-0005-0000-0000-00006E070000}"/>
    <cellStyle name="Moneda 5 4" xfId="1915" xr:uid="{00000000-0005-0000-0000-00006F070000}"/>
    <cellStyle name="Moneda 5 5" xfId="1916" xr:uid="{00000000-0005-0000-0000-000070070000}"/>
    <cellStyle name="Moneda 50" xfId="1917" xr:uid="{00000000-0005-0000-0000-000071070000}"/>
    <cellStyle name="Moneda 51" xfId="1918" xr:uid="{00000000-0005-0000-0000-000072070000}"/>
    <cellStyle name="Moneda 52" xfId="1919" xr:uid="{00000000-0005-0000-0000-000073070000}"/>
    <cellStyle name="Moneda 6" xfId="1920" xr:uid="{00000000-0005-0000-0000-000074070000}"/>
    <cellStyle name="Moneda 6 10" xfId="1921" xr:uid="{00000000-0005-0000-0000-000075070000}"/>
    <cellStyle name="Moneda 6 10 2" xfId="1922" xr:uid="{00000000-0005-0000-0000-000076070000}"/>
    <cellStyle name="Moneda 6 11" xfId="1923" xr:uid="{00000000-0005-0000-0000-000077070000}"/>
    <cellStyle name="Moneda 6 11 2" xfId="1924" xr:uid="{00000000-0005-0000-0000-000078070000}"/>
    <cellStyle name="Moneda 6 12" xfId="1925" xr:uid="{00000000-0005-0000-0000-000079070000}"/>
    <cellStyle name="Moneda 6 2" xfId="1926" xr:uid="{00000000-0005-0000-0000-00007A070000}"/>
    <cellStyle name="Moneda 6 2 10" xfId="1927" xr:uid="{00000000-0005-0000-0000-00007B070000}"/>
    <cellStyle name="Moneda 6 2 11" xfId="1928" xr:uid="{00000000-0005-0000-0000-00007C070000}"/>
    <cellStyle name="Moneda 6 2 2" xfId="1929" xr:uid="{00000000-0005-0000-0000-00007D070000}"/>
    <cellStyle name="Moneda 6 2 2 2" xfId="1930" xr:uid="{00000000-0005-0000-0000-00007E070000}"/>
    <cellStyle name="Moneda 6 2 2 2 2" xfId="1931" xr:uid="{00000000-0005-0000-0000-00007F070000}"/>
    <cellStyle name="Moneda 6 2 2 2 2 2" xfId="1932" xr:uid="{00000000-0005-0000-0000-000080070000}"/>
    <cellStyle name="Moneda 6 2 2 2 2 2 2" xfId="1933" xr:uid="{00000000-0005-0000-0000-000081070000}"/>
    <cellStyle name="Moneda 6 2 2 2 2 3" xfId="1934" xr:uid="{00000000-0005-0000-0000-000082070000}"/>
    <cellStyle name="Moneda 6 2 2 2 2 3 2" xfId="1935" xr:uid="{00000000-0005-0000-0000-000083070000}"/>
    <cellStyle name="Moneda 6 2 2 2 2 4" xfId="1936" xr:uid="{00000000-0005-0000-0000-000084070000}"/>
    <cellStyle name="Moneda 6 2 2 2 2 4 2" xfId="1937" xr:uid="{00000000-0005-0000-0000-000085070000}"/>
    <cellStyle name="Moneda 6 2 2 2 2 5" xfId="1938" xr:uid="{00000000-0005-0000-0000-000086070000}"/>
    <cellStyle name="Moneda 6 2 2 2 3" xfId="1939" xr:uid="{00000000-0005-0000-0000-000087070000}"/>
    <cellStyle name="Moneda 6 2 2 2 3 2" xfId="1940" xr:uid="{00000000-0005-0000-0000-000088070000}"/>
    <cellStyle name="Moneda 6 2 2 2 4" xfId="1941" xr:uid="{00000000-0005-0000-0000-000089070000}"/>
    <cellStyle name="Moneda 6 2 2 2 4 2" xfId="1942" xr:uid="{00000000-0005-0000-0000-00008A070000}"/>
    <cellStyle name="Moneda 6 2 2 2 5" xfId="1943" xr:uid="{00000000-0005-0000-0000-00008B070000}"/>
    <cellStyle name="Moneda 6 2 2 2 5 2" xfId="1944" xr:uid="{00000000-0005-0000-0000-00008C070000}"/>
    <cellStyle name="Moneda 6 2 2 2 6" xfId="1945" xr:uid="{00000000-0005-0000-0000-00008D070000}"/>
    <cellStyle name="Moneda 6 2 2 3" xfId="1946" xr:uid="{00000000-0005-0000-0000-00008E070000}"/>
    <cellStyle name="Moneda 6 2 2 3 2" xfId="1947" xr:uid="{00000000-0005-0000-0000-00008F070000}"/>
    <cellStyle name="Moneda 6 2 2 3 2 2" xfId="1948" xr:uid="{00000000-0005-0000-0000-000090070000}"/>
    <cellStyle name="Moneda 6 2 2 3 3" xfId="1949" xr:uid="{00000000-0005-0000-0000-000091070000}"/>
    <cellStyle name="Moneda 6 2 2 3 3 2" xfId="1950" xr:uid="{00000000-0005-0000-0000-000092070000}"/>
    <cellStyle name="Moneda 6 2 2 3 4" xfId="1951" xr:uid="{00000000-0005-0000-0000-000093070000}"/>
    <cellStyle name="Moneda 6 2 2 3 4 2" xfId="1952" xr:uid="{00000000-0005-0000-0000-000094070000}"/>
    <cellStyle name="Moneda 6 2 2 3 5" xfId="1953" xr:uid="{00000000-0005-0000-0000-000095070000}"/>
    <cellStyle name="Moneda 6 2 2 4" xfId="1954" xr:uid="{00000000-0005-0000-0000-000096070000}"/>
    <cellStyle name="Moneda 6 2 2 4 2" xfId="1955" xr:uid="{00000000-0005-0000-0000-000097070000}"/>
    <cellStyle name="Moneda 6 2 2 5" xfId="1956" xr:uid="{00000000-0005-0000-0000-000098070000}"/>
    <cellStyle name="Moneda 6 2 2 5 2" xfId="1957" xr:uid="{00000000-0005-0000-0000-000099070000}"/>
    <cellStyle name="Moneda 6 2 2 6" xfId="1958" xr:uid="{00000000-0005-0000-0000-00009A070000}"/>
    <cellStyle name="Moneda 6 2 2 6 2" xfId="1959" xr:uid="{00000000-0005-0000-0000-00009B070000}"/>
    <cellStyle name="Moneda 6 2 2 7" xfId="1960" xr:uid="{00000000-0005-0000-0000-00009C070000}"/>
    <cellStyle name="Moneda 6 2 3" xfId="1961" xr:uid="{00000000-0005-0000-0000-00009D070000}"/>
    <cellStyle name="Moneda 6 2 3 2" xfId="1962" xr:uid="{00000000-0005-0000-0000-00009E070000}"/>
    <cellStyle name="Moneda 6 2 3 2 2" xfId="1963" xr:uid="{00000000-0005-0000-0000-00009F070000}"/>
    <cellStyle name="Moneda 6 2 3 2 2 2" xfId="1964" xr:uid="{00000000-0005-0000-0000-0000A0070000}"/>
    <cellStyle name="Moneda 6 2 3 2 2 2 2" xfId="1965" xr:uid="{00000000-0005-0000-0000-0000A1070000}"/>
    <cellStyle name="Moneda 6 2 3 2 2 3" xfId="1966" xr:uid="{00000000-0005-0000-0000-0000A2070000}"/>
    <cellStyle name="Moneda 6 2 3 2 2 3 2" xfId="1967" xr:uid="{00000000-0005-0000-0000-0000A3070000}"/>
    <cellStyle name="Moneda 6 2 3 2 2 4" xfId="1968" xr:uid="{00000000-0005-0000-0000-0000A4070000}"/>
    <cellStyle name="Moneda 6 2 3 2 2 4 2" xfId="1969" xr:uid="{00000000-0005-0000-0000-0000A5070000}"/>
    <cellStyle name="Moneda 6 2 3 2 2 5" xfId="1970" xr:uid="{00000000-0005-0000-0000-0000A6070000}"/>
    <cellStyle name="Moneda 6 2 3 2 3" xfId="1971" xr:uid="{00000000-0005-0000-0000-0000A7070000}"/>
    <cellStyle name="Moneda 6 2 3 2 3 2" xfId="1972" xr:uid="{00000000-0005-0000-0000-0000A8070000}"/>
    <cellStyle name="Moneda 6 2 3 2 4" xfId="1973" xr:uid="{00000000-0005-0000-0000-0000A9070000}"/>
    <cellStyle name="Moneda 6 2 3 2 4 2" xfId="1974" xr:uid="{00000000-0005-0000-0000-0000AA070000}"/>
    <cellStyle name="Moneda 6 2 3 2 5" xfId="1975" xr:uid="{00000000-0005-0000-0000-0000AB070000}"/>
    <cellStyle name="Moneda 6 2 3 2 5 2" xfId="1976" xr:uid="{00000000-0005-0000-0000-0000AC070000}"/>
    <cellStyle name="Moneda 6 2 3 2 6" xfId="1977" xr:uid="{00000000-0005-0000-0000-0000AD070000}"/>
    <cellStyle name="Moneda 6 2 3 3" xfId="1978" xr:uid="{00000000-0005-0000-0000-0000AE070000}"/>
    <cellStyle name="Moneda 6 2 3 3 2" xfId="1979" xr:uid="{00000000-0005-0000-0000-0000AF070000}"/>
    <cellStyle name="Moneda 6 2 3 3 2 2" xfId="1980" xr:uid="{00000000-0005-0000-0000-0000B0070000}"/>
    <cellStyle name="Moneda 6 2 3 3 3" xfId="1981" xr:uid="{00000000-0005-0000-0000-0000B1070000}"/>
    <cellStyle name="Moneda 6 2 3 3 3 2" xfId="1982" xr:uid="{00000000-0005-0000-0000-0000B2070000}"/>
    <cellStyle name="Moneda 6 2 3 3 4" xfId="1983" xr:uid="{00000000-0005-0000-0000-0000B3070000}"/>
    <cellStyle name="Moneda 6 2 3 3 4 2" xfId="1984" xr:uid="{00000000-0005-0000-0000-0000B4070000}"/>
    <cellStyle name="Moneda 6 2 3 3 5" xfId="1985" xr:uid="{00000000-0005-0000-0000-0000B5070000}"/>
    <cellStyle name="Moneda 6 2 3 4" xfId="1986" xr:uid="{00000000-0005-0000-0000-0000B6070000}"/>
    <cellStyle name="Moneda 6 2 3 4 2" xfId="1987" xr:uid="{00000000-0005-0000-0000-0000B7070000}"/>
    <cellStyle name="Moneda 6 2 3 5" xfId="1988" xr:uid="{00000000-0005-0000-0000-0000B8070000}"/>
    <cellStyle name="Moneda 6 2 3 5 2" xfId="1989" xr:uid="{00000000-0005-0000-0000-0000B9070000}"/>
    <cellStyle name="Moneda 6 2 3 6" xfId="1990" xr:uid="{00000000-0005-0000-0000-0000BA070000}"/>
    <cellStyle name="Moneda 6 2 3 6 2" xfId="1991" xr:uid="{00000000-0005-0000-0000-0000BB070000}"/>
    <cellStyle name="Moneda 6 2 3 7" xfId="1992" xr:uid="{00000000-0005-0000-0000-0000BC070000}"/>
    <cellStyle name="Moneda 6 2 4" xfId="1993" xr:uid="{00000000-0005-0000-0000-0000BD070000}"/>
    <cellStyle name="Moneda 6 2 4 2" xfId="1994" xr:uid="{00000000-0005-0000-0000-0000BE070000}"/>
    <cellStyle name="Moneda 6 2 4 2 2" xfId="1995" xr:uid="{00000000-0005-0000-0000-0000BF070000}"/>
    <cellStyle name="Moneda 6 2 4 2 2 2" xfId="1996" xr:uid="{00000000-0005-0000-0000-0000C0070000}"/>
    <cellStyle name="Moneda 6 2 4 2 2 2 2" xfId="1997" xr:uid="{00000000-0005-0000-0000-0000C1070000}"/>
    <cellStyle name="Moneda 6 2 4 2 2 3" xfId="1998" xr:uid="{00000000-0005-0000-0000-0000C2070000}"/>
    <cellStyle name="Moneda 6 2 4 2 2 3 2" xfId="1999" xr:uid="{00000000-0005-0000-0000-0000C3070000}"/>
    <cellStyle name="Moneda 6 2 4 2 2 4" xfId="2000" xr:uid="{00000000-0005-0000-0000-0000C4070000}"/>
    <cellStyle name="Moneda 6 2 4 2 2 4 2" xfId="2001" xr:uid="{00000000-0005-0000-0000-0000C5070000}"/>
    <cellStyle name="Moneda 6 2 4 2 2 5" xfId="2002" xr:uid="{00000000-0005-0000-0000-0000C6070000}"/>
    <cellStyle name="Moneda 6 2 4 2 3" xfId="2003" xr:uid="{00000000-0005-0000-0000-0000C7070000}"/>
    <cellStyle name="Moneda 6 2 4 2 3 2" xfId="2004" xr:uid="{00000000-0005-0000-0000-0000C8070000}"/>
    <cellStyle name="Moneda 6 2 4 2 4" xfId="2005" xr:uid="{00000000-0005-0000-0000-0000C9070000}"/>
    <cellStyle name="Moneda 6 2 4 2 4 2" xfId="2006" xr:uid="{00000000-0005-0000-0000-0000CA070000}"/>
    <cellStyle name="Moneda 6 2 4 2 5" xfId="2007" xr:uid="{00000000-0005-0000-0000-0000CB070000}"/>
    <cellStyle name="Moneda 6 2 4 2 5 2" xfId="2008" xr:uid="{00000000-0005-0000-0000-0000CC070000}"/>
    <cellStyle name="Moneda 6 2 4 2 6" xfId="2009" xr:uid="{00000000-0005-0000-0000-0000CD070000}"/>
    <cellStyle name="Moneda 6 2 4 3" xfId="2010" xr:uid="{00000000-0005-0000-0000-0000CE070000}"/>
    <cellStyle name="Moneda 6 2 4 3 2" xfId="2011" xr:uid="{00000000-0005-0000-0000-0000CF070000}"/>
    <cellStyle name="Moneda 6 2 4 3 2 2" xfId="2012" xr:uid="{00000000-0005-0000-0000-0000D0070000}"/>
    <cellStyle name="Moneda 6 2 4 3 3" xfId="2013" xr:uid="{00000000-0005-0000-0000-0000D1070000}"/>
    <cellStyle name="Moneda 6 2 4 3 3 2" xfId="2014" xr:uid="{00000000-0005-0000-0000-0000D2070000}"/>
    <cellStyle name="Moneda 6 2 4 3 4" xfId="2015" xr:uid="{00000000-0005-0000-0000-0000D3070000}"/>
    <cellStyle name="Moneda 6 2 4 3 4 2" xfId="2016" xr:uid="{00000000-0005-0000-0000-0000D4070000}"/>
    <cellStyle name="Moneda 6 2 4 3 5" xfId="2017" xr:uid="{00000000-0005-0000-0000-0000D5070000}"/>
    <cellStyle name="Moneda 6 2 4 4" xfId="2018" xr:uid="{00000000-0005-0000-0000-0000D6070000}"/>
    <cellStyle name="Moneda 6 2 4 4 2" xfId="2019" xr:uid="{00000000-0005-0000-0000-0000D7070000}"/>
    <cellStyle name="Moneda 6 2 4 5" xfId="2020" xr:uid="{00000000-0005-0000-0000-0000D8070000}"/>
    <cellStyle name="Moneda 6 2 4 5 2" xfId="2021" xr:uid="{00000000-0005-0000-0000-0000D9070000}"/>
    <cellStyle name="Moneda 6 2 4 6" xfId="2022" xr:uid="{00000000-0005-0000-0000-0000DA070000}"/>
    <cellStyle name="Moneda 6 2 4 6 2" xfId="2023" xr:uid="{00000000-0005-0000-0000-0000DB070000}"/>
    <cellStyle name="Moneda 6 2 4 7" xfId="2024" xr:uid="{00000000-0005-0000-0000-0000DC070000}"/>
    <cellStyle name="Moneda 6 2 5" xfId="2025" xr:uid="{00000000-0005-0000-0000-0000DD070000}"/>
    <cellStyle name="Moneda 6 2 5 2" xfId="2026" xr:uid="{00000000-0005-0000-0000-0000DE070000}"/>
    <cellStyle name="Moneda 6 2 5 2 2" xfId="2027" xr:uid="{00000000-0005-0000-0000-0000DF070000}"/>
    <cellStyle name="Moneda 6 2 5 2 2 2" xfId="2028" xr:uid="{00000000-0005-0000-0000-0000E0070000}"/>
    <cellStyle name="Moneda 6 2 5 2 3" xfId="2029" xr:uid="{00000000-0005-0000-0000-0000E1070000}"/>
    <cellStyle name="Moneda 6 2 5 2 3 2" xfId="2030" xr:uid="{00000000-0005-0000-0000-0000E2070000}"/>
    <cellStyle name="Moneda 6 2 5 2 4" xfId="2031" xr:uid="{00000000-0005-0000-0000-0000E3070000}"/>
    <cellStyle name="Moneda 6 2 5 2 4 2" xfId="2032" xr:uid="{00000000-0005-0000-0000-0000E4070000}"/>
    <cellStyle name="Moneda 6 2 5 2 5" xfId="2033" xr:uid="{00000000-0005-0000-0000-0000E5070000}"/>
    <cellStyle name="Moneda 6 2 5 3" xfId="2034" xr:uid="{00000000-0005-0000-0000-0000E6070000}"/>
    <cellStyle name="Moneda 6 2 5 3 2" xfId="2035" xr:uid="{00000000-0005-0000-0000-0000E7070000}"/>
    <cellStyle name="Moneda 6 2 5 4" xfId="2036" xr:uid="{00000000-0005-0000-0000-0000E8070000}"/>
    <cellStyle name="Moneda 6 2 5 4 2" xfId="2037" xr:uid="{00000000-0005-0000-0000-0000E9070000}"/>
    <cellStyle name="Moneda 6 2 5 5" xfId="2038" xr:uid="{00000000-0005-0000-0000-0000EA070000}"/>
    <cellStyle name="Moneda 6 2 5 5 2" xfId="2039" xr:uid="{00000000-0005-0000-0000-0000EB070000}"/>
    <cellStyle name="Moneda 6 2 5 6" xfId="2040" xr:uid="{00000000-0005-0000-0000-0000EC070000}"/>
    <cellStyle name="Moneda 6 2 6" xfId="2041" xr:uid="{00000000-0005-0000-0000-0000ED070000}"/>
    <cellStyle name="Moneda 6 2 6 2" xfId="2042" xr:uid="{00000000-0005-0000-0000-0000EE070000}"/>
    <cellStyle name="Moneda 6 2 6 2 2" xfId="2043" xr:uid="{00000000-0005-0000-0000-0000EF070000}"/>
    <cellStyle name="Moneda 6 2 6 3" xfId="2044" xr:uid="{00000000-0005-0000-0000-0000F0070000}"/>
    <cellStyle name="Moneda 6 2 6 3 2" xfId="2045" xr:uid="{00000000-0005-0000-0000-0000F1070000}"/>
    <cellStyle name="Moneda 6 2 6 4" xfId="2046" xr:uid="{00000000-0005-0000-0000-0000F2070000}"/>
    <cellStyle name="Moneda 6 2 6 4 2" xfId="2047" xr:uid="{00000000-0005-0000-0000-0000F3070000}"/>
    <cellStyle name="Moneda 6 2 6 5" xfId="2048" xr:uid="{00000000-0005-0000-0000-0000F4070000}"/>
    <cellStyle name="Moneda 6 2 7" xfId="2049" xr:uid="{00000000-0005-0000-0000-0000F5070000}"/>
    <cellStyle name="Moneda 6 2 7 2" xfId="2050" xr:uid="{00000000-0005-0000-0000-0000F6070000}"/>
    <cellStyle name="Moneda 6 2 8" xfId="2051" xr:uid="{00000000-0005-0000-0000-0000F7070000}"/>
    <cellStyle name="Moneda 6 2 8 2" xfId="2052" xr:uid="{00000000-0005-0000-0000-0000F8070000}"/>
    <cellStyle name="Moneda 6 2 9" xfId="2053" xr:uid="{00000000-0005-0000-0000-0000F9070000}"/>
    <cellStyle name="Moneda 6 2 9 2" xfId="2054" xr:uid="{00000000-0005-0000-0000-0000FA070000}"/>
    <cellStyle name="Moneda 6 3" xfId="2055" xr:uid="{00000000-0005-0000-0000-0000FB070000}"/>
    <cellStyle name="Moneda 6 3 2" xfId="2056" xr:uid="{00000000-0005-0000-0000-0000FC070000}"/>
    <cellStyle name="Moneda 6 3 2 2" xfId="2057" xr:uid="{00000000-0005-0000-0000-0000FD070000}"/>
    <cellStyle name="Moneda 6 3 2 2 2" xfId="2058" xr:uid="{00000000-0005-0000-0000-0000FE070000}"/>
    <cellStyle name="Moneda 6 3 2 2 2 2" xfId="2059" xr:uid="{00000000-0005-0000-0000-0000FF070000}"/>
    <cellStyle name="Moneda 6 3 2 2 3" xfId="2060" xr:uid="{00000000-0005-0000-0000-000000080000}"/>
    <cellStyle name="Moneda 6 3 2 2 3 2" xfId="2061" xr:uid="{00000000-0005-0000-0000-000001080000}"/>
    <cellStyle name="Moneda 6 3 2 2 4" xfId="2062" xr:uid="{00000000-0005-0000-0000-000002080000}"/>
    <cellStyle name="Moneda 6 3 2 2 4 2" xfId="2063" xr:uid="{00000000-0005-0000-0000-000003080000}"/>
    <cellStyle name="Moneda 6 3 2 2 5" xfId="2064" xr:uid="{00000000-0005-0000-0000-000004080000}"/>
    <cellStyle name="Moneda 6 3 2 3" xfId="2065" xr:uid="{00000000-0005-0000-0000-000005080000}"/>
    <cellStyle name="Moneda 6 3 2 3 2" xfId="2066" xr:uid="{00000000-0005-0000-0000-000006080000}"/>
    <cellStyle name="Moneda 6 3 2 4" xfId="2067" xr:uid="{00000000-0005-0000-0000-000007080000}"/>
    <cellStyle name="Moneda 6 3 2 4 2" xfId="2068" xr:uid="{00000000-0005-0000-0000-000008080000}"/>
    <cellStyle name="Moneda 6 3 2 5" xfId="2069" xr:uid="{00000000-0005-0000-0000-000009080000}"/>
    <cellStyle name="Moneda 6 3 2 5 2" xfId="2070" xr:uid="{00000000-0005-0000-0000-00000A080000}"/>
    <cellStyle name="Moneda 6 3 2 6" xfId="2071" xr:uid="{00000000-0005-0000-0000-00000B080000}"/>
    <cellStyle name="Moneda 6 3 3" xfId="2072" xr:uid="{00000000-0005-0000-0000-00000C080000}"/>
    <cellStyle name="Moneda 6 3 3 2" xfId="2073" xr:uid="{00000000-0005-0000-0000-00000D080000}"/>
    <cellStyle name="Moneda 6 3 3 2 2" xfId="2074" xr:uid="{00000000-0005-0000-0000-00000E080000}"/>
    <cellStyle name="Moneda 6 3 3 3" xfId="2075" xr:uid="{00000000-0005-0000-0000-00000F080000}"/>
    <cellStyle name="Moneda 6 3 3 3 2" xfId="2076" xr:uid="{00000000-0005-0000-0000-000010080000}"/>
    <cellStyle name="Moneda 6 3 3 4" xfId="2077" xr:uid="{00000000-0005-0000-0000-000011080000}"/>
    <cellStyle name="Moneda 6 3 3 4 2" xfId="2078" xr:uid="{00000000-0005-0000-0000-000012080000}"/>
    <cellStyle name="Moneda 6 3 3 5" xfId="2079" xr:uid="{00000000-0005-0000-0000-000013080000}"/>
    <cellStyle name="Moneda 6 3 4" xfId="2080" xr:uid="{00000000-0005-0000-0000-000014080000}"/>
    <cellStyle name="Moneda 6 3 4 2" xfId="2081" xr:uid="{00000000-0005-0000-0000-000015080000}"/>
    <cellStyle name="Moneda 6 3 5" xfId="2082" xr:uid="{00000000-0005-0000-0000-000016080000}"/>
    <cellStyle name="Moneda 6 3 5 2" xfId="2083" xr:uid="{00000000-0005-0000-0000-000017080000}"/>
    <cellStyle name="Moneda 6 3 6" xfId="2084" xr:uid="{00000000-0005-0000-0000-000018080000}"/>
    <cellStyle name="Moneda 6 3 6 2" xfId="2085" xr:uid="{00000000-0005-0000-0000-000019080000}"/>
    <cellStyle name="Moneda 6 3 7" xfId="2086" xr:uid="{00000000-0005-0000-0000-00001A080000}"/>
    <cellStyle name="Moneda 6 4" xfId="2087" xr:uid="{00000000-0005-0000-0000-00001B080000}"/>
    <cellStyle name="Moneda 6 4 2" xfId="2088" xr:uid="{00000000-0005-0000-0000-00001C080000}"/>
    <cellStyle name="Moneda 6 4 2 2" xfId="2089" xr:uid="{00000000-0005-0000-0000-00001D080000}"/>
    <cellStyle name="Moneda 6 4 2 2 2" xfId="2090" xr:uid="{00000000-0005-0000-0000-00001E080000}"/>
    <cellStyle name="Moneda 6 4 2 2 2 2" xfId="2091" xr:uid="{00000000-0005-0000-0000-00001F080000}"/>
    <cellStyle name="Moneda 6 4 2 2 3" xfId="2092" xr:uid="{00000000-0005-0000-0000-000020080000}"/>
    <cellStyle name="Moneda 6 4 2 2 3 2" xfId="2093" xr:uid="{00000000-0005-0000-0000-000021080000}"/>
    <cellStyle name="Moneda 6 4 2 2 4" xfId="2094" xr:uid="{00000000-0005-0000-0000-000022080000}"/>
    <cellStyle name="Moneda 6 4 2 2 4 2" xfId="2095" xr:uid="{00000000-0005-0000-0000-000023080000}"/>
    <cellStyle name="Moneda 6 4 2 2 5" xfId="2096" xr:uid="{00000000-0005-0000-0000-000024080000}"/>
    <cellStyle name="Moneda 6 4 2 3" xfId="2097" xr:uid="{00000000-0005-0000-0000-000025080000}"/>
    <cellStyle name="Moneda 6 4 2 3 2" xfId="2098" xr:uid="{00000000-0005-0000-0000-000026080000}"/>
    <cellStyle name="Moneda 6 4 2 4" xfId="2099" xr:uid="{00000000-0005-0000-0000-000027080000}"/>
    <cellStyle name="Moneda 6 4 2 4 2" xfId="2100" xr:uid="{00000000-0005-0000-0000-000028080000}"/>
    <cellStyle name="Moneda 6 4 2 5" xfId="2101" xr:uid="{00000000-0005-0000-0000-000029080000}"/>
    <cellStyle name="Moneda 6 4 2 5 2" xfId="2102" xr:uid="{00000000-0005-0000-0000-00002A080000}"/>
    <cellStyle name="Moneda 6 4 2 6" xfId="2103" xr:uid="{00000000-0005-0000-0000-00002B080000}"/>
    <cellStyle name="Moneda 6 4 3" xfId="2104" xr:uid="{00000000-0005-0000-0000-00002C080000}"/>
    <cellStyle name="Moneda 6 4 3 2" xfId="2105" xr:uid="{00000000-0005-0000-0000-00002D080000}"/>
    <cellStyle name="Moneda 6 4 3 2 2" xfId="2106" xr:uid="{00000000-0005-0000-0000-00002E080000}"/>
    <cellStyle name="Moneda 6 4 3 3" xfId="2107" xr:uid="{00000000-0005-0000-0000-00002F080000}"/>
    <cellStyle name="Moneda 6 4 3 3 2" xfId="2108" xr:uid="{00000000-0005-0000-0000-000030080000}"/>
    <cellStyle name="Moneda 6 4 3 4" xfId="2109" xr:uid="{00000000-0005-0000-0000-000031080000}"/>
    <cellStyle name="Moneda 6 4 3 4 2" xfId="2110" xr:uid="{00000000-0005-0000-0000-000032080000}"/>
    <cellStyle name="Moneda 6 4 3 5" xfId="2111" xr:uid="{00000000-0005-0000-0000-000033080000}"/>
    <cellStyle name="Moneda 6 4 4" xfId="2112" xr:uid="{00000000-0005-0000-0000-000034080000}"/>
    <cellStyle name="Moneda 6 4 4 2" xfId="2113" xr:uid="{00000000-0005-0000-0000-000035080000}"/>
    <cellStyle name="Moneda 6 4 5" xfId="2114" xr:uid="{00000000-0005-0000-0000-000036080000}"/>
    <cellStyle name="Moneda 6 4 5 2" xfId="2115" xr:uid="{00000000-0005-0000-0000-000037080000}"/>
    <cellStyle name="Moneda 6 4 6" xfId="2116" xr:uid="{00000000-0005-0000-0000-000038080000}"/>
    <cellStyle name="Moneda 6 4 6 2" xfId="2117" xr:uid="{00000000-0005-0000-0000-000039080000}"/>
    <cellStyle name="Moneda 6 4 7" xfId="2118" xr:uid="{00000000-0005-0000-0000-00003A080000}"/>
    <cellStyle name="Moneda 6 5" xfId="2119" xr:uid="{00000000-0005-0000-0000-00003B080000}"/>
    <cellStyle name="Moneda 6 5 2" xfId="2120" xr:uid="{00000000-0005-0000-0000-00003C080000}"/>
    <cellStyle name="Moneda 6 5 2 2" xfId="2121" xr:uid="{00000000-0005-0000-0000-00003D080000}"/>
    <cellStyle name="Moneda 6 5 2 2 2" xfId="2122" xr:uid="{00000000-0005-0000-0000-00003E080000}"/>
    <cellStyle name="Moneda 6 5 2 2 2 2" xfId="2123" xr:uid="{00000000-0005-0000-0000-00003F080000}"/>
    <cellStyle name="Moneda 6 5 2 2 3" xfId="2124" xr:uid="{00000000-0005-0000-0000-000040080000}"/>
    <cellStyle name="Moneda 6 5 2 2 3 2" xfId="2125" xr:uid="{00000000-0005-0000-0000-000041080000}"/>
    <cellStyle name="Moneda 6 5 2 2 4" xfId="2126" xr:uid="{00000000-0005-0000-0000-000042080000}"/>
    <cellStyle name="Moneda 6 5 2 2 4 2" xfId="2127" xr:uid="{00000000-0005-0000-0000-000043080000}"/>
    <cellStyle name="Moneda 6 5 2 2 5" xfId="2128" xr:uid="{00000000-0005-0000-0000-000044080000}"/>
    <cellStyle name="Moneda 6 5 2 3" xfId="2129" xr:uid="{00000000-0005-0000-0000-000045080000}"/>
    <cellStyle name="Moneda 6 5 2 3 2" xfId="2130" xr:uid="{00000000-0005-0000-0000-000046080000}"/>
    <cellStyle name="Moneda 6 5 2 4" xfId="2131" xr:uid="{00000000-0005-0000-0000-000047080000}"/>
    <cellStyle name="Moneda 6 5 2 4 2" xfId="2132" xr:uid="{00000000-0005-0000-0000-000048080000}"/>
    <cellStyle name="Moneda 6 5 2 5" xfId="2133" xr:uid="{00000000-0005-0000-0000-000049080000}"/>
    <cellStyle name="Moneda 6 5 2 5 2" xfId="2134" xr:uid="{00000000-0005-0000-0000-00004A080000}"/>
    <cellStyle name="Moneda 6 5 2 6" xfId="2135" xr:uid="{00000000-0005-0000-0000-00004B080000}"/>
    <cellStyle name="Moneda 6 5 3" xfId="2136" xr:uid="{00000000-0005-0000-0000-00004C080000}"/>
    <cellStyle name="Moneda 6 5 3 2" xfId="2137" xr:uid="{00000000-0005-0000-0000-00004D080000}"/>
    <cellStyle name="Moneda 6 5 3 2 2" xfId="2138" xr:uid="{00000000-0005-0000-0000-00004E080000}"/>
    <cellStyle name="Moneda 6 5 3 3" xfId="2139" xr:uid="{00000000-0005-0000-0000-00004F080000}"/>
    <cellStyle name="Moneda 6 5 3 3 2" xfId="2140" xr:uid="{00000000-0005-0000-0000-000050080000}"/>
    <cellStyle name="Moneda 6 5 3 4" xfId="2141" xr:uid="{00000000-0005-0000-0000-000051080000}"/>
    <cellStyle name="Moneda 6 5 3 4 2" xfId="2142" xr:uid="{00000000-0005-0000-0000-000052080000}"/>
    <cellStyle name="Moneda 6 5 3 5" xfId="2143" xr:uid="{00000000-0005-0000-0000-000053080000}"/>
    <cellStyle name="Moneda 6 5 4" xfId="2144" xr:uid="{00000000-0005-0000-0000-000054080000}"/>
    <cellStyle name="Moneda 6 5 4 2" xfId="2145" xr:uid="{00000000-0005-0000-0000-000055080000}"/>
    <cellStyle name="Moneda 6 5 5" xfId="2146" xr:uid="{00000000-0005-0000-0000-000056080000}"/>
    <cellStyle name="Moneda 6 5 5 2" xfId="2147" xr:uid="{00000000-0005-0000-0000-000057080000}"/>
    <cellStyle name="Moneda 6 5 6" xfId="2148" xr:uid="{00000000-0005-0000-0000-000058080000}"/>
    <cellStyle name="Moneda 6 5 6 2" xfId="2149" xr:uid="{00000000-0005-0000-0000-000059080000}"/>
    <cellStyle name="Moneda 6 5 7" xfId="2150" xr:uid="{00000000-0005-0000-0000-00005A080000}"/>
    <cellStyle name="Moneda 6 6" xfId="2151" xr:uid="{00000000-0005-0000-0000-00005B080000}"/>
    <cellStyle name="Moneda 6 6 2" xfId="2152" xr:uid="{00000000-0005-0000-0000-00005C080000}"/>
    <cellStyle name="Moneda 6 6 2 2" xfId="2153" xr:uid="{00000000-0005-0000-0000-00005D080000}"/>
    <cellStyle name="Moneda 6 6 2 2 2" xfId="2154" xr:uid="{00000000-0005-0000-0000-00005E080000}"/>
    <cellStyle name="Moneda 6 6 2 3" xfId="2155" xr:uid="{00000000-0005-0000-0000-00005F080000}"/>
    <cellStyle name="Moneda 6 6 2 3 2" xfId="2156" xr:uid="{00000000-0005-0000-0000-000060080000}"/>
    <cellStyle name="Moneda 6 6 2 4" xfId="2157" xr:uid="{00000000-0005-0000-0000-000061080000}"/>
    <cellStyle name="Moneda 6 6 2 4 2" xfId="2158" xr:uid="{00000000-0005-0000-0000-000062080000}"/>
    <cellStyle name="Moneda 6 6 2 5" xfId="2159" xr:uid="{00000000-0005-0000-0000-000063080000}"/>
    <cellStyle name="Moneda 6 6 3" xfId="2160" xr:uid="{00000000-0005-0000-0000-000064080000}"/>
    <cellStyle name="Moneda 6 6 3 2" xfId="2161" xr:uid="{00000000-0005-0000-0000-000065080000}"/>
    <cellStyle name="Moneda 6 6 4" xfId="2162" xr:uid="{00000000-0005-0000-0000-000066080000}"/>
    <cellStyle name="Moneda 6 6 4 2" xfId="2163" xr:uid="{00000000-0005-0000-0000-000067080000}"/>
    <cellStyle name="Moneda 6 6 5" xfId="2164" xr:uid="{00000000-0005-0000-0000-000068080000}"/>
    <cellStyle name="Moneda 6 6 5 2" xfId="2165" xr:uid="{00000000-0005-0000-0000-000069080000}"/>
    <cellStyle name="Moneda 6 6 6" xfId="2166" xr:uid="{00000000-0005-0000-0000-00006A080000}"/>
    <cellStyle name="Moneda 6 7" xfId="2167" xr:uid="{00000000-0005-0000-0000-00006B080000}"/>
    <cellStyle name="Moneda 6 7 2" xfId="2168" xr:uid="{00000000-0005-0000-0000-00006C080000}"/>
    <cellStyle name="Moneda 6 7 2 2" xfId="2169" xr:uid="{00000000-0005-0000-0000-00006D080000}"/>
    <cellStyle name="Moneda 6 7 3" xfId="2170" xr:uid="{00000000-0005-0000-0000-00006E080000}"/>
    <cellStyle name="Moneda 6 7 3 2" xfId="2171" xr:uid="{00000000-0005-0000-0000-00006F080000}"/>
    <cellStyle name="Moneda 6 7 4" xfId="2172" xr:uid="{00000000-0005-0000-0000-000070080000}"/>
    <cellStyle name="Moneda 6 7 4 2" xfId="2173" xr:uid="{00000000-0005-0000-0000-000071080000}"/>
    <cellStyle name="Moneda 6 7 5" xfId="2174" xr:uid="{00000000-0005-0000-0000-000072080000}"/>
    <cellStyle name="Moneda 6 8" xfId="2175" xr:uid="{00000000-0005-0000-0000-000073080000}"/>
    <cellStyle name="Moneda 6 8 2" xfId="2176" xr:uid="{00000000-0005-0000-0000-000074080000}"/>
    <cellStyle name="Moneda 6 9" xfId="2177" xr:uid="{00000000-0005-0000-0000-000075080000}"/>
    <cellStyle name="Moneda 6 9 2" xfId="2178" xr:uid="{00000000-0005-0000-0000-000076080000}"/>
    <cellStyle name="Moneda 7" xfId="2179" xr:uid="{00000000-0005-0000-0000-000077080000}"/>
    <cellStyle name="Moneda 7 10" xfId="2180" xr:uid="{00000000-0005-0000-0000-000078080000}"/>
    <cellStyle name="Moneda 7 10 2" xfId="2181" xr:uid="{00000000-0005-0000-0000-000079080000}"/>
    <cellStyle name="Moneda 7 11" xfId="2182" xr:uid="{00000000-0005-0000-0000-00007A080000}"/>
    <cellStyle name="Moneda 7 12" xfId="2183" xr:uid="{00000000-0005-0000-0000-00007B080000}"/>
    <cellStyle name="Moneda 7 2" xfId="2184" xr:uid="{00000000-0005-0000-0000-00007C080000}"/>
    <cellStyle name="Moneda 7 2 10" xfId="2185" xr:uid="{00000000-0005-0000-0000-00007D080000}"/>
    <cellStyle name="Moneda 7 2 11" xfId="2186" xr:uid="{00000000-0005-0000-0000-00007E080000}"/>
    <cellStyle name="Moneda 7 2 2" xfId="2187" xr:uid="{00000000-0005-0000-0000-00007F080000}"/>
    <cellStyle name="Moneda 7 2 2 2" xfId="2188" xr:uid="{00000000-0005-0000-0000-000080080000}"/>
    <cellStyle name="Moneda 7 2 2 2 2" xfId="2189" xr:uid="{00000000-0005-0000-0000-000081080000}"/>
    <cellStyle name="Moneda 7 2 2 2 2 2" xfId="2190" xr:uid="{00000000-0005-0000-0000-000082080000}"/>
    <cellStyle name="Moneda 7 2 2 2 2 2 2" xfId="2191" xr:uid="{00000000-0005-0000-0000-000083080000}"/>
    <cellStyle name="Moneda 7 2 2 2 2 3" xfId="2192" xr:uid="{00000000-0005-0000-0000-000084080000}"/>
    <cellStyle name="Moneda 7 2 2 2 2 3 2" xfId="2193" xr:uid="{00000000-0005-0000-0000-000085080000}"/>
    <cellStyle name="Moneda 7 2 2 2 2 4" xfId="2194" xr:uid="{00000000-0005-0000-0000-000086080000}"/>
    <cellStyle name="Moneda 7 2 2 2 2 4 2" xfId="2195" xr:uid="{00000000-0005-0000-0000-000087080000}"/>
    <cellStyle name="Moneda 7 2 2 2 2 5" xfId="2196" xr:uid="{00000000-0005-0000-0000-000088080000}"/>
    <cellStyle name="Moneda 7 2 2 2 3" xfId="2197" xr:uid="{00000000-0005-0000-0000-000089080000}"/>
    <cellStyle name="Moneda 7 2 2 2 3 2" xfId="2198" xr:uid="{00000000-0005-0000-0000-00008A080000}"/>
    <cellStyle name="Moneda 7 2 2 2 4" xfId="2199" xr:uid="{00000000-0005-0000-0000-00008B080000}"/>
    <cellStyle name="Moneda 7 2 2 2 4 2" xfId="2200" xr:uid="{00000000-0005-0000-0000-00008C080000}"/>
    <cellStyle name="Moneda 7 2 2 2 5" xfId="2201" xr:uid="{00000000-0005-0000-0000-00008D080000}"/>
    <cellStyle name="Moneda 7 2 2 2 5 2" xfId="2202" xr:uid="{00000000-0005-0000-0000-00008E080000}"/>
    <cellStyle name="Moneda 7 2 2 2 6" xfId="2203" xr:uid="{00000000-0005-0000-0000-00008F080000}"/>
    <cellStyle name="Moneda 7 2 2 3" xfId="2204" xr:uid="{00000000-0005-0000-0000-000090080000}"/>
    <cellStyle name="Moneda 7 2 2 3 2" xfId="2205" xr:uid="{00000000-0005-0000-0000-000091080000}"/>
    <cellStyle name="Moneda 7 2 2 3 2 2" xfId="2206" xr:uid="{00000000-0005-0000-0000-000092080000}"/>
    <cellStyle name="Moneda 7 2 2 3 3" xfId="2207" xr:uid="{00000000-0005-0000-0000-000093080000}"/>
    <cellStyle name="Moneda 7 2 2 3 3 2" xfId="2208" xr:uid="{00000000-0005-0000-0000-000094080000}"/>
    <cellStyle name="Moneda 7 2 2 3 4" xfId="2209" xr:uid="{00000000-0005-0000-0000-000095080000}"/>
    <cellStyle name="Moneda 7 2 2 3 4 2" xfId="2210" xr:uid="{00000000-0005-0000-0000-000096080000}"/>
    <cellStyle name="Moneda 7 2 2 3 5" xfId="2211" xr:uid="{00000000-0005-0000-0000-000097080000}"/>
    <cellStyle name="Moneda 7 2 2 4" xfId="2212" xr:uid="{00000000-0005-0000-0000-000098080000}"/>
    <cellStyle name="Moneda 7 2 2 4 2" xfId="2213" xr:uid="{00000000-0005-0000-0000-000099080000}"/>
    <cellStyle name="Moneda 7 2 2 5" xfId="2214" xr:uid="{00000000-0005-0000-0000-00009A080000}"/>
    <cellStyle name="Moneda 7 2 2 5 2" xfId="2215" xr:uid="{00000000-0005-0000-0000-00009B080000}"/>
    <cellStyle name="Moneda 7 2 2 6" xfId="2216" xr:uid="{00000000-0005-0000-0000-00009C080000}"/>
    <cellStyle name="Moneda 7 2 2 6 2" xfId="2217" xr:uid="{00000000-0005-0000-0000-00009D080000}"/>
    <cellStyle name="Moneda 7 2 2 7" xfId="2218" xr:uid="{00000000-0005-0000-0000-00009E080000}"/>
    <cellStyle name="Moneda 7 2 3" xfId="2219" xr:uid="{00000000-0005-0000-0000-00009F080000}"/>
    <cellStyle name="Moneda 7 2 3 2" xfId="2220" xr:uid="{00000000-0005-0000-0000-0000A0080000}"/>
    <cellStyle name="Moneda 7 2 3 2 2" xfId="2221" xr:uid="{00000000-0005-0000-0000-0000A1080000}"/>
    <cellStyle name="Moneda 7 2 3 2 2 2" xfId="2222" xr:uid="{00000000-0005-0000-0000-0000A2080000}"/>
    <cellStyle name="Moneda 7 2 3 2 2 2 2" xfId="2223" xr:uid="{00000000-0005-0000-0000-0000A3080000}"/>
    <cellStyle name="Moneda 7 2 3 2 2 3" xfId="2224" xr:uid="{00000000-0005-0000-0000-0000A4080000}"/>
    <cellStyle name="Moneda 7 2 3 2 2 3 2" xfId="2225" xr:uid="{00000000-0005-0000-0000-0000A5080000}"/>
    <cellStyle name="Moneda 7 2 3 2 2 4" xfId="2226" xr:uid="{00000000-0005-0000-0000-0000A6080000}"/>
    <cellStyle name="Moneda 7 2 3 2 2 4 2" xfId="2227" xr:uid="{00000000-0005-0000-0000-0000A7080000}"/>
    <cellStyle name="Moneda 7 2 3 2 2 5" xfId="2228" xr:uid="{00000000-0005-0000-0000-0000A8080000}"/>
    <cellStyle name="Moneda 7 2 3 2 3" xfId="2229" xr:uid="{00000000-0005-0000-0000-0000A9080000}"/>
    <cellStyle name="Moneda 7 2 3 2 3 2" xfId="2230" xr:uid="{00000000-0005-0000-0000-0000AA080000}"/>
    <cellStyle name="Moneda 7 2 3 2 4" xfId="2231" xr:uid="{00000000-0005-0000-0000-0000AB080000}"/>
    <cellStyle name="Moneda 7 2 3 2 4 2" xfId="2232" xr:uid="{00000000-0005-0000-0000-0000AC080000}"/>
    <cellStyle name="Moneda 7 2 3 2 5" xfId="2233" xr:uid="{00000000-0005-0000-0000-0000AD080000}"/>
    <cellStyle name="Moneda 7 2 3 2 5 2" xfId="2234" xr:uid="{00000000-0005-0000-0000-0000AE080000}"/>
    <cellStyle name="Moneda 7 2 3 2 6" xfId="2235" xr:uid="{00000000-0005-0000-0000-0000AF080000}"/>
    <cellStyle name="Moneda 7 2 3 3" xfId="2236" xr:uid="{00000000-0005-0000-0000-0000B0080000}"/>
    <cellStyle name="Moneda 7 2 3 3 2" xfId="2237" xr:uid="{00000000-0005-0000-0000-0000B1080000}"/>
    <cellStyle name="Moneda 7 2 3 3 2 2" xfId="2238" xr:uid="{00000000-0005-0000-0000-0000B2080000}"/>
    <cellStyle name="Moneda 7 2 3 3 3" xfId="2239" xr:uid="{00000000-0005-0000-0000-0000B3080000}"/>
    <cellStyle name="Moneda 7 2 3 3 3 2" xfId="2240" xr:uid="{00000000-0005-0000-0000-0000B4080000}"/>
    <cellStyle name="Moneda 7 2 3 3 4" xfId="2241" xr:uid="{00000000-0005-0000-0000-0000B5080000}"/>
    <cellStyle name="Moneda 7 2 3 3 4 2" xfId="2242" xr:uid="{00000000-0005-0000-0000-0000B6080000}"/>
    <cellStyle name="Moneda 7 2 3 3 5" xfId="2243" xr:uid="{00000000-0005-0000-0000-0000B7080000}"/>
    <cellStyle name="Moneda 7 2 3 4" xfId="2244" xr:uid="{00000000-0005-0000-0000-0000B8080000}"/>
    <cellStyle name="Moneda 7 2 3 4 2" xfId="2245" xr:uid="{00000000-0005-0000-0000-0000B9080000}"/>
    <cellStyle name="Moneda 7 2 3 5" xfId="2246" xr:uid="{00000000-0005-0000-0000-0000BA080000}"/>
    <cellStyle name="Moneda 7 2 3 5 2" xfId="2247" xr:uid="{00000000-0005-0000-0000-0000BB080000}"/>
    <cellStyle name="Moneda 7 2 3 6" xfId="2248" xr:uid="{00000000-0005-0000-0000-0000BC080000}"/>
    <cellStyle name="Moneda 7 2 3 6 2" xfId="2249" xr:uid="{00000000-0005-0000-0000-0000BD080000}"/>
    <cellStyle name="Moneda 7 2 3 7" xfId="2250" xr:uid="{00000000-0005-0000-0000-0000BE080000}"/>
    <cellStyle name="Moneda 7 2 4" xfId="2251" xr:uid="{00000000-0005-0000-0000-0000BF080000}"/>
    <cellStyle name="Moneda 7 2 4 2" xfId="2252" xr:uid="{00000000-0005-0000-0000-0000C0080000}"/>
    <cellStyle name="Moneda 7 2 4 2 2" xfId="2253" xr:uid="{00000000-0005-0000-0000-0000C1080000}"/>
    <cellStyle name="Moneda 7 2 4 2 2 2" xfId="2254" xr:uid="{00000000-0005-0000-0000-0000C2080000}"/>
    <cellStyle name="Moneda 7 2 4 2 2 2 2" xfId="2255" xr:uid="{00000000-0005-0000-0000-0000C3080000}"/>
    <cellStyle name="Moneda 7 2 4 2 2 3" xfId="2256" xr:uid="{00000000-0005-0000-0000-0000C4080000}"/>
    <cellStyle name="Moneda 7 2 4 2 2 3 2" xfId="2257" xr:uid="{00000000-0005-0000-0000-0000C5080000}"/>
    <cellStyle name="Moneda 7 2 4 2 2 4" xfId="2258" xr:uid="{00000000-0005-0000-0000-0000C6080000}"/>
    <cellStyle name="Moneda 7 2 4 2 2 4 2" xfId="2259" xr:uid="{00000000-0005-0000-0000-0000C7080000}"/>
    <cellStyle name="Moneda 7 2 4 2 2 5" xfId="2260" xr:uid="{00000000-0005-0000-0000-0000C8080000}"/>
    <cellStyle name="Moneda 7 2 4 2 3" xfId="2261" xr:uid="{00000000-0005-0000-0000-0000C9080000}"/>
    <cellStyle name="Moneda 7 2 4 2 3 2" xfId="2262" xr:uid="{00000000-0005-0000-0000-0000CA080000}"/>
    <cellStyle name="Moneda 7 2 4 2 4" xfId="2263" xr:uid="{00000000-0005-0000-0000-0000CB080000}"/>
    <cellStyle name="Moneda 7 2 4 2 4 2" xfId="2264" xr:uid="{00000000-0005-0000-0000-0000CC080000}"/>
    <cellStyle name="Moneda 7 2 4 2 5" xfId="2265" xr:uid="{00000000-0005-0000-0000-0000CD080000}"/>
    <cellStyle name="Moneda 7 2 4 2 5 2" xfId="2266" xr:uid="{00000000-0005-0000-0000-0000CE080000}"/>
    <cellStyle name="Moneda 7 2 4 2 6" xfId="2267" xr:uid="{00000000-0005-0000-0000-0000CF080000}"/>
    <cellStyle name="Moneda 7 2 4 3" xfId="2268" xr:uid="{00000000-0005-0000-0000-0000D0080000}"/>
    <cellStyle name="Moneda 7 2 4 3 2" xfId="2269" xr:uid="{00000000-0005-0000-0000-0000D1080000}"/>
    <cellStyle name="Moneda 7 2 4 3 2 2" xfId="2270" xr:uid="{00000000-0005-0000-0000-0000D2080000}"/>
    <cellStyle name="Moneda 7 2 4 3 3" xfId="2271" xr:uid="{00000000-0005-0000-0000-0000D3080000}"/>
    <cellStyle name="Moneda 7 2 4 3 3 2" xfId="2272" xr:uid="{00000000-0005-0000-0000-0000D4080000}"/>
    <cellStyle name="Moneda 7 2 4 3 4" xfId="2273" xr:uid="{00000000-0005-0000-0000-0000D5080000}"/>
    <cellStyle name="Moneda 7 2 4 3 4 2" xfId="2274" xr:uid="{00000000-0005-0000-0000-0000D6080000}"/>
    <cellStyle name="Moneda 7 2 4 3 5" xfId="2275" xr:uid="{00000000-0005-0000-0000-0000D7080000}"/>
    <cellStyle name="Moneda 7 2 4 4" xfId="2276" xr:uid="{00000000-0005-0000-0000-0000D8080000}"/>
    <cellStyle name="Moneda 7 2 4 4 2" xfId="2277" xr:uid="{00000000-0005-0000-0000-0000D9080000}"/>
    <cellStyle name="Moneda 7 2 4 5" xfId="2278" xr:uid="{00000000-0005-0000-0000-0000DA080000}"/>
    <cellStyle name="Moneda 7 2 4 5 2" xfId="2279" xr:uid="{00000000-0005-0000-0000-0000DB080000}"/>
    <cellStyle name="Moneda 7 2 4 6" xfId="2280" xr:uid="{00000000-0005-0000-0000-0000DC080000}"/>
    <cellStyle name="Moneda 7 2 4 6 2" xfId="2281" xr:uid="{00000000-0005-0000-0000-0000DD080000}"/>
    <cellStyle name="Moneda 7 2 4 7" xfId="2282" xr:uid="{00000000-0005-0000-0000-0000DE080000}"/>
    <cellStyle name="Moneda 7 2 5" xfId="2283" xr:uid="{00000000-0005-0000-0000-0000DF080000}"/>
    <cellStyle name="Moneda 7 2 5 2" xfId="2284" xr:uid="{00000000-0005-0000-0000-0000E0080000}"/>
    <cellStyle name="Moneda 7 2 5 2 2" xfId="2285" xr:uid="{00000000-0005-0000-0000-0000E1080000}"/>
    <cellStyle name="Moneda 7 2 5 2 2 2" xfId="2286" xr:uid="{00000000-0005-0000-0000-0000E2080000}"/>
    <cellStyle name="Moneda 7 2 5 2 3" xfId="2287" xr:uid="{00000000-0005-0000-0000-0000E3080000}"/>
    <cellStyle name="Moneda 7 2 5 2 3 2" xfId="2288" xr:uid="{00000000-0005-0000-0000-0000E4080000}"/>
    <cellStyle name="Moneda 7 2 5 2 4" xfId="2289" xr:uid="{00000000-0005-0000-0000-0000E5080000}"/>
    <cellStyle name="Moneda 7 2 5 2 4 2" xfId="2290" xr:uid="{00000000-0005-0000-0000-0000E6080000}"/>
    <cellStyle name="Moneda 7 2 5 2 5" xfId="2291" xr:uid="{00000000-0005-0000-0000-0000E7080000}"/>
    <cellStyle name="Moneda 7 2 5 3" xfId="2292" xr:uid="{00000000-0005-0000-0000-0000E8080000}"/>
    <cellStyle name="Moneda 7 2 5 3 2" xfId="2293" xr:uid="{00000000-0005-0000-0000-0000E9080000}"/>
    <cellStyle name="Moneda 7 2 5 4" xfId="2294" xr:uid="{00000000-0005-0000-0000-0000EA080000}"/>
    <cellStyle name="Moneda 7 2 5 4 2" xfId="2295" xr:uid="{00000000-0005-0000-0000-0000EB080000}"/>
    <cellStyle name="Moneda 7 2 5 5" xfId="2296" xr:uid="{00000000-0005-0000-0000-0000EC080000}"/>
    <cellStyle name="Moneda 7 2 5 5 2" xfId="2297" xr:uid="{00000000-0005-0000-0000-0000ED080000}"/>
    <cellStyle name="Moneda 7 2 5 6" xfId="2298" xr:uid="{00000000-0005-0000-0000-0000EE080000}"/>
    <cellStyle name="Moneda 7 2 6" xfId="2299" xr:uid="{00000000-0005-0000-0000-0000EF080000}"/>
    <cellStyle name="Moneda 7 2 6 2" xfId="2300" xr:uid="{00000000-0005-0000-0000-0000F0080000}"/>
    <cellStyle name="Moneda 7 2 6 2 2" xfId="2301" xr:uid="{00000000-0005-0000-0000-0000F1080000}"/>
    <cellStyle name="Moneda 7 2 6 3" xfId="2302" xr:uid="{00000000-0005-0000-0000-0000F2080000}"/>
    <cellStyle name="Moneda 7 2 6 3 2" xfId="2303" xr:uid="{00000000-0005-0000-0000-0000F3080000}"/>
    <cellStyle name="Moneda 7 2 6 4" xfId="2304" xr:uid="{00000000-0005-0000-0000-0000F4080000}"/>
    <cellStyle name="Moneda 7 2 6 4 2" xfId="2305" xr:uid="{00000000-0005-0000-0000-0000F5080000}"/>
    <cellStyle name="Moneda 7 2 6 5" xfId="2306" xr:uid="{00000000-0005-0000-0000-0000F6080000}"/>
    <cellStyle name="Moneda 7 2 7" xfId="2307" xr:uid="{00000000-0005-0000-0000-0000F7080000}"/>
    <cellStyle name="Moneda 7 2 7 2" xfId="2308" xr:uid="{00000000-0005-0000-0000-0000F8080000}"/>
    <cellStyle name="Moneda 7 2 8" xfId="2309" xr:uid="{00000000-0005-0000-0000-0000F9080000}"/>
    <cellStyle name="Moneda 7 2 8 2" xfId="2310" xr:uid="{00000000-0005-0000-0000-0000FA080000}"/>
    <cellStyle name="Moneda 7 2 9" xfId="2311" xr:uid="{00000000-0005-0000-0000-0000FB080000}"/>
    <cellStyle name="Moneda 7 2 9 2" xfId="2312" xr:uid="{00000000-0005-0000-0000-0000FC080000}"/>
    <cellStyle name="Moneda 7 3" xfId="2313" xr:uid="{00000000-0005-0000-0000-0000FD080000}"/>
    <cellStyle name="Moneda 7 3 2" xfId="2314" xr:uid="{00000000-0005-0000-0000-0000FE080000}"/>
    <cellStyle name="Moneda 7 3 2 2" xfId="2315" xr:uid="{00000000-0005-0000-0000-0000FF080000}"/>
    <cellStyle name="Moneda 7 3 2 2 2" xfId="2316" xr:uid="{00000000-0005-0000-0000-000000090000}"/>
    <cellStyle name="Moneda 7 3 2 2 2 2" xfId="2317" xr:uid="{00000000-0005-0000-0000-000001090000}"/>
    <cellStyle name="Moneda 7 3 2 2 3" xfId="2318" xr:uid="{00000000-0005-0000-0000-000002090000}"/>
    <cellStyle name="Moneda 7 3 2 2 3 2" xfId="2319" xr:uid="{00000000-0005-0000-0000-000003090000}"/>
    <cellStyle name="Moneda 7 3 2 2 4" xfId="2320" xr:uid="{00000000-0005-0000-0000-000004090000}"/>
    <cellStyle name="Moneda 7 3 2 2 4 2" xfId="2321" xr:uid="{00000000-0005-0000-0000-000005090000}"/>
    <cellStyle name="Moneda 7 3 2 2 5" xfId="2322" xr:uid="{00000000-0005-0000-0000-000006090000}"/>
    <cellStyle name="Moneda 7 3 2 3" xfId="2323" xr:uid="{00000000-0005-0000-0000-000007090000}"/>
    <cellStyle name="Moneda 7 3 2 3 2" xfId="2324" xr:uid="{00000000-0005-0000-0000-000008090000}"/>
    <cellStyle name="Moneda 7 3 2 4" xfId="2325" xr:uid="{00000000-0005-0000-0000-000009090000}"/>
    <cellStyle name="Moneda 7 3 2 4 2" xfId="2326" xr:uid="{00000000-0005-0000-0000-00000A090000}"/>
    <cellStyle name="Moneda 7 3 2 5" xfId="2327" xr:uid="{00000000-0005-0000-0000-00000B090000}"/>
    <cellStyle name="Moneda 7 3 2 5 2" xfId="2328" xr:uid="{00000000-0005-0000-0000-00000C090000}"/>
    <cellStyle name="Moneda 7 3 2 6" xfId="2329" xr:uid="{00000000-0005-0000-0000-00000D090000}"/>
    <cellStyle name="Moneda 7 3 3" xfId="2330" xr:uid="{00000000-0005-0000-0000-00000E090000}"/>
    <cellStyle name="Moneda 7 3 3 2" xfId="2331" xr:uid="{00000000-0005-0000-0000-00000F090000}"/>
    <cellStyle name="Moneda 7 3 3 2 2" xfId="2332" xr:uid="{00000000-0005-0000-0000-000010090000}"/>
    <cellStyle name="Moneda 7 3 3 3" xfId="2333" xr:uid="{00000000-0005-0000-0000-000011090000}"/>
    <cellStyle name="Moneda 7 3 3 3 2" xfId="2334" xr:uid="{00000000-0005-0000-0000-000012090000}"/>
    <cellStyle name="Moneda 7 3 3 4" xfId="2335" xr:uid="{00000000-0005-0000-0000-000013090000}"/>
    <cellStyle name="Moneda 7 3 3 4 2" xfId="2336" xr:uid="{00000000-0005-0000-0000-000014090000}"/>
    <cellStyle name="Moneda 7 3 3 5" xfId="2337" xr:uid="{00000000-0005-0000-0000-000015090000}"/>
    <cellStyle name="Moneda 7 3 4" xfId="2338" xr:uid="{00000000-0005-0000-0000-000016090000}"/>
    <cellStyle name="Moneda 7 3 4 2" xfId="2339" xr:uid="{00000000-0005-0000-0000-000017090000}"/>
    <cellStyle name="Moneda 7 3 5" xfId="2340" xr:uid="{00000000-0005-0000-0000-000018090000}"/>
    <cellStyle name="Moneda 7 3 5 2" xfId="2341" xr:uid="{00000000-0005-0000-0000-000019090000}"/>
    <cellStyle name="Moneda 7 3 6" xfId="2342" xr:uid="{00000000-0005-0000-0000-00001A090000}"/>
    <cellStyle name="Moneda 7 3 6 2" xfId="2343" xr:uid="{00000000-0005-0000-0000-00001B090000}"/>
    <cellStyle name="Moneda 7 3 7" xfId="2344" xr:uid="{00000000-0005-0000-0000-00001C090000}"/>
    <cellStyle name="Moneda 7 4" xfId="2345" xr:uid="{00000000-0005-0000-0000-00001D090000}"/>
    <cellStyle name="Moneda 7 4 2" xfId="2346" xr:uid="{00000000-0005-0000-0000-00001E090000}"/>
    <cellStyle name="Moneda 7 4 2 2" xfId="2347" xr:uid="{00000000-0005-0000-0000-00001F090000}"/>
    <cellStyle name="Moneda 7 4 2 2 2" xfId="2348" xr:uid="{00000000-0005-0000-0000-000020090000}"/>
    <cellStyle name="Moneda 7 4 2 2 2 2" xfId="2349" xr:uid="{00000000-0005-0000-0000-000021090000}"/>
    <cellStyle name="Moneda 7 4 2 2 3" xfId="2350" xr:uid="{00000000-0005-0000-0000-000022090000}"/>
    <cellStyle name="Moneda 7 4 2 2 3 2" xfId="2351" xr:uid="{00000000-0005-0000-0000-000023090000}"/>
    <cellStyle name="Moneda 7 4 2 2 4" xfId="2352" xr:uid="{00000000-0005-0000-0000-000024090000}"/>
    <cellStyle name="Moneda 7 4 2 2 4 2" xfId="2353" xr:uid="{00000000-0005-0000-0000-000025090000}"/>
    <cellStyle name="Moneda 7 4 2 2 5" xfId="2354" xr:uid="{00000000-0005-0000-0000-000026090000}"/>
    <cellStyle name="Moneda 7 4 2 3" xfId="2355" xr:uid="{00000000-0005-0000-0000-000027090000}"/>
    <cellStyle name="Moneda 7 4 2 3 2" xfId="2356" xr:uid="{00000000-0005-0000-0000-000028090000}"/>
    <cellStyle name="Moneda 7 4 2 4" xfId="2357" xr:uid="{00000000-0005-0000-0000-000029090000}"/>
    <cellStyle name="Moneda 7 4 2 4 2" xfId="2358" xr:uid="{00000000-0005-0000-0000-00002A090000}"/>
    <cellStyle name="Moneda 7 4 2 5" xfId="2359" xr:uid="{00000000-0005-0000-0000-00002B090000}"/>
    <cellStyle name="Moneda 7 4 2 5 2" xfId="2360" xr:uid="{00000000-0005-0000-0000-00002C090000}"/>
    <cellStyle name="Moneda 7 4 2 6" xfId="2361" xr:uid="{00000000-0005-0000-0000-00002D090000}"/>
    <cellStyle name="Moneda 7 4 3" xfId="2362" xr:uid="{00000000-0005-0000-0000-00002E090000}"/>
    <cellStyle name="Moneda 7 4 3 2" xfId="2363" xr:uid="{00000000-0005-0000-0000-00002F090000}"/>
    <cellStyle name="Moneda 7 4 3 2 2" xfId="2364" xr:uid="{00000000-0005-0000-0000-000030090000}"/>
    <cellStyle name="Moneda 7 4 3 3" xfId="2365" xr:uid="{00000000-0005-0000-0000-000031090000}"/>
    <cellStyle name="Moneda 7 4 3 3 2" xfId="2366" xr:uid="{00000000-0005-0000-0000-000032090000}"/>
    <cellStyle name="Moneda 7 4 3 4" xfId="2367" xr:uid="{00000000-0005-0000-0000-000033090000}"/>
    <cellStyle name="Moneda 7 4 3 4 2" xfId="2368" xr:uid="{00000000-0005-0000-0000-000034090000}"/>
    <cellStyle name="Moneda 7 4 3 5" xfId="2369" xr:uid="{00000000-0005-0000-0000-000035090000}"/>
    <cellStyle name="Moneda 7 4 4" xfId="2370" xr:uid="{00000000-0005-0000-0000-000036090000}"/>
    <cellStyle name="Moneda 7 4 4 2" xfId="2371" xr:uid="{00000000-0005-0000-0000-000037090000}"/>
    <cellStyle name="Moneda 7 4 5" xfId="2372" xr:uid="{00000000-0005-0000-0000-000038090000}"/>
    <cellStyle name="Moneda 7 4 5 2" xfId="2373" xr:uid="{00000000-0005-0000-0000-000039090000}"/>
    <cellStyle name="Moneda 7 4 6" xfId="2374" xr:uid="{00000000-0005-0000-0000-00003A090000}"/>
    <cellStyle name="Moneda 7 4 6 2" xfId="2375" xr:uid="{00000000-0005-0000-0000-00003B090000}"/>
    <cellStyle name="Moneda 7 4 7" xfId="2376" xr:uid="{00000000-0005-0000-0000-00003C090000}"/>
    <cellStyle name="Moneda 7 5" xfId="2377" xr:uid="{00000000-0005-0000-0000-00003D090000}"/>
    <cellStyle name="Moneda 7 5 2" xfId="2378" xr:uid="{00000000-0005-0000-0000-00003E090000}"/>
    <cellStyle name="Moneda 7 5 2 2" xfId="2379" xr:uid="{00000000-0005-0000-0000-00003F090000}"/>
    <cellStyle name="Moneda 7 5 2 2 2" xfId="2380" xr:uid="{00000000-0005-0000-0000-000040090000}"/>
    <cellStyle name="Moneda 7 5 2 2 2 2" xfId="2381" xr:uid="{00000000-0005-0000-0000-000041090000}"/>
    <cellStyle name="Moneda 7 5 2 2 3" xfId="2382" xr:uid="{00000000-0005-0000-0000-000042090000}"/>
    <cellStyle name="Moneda 7 5 2 2 3 2" xfId="2383" xr:uid="{00000000-0005-0000-0000-000043090000}"/>
    <cellStyle name="Moneda 7 5 2 2 4" xfId="2384" xr:uid="{00000000-0005-0000-0000-000044090000}"/>
    <cellStyle name="Moneda 7 5 2 2 4 2" xfId="2385" xr:uid="{00000000-0005-0000-0000-000045090000}"/>
    <cellStyle name="Moneda 7 5 2 2 5" xfId="2386" xr:uid="{00000000-0005-0000-0000-000046090000}"/>
    <cellStyle name="Moneda 7 5 2 3" xfId="2387" xr:uid="{00000000-0005-0000-0000-000047090000}"/>
    <cellStyle name="Moneda 7 5 2 3 2" xfId="2388" xr:uid="{00000000-0005-0000-0000-000048090000}"/>
    <cellStyle name="Moneda 7 5 2 4" xfId="2389" xr:uid="{00000000-0005-0000-0000-000049090000}"/>
    <cellStyle name="Moneda 7 5 2 4 2" xfId="2390" xr:uid="{00000000-0005-0000-0000-00004A090000}"/>
    <cellStyle name="Moneda 7 5 2 5" xfId="2391" xr:uid="{00000000-0005-0000-0000-00004B090000}"/>
    <cellStyle name="Moneda 7 5 2 5 2" xfId="2392" xr:uid="{00000000-0005-0000-0000-00004C090000}"/>
    <cellStyle name="Moneda 7 5 2 6" xfId="2393" xr:uid="{00000000-0005-0000-0000-00004D090000}"/>
    <cellStyle name="Moneda 7 5 3" xfId="2394" xr:uid="{00000000-0005-0000-0000-00004E090000}"/>
    <cellStyle name="Moneda 7 5 3 2" xfId="2395" xr:uid="{00000000-0005-0000-0000-00004F090000}"/>
    <cellStyle name="Moneda 7 5 3 2 2" xfId="2396" xr:uid="{00000000-0005-0000-0000-000050090000}"/>
    <cellStyle name="Moneda 7 5 3 3" xfId="2397" xr:uid="{00000000-0005-0000-0000-000051090000}"/>
    <cellStyle name="Moneda 7 5 3 3 2" xfId="2398" xr:uid="{00000000-0005-0000-0000-000052090000}"/>
    <cellStyle name="Moneda 7 5 3 4" xfId="2399" xr:uid="{00000000-0005-0000-0000-000053090000}"/>
    <cellStyle name="Moneda 7 5 3 4 2" xfId="2400" xr:uid="{00000000-0005-0000-0000-000054090000}"/>
    <cellStyle name="Moneda 7 5 3 5" xfId="2401" xr:uid="{00000000-0005-0000-0000-000055090000}"/>
    <cellStyle name="Moneda 7 5 4" xfId="2402" xr:uid="{00000000-0005-0000-0000-000056090000}"/>
    <cellStyle name="Moneda 7 5 4 2" xfId="2403" xr:uid="{00000000-0005-0000-0000-000057090000}"/>
    <cellStyle name="Moneda 7 5 5" xfId="2404" xr:uid="{00000000-0005-0000-0000-000058090000}"/>
    <cellStyle name="Moneda 7 5 5 2" xfId="2405" xr:uid="{00000000-0005-0000-0000-000059090000}"/>
    <cellStyle name="Moneda 7 5 6" xfId="2406" xr:uid="{00000000-0005-0000-0000-00005A090000}"/>
    <cellStyle name="Moneda 7 5 6 2" xfId="2407" xr:uid="{00000000-0005-0000-0000-00005B090000}"/>
    <cellStyle name="Moneda 7 5 7" xfId="2408" xr:uid="{00000000-0005-0000-0000-00005C090000}"/>
    <cellStyle name="Moneda 7 6" xfId="2409" xr:uid="{00000000-0005-0000-0000-00005D090000}"/>
    <cellStyle name="Moneda 7 6 2" xfId="2410" xr:uid="{00000000-0005-0000-0000-00005E090000}"/>
    <cellStyle name="Moneda 7 6 2 2" xfId="2411" xr:uid="{00000000-0005-0000-0000-00005F090000}"/>
    <cellStyle name="Moneda 7 6 2 2 2" xfId="2412" xr:uid="{00000000-0005-0000-0000-000060090000}"/>
    <cellStyle name="Moneda 7 6 2 3" xfId="2413" xr:uid="{00000000-0005-0000-0000-000061090000}"/>
    <cellStyle name="Moneda 7 6 2 3 2" xfId="2414" xr:uid="{00000000-0005-0000-0000-000062090000}"/>
    <cellStyle name="Moneda 7 6 2 4" xfId="2415" xr:uid="{00000000-0005-0000-0000-000063090000}"/>
    <cellStyle name="Moneda 7 6 2 4 2" xfId="2416" xr:uid="{00000000-0005-0000-0000-000064090000}"/>
    <cellStyle name="Moneda 7 6 2 5" xfId="2417" xr:uid="{00000000-0005-0000-0000-000065090000}"/>
    <cellStyle name="Moneda 7 6 3" xfId="2418" xr:uid="{00000000-0005-0000-0000-000066090000}"/>
    <cellStyle name="Moneda 7 6 3 2" xfId="2419" xr:uid="{00000000-0005-0000-0000-000067090000}"/>
    <cellStyle name="Moneda 7 6 4" xfId="2420" xr:uid="{00000000-0005-0000-0000-000068090000}"/>
    <cellStyle name="Moneda 7 6 4 2" xfId="2421" xr:uid="{00000000-0005-0000-0000-000069090000}"/>
    <cellStyle name="Moneda 7 6 5" xfId="2422" xr:uid="{00000000-0005-0000-0000-00006A090000}"/>
    <cellStyle name="Moneda 7 6 5 2" xfId="2423" xr:uid="{00000000-0005-0000-0000-00006B090000}"/>
    <cellStyle name="Moneda 7 6 6" xfId="2424" xr:uid="{00000000-0005-0000-0000-00006C090000}"/>
    <cellStyle name="Moneda 7 7" xfId="2425" xr:uid="{00000000-0005-0000-0000-00006D090000}"/>
    <cellStyle name="Moneda 7 7 2" xfId="2426" xr:uid="{00000000-0005-0000-0000-00006E090000}"/>
    <cellStyle name="Moneda 7 7 2 2" xfId="2427" xr:uid="{00000000-0005-0000-0000-00006F090000}"/>
    <cellStyle name="Moneda 7 7 3" xfId="2428" xr:uid="{00000000-0005-0000-0000-000070090000}"/>
    <cellStyle name="Moneda 7 7 3 2" xfId="2429" xr:uid="{00000000-0005-0000-0000-000071090000}"/>
    <cellStyle name="Moneda 7 7 4" xfId="2430" xr:uid="{00000000-0005-0000-0000-000072090000}"/>
    <cellStyle name="Moneda 7 7 4 2" xfId="2431" xr:uid="{00000000-0005-0000-0000-000073090000}"/>
    <cellStyle name="Moneda 7 7 5" xfId="2432" xr:uid="{00000000-0005-0000-0000-000074090000}"/>
    <cellStyle name="Moneda 7 8" xfId="2433" xr:uid="{00000000-0005-0000-0000-000075090000}"/>
    <cellStyle name="Moneda 7 8 2" xfId="2434" xr:uid="{00000000-0005-0000-0000-000076090000}"/>
    <cellStyle name="Moneda 7 9" xfId="2435" xr:uid="{00000000-0005-0000-0000-000077090000}"/>
    <cellStyle name="Moneda 7 9 2" xfId="2436" xr:uid="{00000000-0005-0000-0000-000078090000}"/>
    <cellStyle name="Moneda 8" xfId="2437" xr:uid="{00000000-0005-0000-0000-000079090000}"/>
    <cellStyle name="Moneda 8 10" xfId="2438" xr:uid="{00000000-0005-0000-0000-00007A090000}"/>
    <cellStyle name="Moneda 8 10 2" xfId="2439" xr:uid="{00000000-0005-0000-0000-00007B090000}"/>
    <cellStyle name="Moneda 8 11" xfId="2440" xr:uid="{00000000-0005-0000-0000-00007C090000}"/>
    <cellStyle name="Moneda 8 11 2" xfId="2441" xr:uid="{00000000-0005-0000-0000-00007D090000}"/>
    <cellStyle name="Moneda 8 12" xfId="2442" xr:uid="{00000000-0005-0000-0000-00007E090000}"/>
    <cellStyle name="Moneda 8 13" xfId="2443" xr:uid="{00000000-0005-0000-0000-00007F090000}"/>
    <cellStyle name="Moneda 8 2" xfId="2444" xr:uid="{00000000-0005-0000-0000-000080090000}"/>
    <cellStyle name="Moneda 8 2 10" xfId="2445" xr:uid="{00000000-0005-0000-0000-000081090000}"/>
    <cellStyle name="Moneda 8 2 11" xfId="2446" xr:uid="{00000000-0005-0000-0000-000082090000}"/>
    <cellStyle name="Moneda 8 2 2" xfId="2447" xr:uid="{00000000-0005-0000-0000-000083090000}"/>
    <cellStyle name="Moneda 8 2 2 2" xfId="2448" xr:uid="{00000000-0005-0000-0000-000084090000}"/>
    <cellStyle name="Moneda 8 2 2 2 2" xfId="2449" xr:uid="{00000000-0005-0000-0000-000085090000}"/>
    <cellStyle name="Moneda 8 2 2 2 2 2" xfId="2450" xr:uid="{00000000-0005-0000-0000-000086090000}"/>
    <cellStyle name="Moneda 8 2 2 2 2 2 2" xfId="2451" xr:uid="{00000000-0005-0000-0000-000087090000}"/>
    <cellStyle name="Moneda 8 2 2 2 2 3" xfId="2452" xr:uid="{00000000-0005-0000-0000-000088090000}"/>
    <cellStyle name="Moneda 8 2 2 2 2 3 2" xfId="2453" xr:uid="{00000000-0005-0000-0000-000089090000}"/>
    <cellStyle name="Moneda 8 2 2 2 2 4" xfId="2454" xr:uid="{00000000-0005-0000-0000-00008A090000}"/>
    <cellStyle name="Moneda 8 2 2 2 2 4 2" xfId="2455" xr:uid="{00000000-0005-0000-0000-00008B090000}"/>
    <cellStyle name="Moneda 8 2 2 2 2 5" xfId="2456" xr:uid="{00000000-0005-0000-0000-00008C090000}"/>
    <cellStyle name="Moneda 8 2 2 2 3" xfId="2457" xr:uid="{00000000-0005-0000-0000-00008D090000}"/>
    <cellStyle name="Moneda 8 2 2 2 3 2" xfId="2458" xr:uid="{00000000-0005-0000-0000-00008E090000}"/>
    <cellStyle name="Moneda 8 2 2 2 4" xfId="2459" xr:uid="{00000000-0005-0000-0000-00008F090000}"/>
    <cellStyle name="Moneda 8 2 2 2 4 2" xfId="2460" xr:uid="{00000000-0005-0000-0000-000090090000}"/>
    <cellStyle name="Moneda 8 2 2 2 5" xfId="2461" xr:uid="{00000000-0005-0000-0000-000091090000}"/>
    <cellStyle name="Moneda 8 2 2 2 5 2" xfId="2462" xr:uid="{00000000-0005-0000-0000-000092090000}"/>
    <cellStyle name="Moneda 8 2 2 2 6" xfId="2463" xr:uid="{00000000-0005-0000-0000-000093090000}"/>
    <cellStyle name="Moneda 8 2 2 3" xfId="2464" xr:uid="{00000000-0005-0000-0000-000094090000}"/>
    <cellStyle name="Moneda 8 2 2 3 2" xfId="2465" xr:uid="{00000000-0005-0000-0000-000095090000}"/>
    <cellStyle name="Moneda 8 2 2 3 2 2" xfId="2466" xr:uid="{00000000-0005-0000-0000-000096090000}"/>
    <cellStyle name="Moneda 8 2 2 3 3" xfId="2467" xr:uid="{00000000-0005-0000-0000-000097090000}"/>
    <cellStyle name="Moneda 8 2 2 3 3 2" xfId="2468" xr:uid="{00000000-0005-0000-0000-000098090000}"/>
    <cellStyle name="Moneda 8 2 2 3 4" xfId="2469" xr:uid="{00000000-0005-0000-0000-000099090000}"/>
    <cellStyle name="Moneda 8 2 2 3 4 2" xfId="2470" xr:uid="{00000000-0005-0000-0000-00009A090000}"/>
    <cellStyle name="Moneda 8 2 2 3 5" xfId="2471" xr:uid="{00000000-0005-0000-0000-00009B090000}"/>
    <cellStyle name="Moneda 8 2 2 4" xfId="2472" xr:uid="{00000000-0005-0000-0000-00009C090000}"/>
    <cellStyle name="Moneda 8 2 2 4 2" xfId="2473" xr:uid="{00000000-0005-0000-0000-00009D090000}"/>
    <cellStyle name="Moneda 8 2 2 5" xfId="2474" xr:uid="{00000000-0005-0000-0000-00009E090000}"/>
    <cellStyle name="Moneda 8 2 2 5 2" xfId="2475" xr:uid="{00000000-0005-0000-0000-00009F090000}"/>
    <cellStyle name="Moneda 8 2 2 6" xfId="2476" xr:uid="{00000000-0005-0000-0000-0000A0090000}"/>
    <cellStyle name="Moneda 8 2 2 6 2" xfId="2477" xr:uid="{00000000-0005-0000-0000-0000A1090000}"/>
    <cellStyle name="Moneda 8 2 2 7" xfId="2478" xr:uid="{00000000-0005-0000-0000-0000A2090000}"/>
    <cellStyle name="Moneda 8 2 3" xfId="2479" xr:uid="{00000000-0005-0000-0000-0000A3090000}"/>
    <cellStyle name="Moneda 8 2 3 2" xfId="2480" xr:uid="{00000000-0005-0000-0000-0000A4090000}"/>
    <cellStyle name="Moneda 8 2 3 2 2" xfId="2481" xr:uid="{00000000-0005-0000-0000-0000A5090000}"/>
    <cellStyle name="Moneda 8 2 3 2 2 2" xfId="2482" xr:uid="{00000000-0005-0000-0000-0000A6090000}"/>
    <cellStyle name="Moneda 8 2 3 2 2 2 2" xfId="2483" xr:uid="{00000000-0005-0000-0000-0000A7090000}"/>
    <cellStyle name="Moneda 8 2 3 2 2 3" xfId="2484" xr:uid="{00000000-0005-0000-0000-0000A8090000}"/>
    <cellStyle name="Moneda 8 2 3 2 2 3 2" xfId="2485" xr:uid="{00000000-0005-0000-0000-0000A9090000}"/>
    <cellStyle name="Moneda 8 2 3 2 2 4" xfId="2486" xr:uid="{00000000-0005-0000-0000-0000AA090000}"/>
    <cellStyle name="Moneda 8 2 3 2 2 4 2" xfId="2487" xr:uid="{00000000-0005-0000-0000-0000AB090000}"/>
    <cellStyle name="Moneda 8 2 3 2 2 5" xfId="2488" xr:uid="{00000000-0005-0000-0000-0000AC090000}"/>
    <cellStyle name="Moneda 8 2 3 2 3" xfId="2489" xr:uid="{00000000-0005-0000-0000-0000AD090000}"/>
    <cellStyle name="Moneda 8 2 3 2 3 2" xfId="2490" xr:uid="{00000000-0005-0000-0000-0000AE090000}"/>
    <cellStyle name="Moneda 8 2 3 2 4" xfId="2491" xr:uid="{00000000-0005-0000-0000-0000AF090000}"/>
    <cellStyle name="Moneda 8 2 3 2 4 2" xfId="2492" xr:uid="{00000000-0005-0000-0000-0000B0090000}"/>
    <cellStyle name="Moneda 8 2 3 2 5" xfId="2493" xr:uid="{00000000-0005-0000-0000-0000B1090000}"/>
    <cellStyle name="Moneda 8 2 3 2 5 2" xfId="2494" xr:uid="{00000000-0005-0000-0000-0000B2090000}"/>
    <cellStyle name="Moneda 8 2 3 2 6" xfId="2495" xr:uid="{00000000-0005-0000-0000-0000B3090000}"/>
    <cellStyle name="Moneda 8 2 3 3" xfId="2496" xr:uid="{00000000-0005-0000-0000-0000B4090000}"/>
    <cellStyle name="Moneda 8 2 3 3 2" xfId="2497" xr:uid="{00000000-0005-0000-0000-0000B5090000}"/>
    <cellStyle name="Moneda 8 2 3 3 2 2" xfId="2498" xr:uid="{00000000-0005-0000-0000-0000B6090000}"/>
    <cellStyle name="Moneda 8 2 3 3 3" xfId="2499" xr:uid="{00000000-0005-0000-0000-0000B7090000}"/>
    <cellStyle name="Moneda 8 2 3 3 3 2" xfId="2500" xr:uid="{00000000-0005-0000-0000-0000B8090000}"/>
    <cellStyle name="Moneda 8 2 3 3 4" xfId="2501" xr:uid="{00000000-0005-0000-0000-0000B9090000}"/>
    <cellStyle name="Moneda 8 2 3 3 4 2" xfId="2502" xr:uid="{00000000-0005-0000-0000-0000BA090000}"/>
    <cellStyle name="Moneda 8 2 3 3 5" xfId="2503" xr:uid="{00000000-0005-0000-0000-0000BB090000}"/>
    <cellStyle name="Moneda 8 2 3 4" xfId="2504" xr:uid="{00000000-0005-0000-0000-0000BC090000}"/>
    <cellStyle name="Moneda 8 2 3 4 2" xfId="2505" xr:uid="{00000000-0005-0000-0000-0000BD090000}"/>
    <cellStyle name="Moneda 8 2 3 5" xfId="2506" xr:uid="{00000000-0005-0000-0000-0000BE090000}"/>
    <cellStyle name="Moneda 8 2 3 5 2" xfId="2507" xr:uid="{00000000-0005-0000-0000-0000BF090000}"/>
    <cellStyle name="Moneda 8 2 3 6" xfId="2508" xr:uid="{00000000-0005-0000-0000-0000C0090000}"/>
    <cellStyle name="Moneda 8 2 3 6 2" xfId="2509" xr:uid="{00000000-0005-0000-0000-0000C1090000}"/>
    <cellStyle name="Moneda 8 2 3 7" xfId="2510" xr:uid="{00000000-0005-0000-0000-0000C2090000}"/>
    <cellStyle name="Moneda 8 2 4" xfId="2511" xr:uid="{00000000-0005-0000-0000-0000C3090000}"/>
    <cellStyle name="Moneda 8 2 4 2" xfId="2512" xr:uid="{00000000-0005-0000-0000-0000C4090000}"/>
    <cellStyle name="Moneda 8 2 4 2 2" xfId="2513" xr:uid="{00000000-0005-0000-0000-0000C5090000}"/>
    <cellStyle name="Moneda 8 2 4 2 2 2" xfId="2514" xr:uid="{00000000-0005-0000-0000-0000C6090000}"/>
    <cellStyle name="Moneda 8 2 4 2 2 2 2" xfId="2515" xr:uid="{00000000-0005-0000-0000-0000C7090000}"/>
    <cellStyle name="Moneda 8 2 4 2 2 3" xfId="2516" xr:uid="{00000000-0005-0000-0000-0000C8090000}"/>
    <cellStyle name="Moneda 8 2 4 2 2 3 2" xfId="2517" xr:uid="{00000000-0005-0000-0000-0000C9090000}"/>
    <cellStyle name="Moneda 8 2 4 2 2 4" xfId="2518" xr:uid="{00000000-0005-0000-0000-0000CA090000}"/>
    <cellStyle name="Moneda 8 2 4 2 2 4 2" xfId="2519" xr:uid="{00000000-0005-0000-0000-0000CB090000}"/>
    <cellStyle name="Moneda 8 2 4 2 2 5" xfId="2520" xr:uid="{00000000-0005-0000-0000-0000CC090000}"/>
    <cellStyle name="Moneda 8 2 4 2 3" xfId="2521" xr:uid="{00000000-0005-0000-0000-0000CD090000}"/>
    <cellStyle name="Moneda 8 2 4 2 3 2" xfId="2522" xr:uid="{00000000-0005-0000-0000-0000CE090000}"/>
    <cellStyle name="Moneda 8 2 4 2 4" xfId="2523" xr:uid="{00000000-0005-0000-0000-0000CF090000}"/>
    <cellStyle name="Moneda 8 2 4 2 4 2" xfId="2524" xr:uid="{00000000-0005-0000-0000-0000D0090000}"/>
    <cellStyle name="Moneda 8 2 4 2 5" xfId="2525" xr:uid="{00000000-0005-0000-0000-0000D1090000}"/>
    <cellStyle name="Moneda 8 2 4 2 5 2" xfId="2526" xr:uid="{00000000-0005-0000-0000-0000D2090000}"/>
    <cellStyle name="Moneda 8 2 4 2 6" xfId="2527" xr:uid="{00000000-0005-0000-0000-0000D3090000}"/>
    <cellStyle name="Moneda 8 2 4 3" xfId="2528" xr:uid="{00000000-0005-0000-0000-0000D4090000}"/>
    <cellStyle name="Moneda 8 2 4 3 2" xfId="2529" xr:uid="{00000000-0005-0000-0000-0000D5090000}"/>
    <cellStyle name="Moneda 8 2 4 3 2 2" xfId="2530" xr:uid="{00000000-0005-0000-0000-0000D6090000}"/>
    <cellStyle name="Moneda 8 2 4 3 3" xfId="2531" xr:uid="{00000000-0005-0000-0000-0000D7090000}"/>
    <cellStyle name="Moneda 8 2 4 3 3 2" xfId="2532" xr:uid="{00000000-0005-0000-0000-0000D8090000}"/>
    <cellStyle name="Moneda 8 2 4 3 4" xfId="2533" xr:uid="{00000000-0005-0000-0000-0000D9090000}"/>
    <cellStyle name="Moneda 8 2 4 3 4 2" xfId="2534" xr:uid="{00000000-0005-0000-0000-0000DA090000}"/>
    <cellStyle name="Moneda 8 2 4 3 5" xfId="2535" xr:uid="{00000000-0005-0000-0000-0000DB090000}"/>
    <cellStyle name="Moneda 8 2 4 4" xfId="2536" xr:uid="{00000000-0005-0000-0000-0000DC090000}"/>
    <cellStyle name="Moneda 8 2 4 4 2" xfId="2537" xr:uid="{00000000-0005-0000-0000-0000DD090000}"/>
    <cellStyle name="Moneda 8 2 4 5" xfId="2538" xr:uid="{00000000-0005-0000-0000-0000DE090000}"/>
    <cellStyle name="Moneda 8 2 4 5 2" xfId="2539" xr:uid="{00000000-0005-0000-0000-0000DF090000}"/>
    <cellStyle name="Moneda 8 2 4 6" xfId="2540" xr:uid="{00000000-0005-0000-0000-0000E0090000}"/>
    <cellStyle name="Moneda 8 2 4 6 2" xfId="2541" xr:uid="{00000000-0005-0000-0000-0000E1090000}"/>
    <cellStyle name="Moneda 8 2 4 7" xfId="2542" xr:uid="{00000000-0005-0000-0000-0000E2090000}"/>
    <cellStyle name="Moneda 8 2 5" xfId="2543" xr:uid="{00000000-0005-0000-0000-0000E3090000}"/>
    <cellStyle name="Moneda 8 2 5 2" xfId="2544" xr:uid="{00000000-0005-0000-0000-0000E4090000}"/>
    <cellStyle name="Moneda 8 2 5 2 2" xfId="2545" xr:uid="{00000000-0005-0000-0000-0000E5090000}"/>
    <cellStyle name="Moneda 8 2 5 2 2 2" xfId="2546" xr:uid="{00000000-0005-0000-0000-0000E6090000}"/>
    <cellStyle name="Moneda 8 2 5 2 3" xfId="2547" xr:uid="{00000000-0005-0000-0000-0000E7090000}"/>
    <cellStyle name="Moneda 8 2 5 2 3 2" xfId="2548" xr:uid="{00000000-0005-0000-0000-0000E8090000}"/>
    <cellStyle name="Moneda 8 2 5 2 4" xfId="2549" xr:uid="{00000000-0005-0000-0000-0000E9090000}"/>
    <cellStyle name="Moneda 8 2 5 2 4 2" xfId="2550" xr:uid="{00000000-0005-0000-0000-0000EA090000}"/>
    <cellStyle name="Moneda 8 2 5 2 5" xfId="2551" xr:uid="{00000000-0005-0000-0000-0000EB090000}"/>
    <cellStyle name="Moneda 8 2 5 3" xfId="2552" xr:uid="{00000000-0005-0000-0000-0000EC090000}"/>
    <cellStyle name="Moneda 8 2 5 3 2" xfId="2553" xr:uid="{00000000-0005-0000-0000-0000ED090000}"/>
    <cellStyle name="Moneda 8 2 5 4" xfId="2554" xr:uid="{00000000-0005-0000-0000-0000EE090000}"/>
    <cellStyle name="Moneda 8 2 5 4 2" xfId="2555" xr:uid="{00000000-0005-0000-0000-0000EF090000}"/>
    <cellStyle name="Moneda 8 2 5 5" xfId="2556" xr:uid="{00000000-0005-0000-0000-0000F0090000}"/>
    <cellStyle name="Moneda 8 2 5 5 2" xfId="2557" xr:uid="{00000000-0005-0000-0000-0000F1090000}"/>
    <cellStyle name="Moneda 8 2 5 6" xfId="2558" xr:uid="{00000000-0005-0000-0000-0000F2090000}"/>
    <cellStyle name="Moneda 8 2 6" xfId="2559" xr:uid="{00000000-0005-0000-0000-0000F3090000}"/>
    <cellStyle name="Moneda 8 2 6 2" xfId="2560" xr:uid="{00000000-0005-0000-0000-0000F4090000}"/>
    <cellStyle name="Moneda 8 2 6 2 2" xfId="2561" xr:uid="{00000000-0005-0000-0000-0000F5090000}"/>
    <cellStyle name="Moneda 8 2 6 3" xfId="2562" xr:uid="{00000000-0005-0000-0000-0000F6090000}"/>
    <cellStyle name="Moneda 8 2 6 3 2" xfId="2563" xr:uid="{00000000-0005-0000-0000-0000F7090000}"/>
    <cellStyle name="Moneda 8 2 6 4" xfId="2564" xr:uid="{00000000-0005-0000-0000-0000F8090000}"/>
    <cellStyle name="Moneda 8 2 6 4 2" xfId="2565" xr:uid="{00000000-0005-0000-0000-0000F9090000}"/>
    <cellStyle name="Moneda 8 2 6 5" xfId="2566" xr:uid="{00000000-0005-0000-0000-0000FA090000}"/>
    <cellStyle name="Moneda 8 2 7" xfId="2567" xr:uid="{00000000-0005-0000-0000-0000FB090000}"/>
    <cellStyle name="Moneda 8 2 7 2" xfId="2568" xr:uid="{00000000-0005-0000-0000-0000FC090000}"/>
    <cellStyle name="Moneda 8 2 8" xfId="2569" xr:uid="{00000000-0005-0000-0000-0000FD090000}"/>
    <cellStyle name="Moneda 8 2 8 2" xfId="2570" xr:uid="{00000000-0005-0000-0000-0000FE090000}"/>
    <cellStyle name="Moneda 8 2 9" xfId="2571" xr:uid="{00000000-0005-0000-0000-0000FF090000}"/>
    <cellStyle name="Moneda 8 2 9 2" xfId="2572" xr:uid="{00000000-0005-0000-0000-0000000A0000}"/>
    <cellStyle name="Moneda 8 3" xfId="2573" xr:uid="{00000000-0005-0000-0000-0000010A0000}"/>
    <cellStyle name="Moneda 8 3 2" xfId="2574" xr:uid="{00000000-0005-0000-0000-0000020A0000}"/>
    <cellStyle name="Moneda 8 3 2 2" xfId="2575" xr:uid="{00000000-0005-0000-0000-0000030A0000}"/>
    <cellStyle name="Moneda 8 3 2 2 2" xfId="2576" xr:uid="{00000000-0005-0000-0000-0000040A0000}"/>
    <cellStyle name="Moneda 8 3 2 2 2 2" xfId="2577" xr:uid="{00000000-0005-0000-0000-0000050A0000}"/>
    <cellStyle name="Moneda 8 3 2 2 3" xfId="2578" xr:uid="{00000000-0005-0000-0000-0000060A0000}"/>
    <cellStyle name="Moneda 8 3 2 2 3 2" xfId="2579" xr:uid="{00000000-0005-0000-0000-0000070A0000}"/>
    <cellStyle name="Moneda 8 3 2 2 4" xfId="2580" xr:uid="{00000000-0005-0000-0000-0000080A0000}"/>
    <cellStyle name="Moneda 8 3 2 2 4 2" xfId="2581" xr:uid="{00000000-0005-0000-0000-0000090A0000}"/>
    <cellStyle name="Moneda 8 3 2 2 5" xfId="2582" xr:uid="{00000000-0005-0000-0000-00000A0A0000}"/>
    <cellStyle name="Moneda 8 3 2 3" xfId="2583" xr:uid="{00000000-0005-0000-0000-00000B0A0000}"/>
    <cellStyle name="Moneda 8 3 2 3 2" xfId="2584" xr:uid="{00000000-0005-0000-0000-00000C0A0000}"/>
    <cellStyle name="Moneda 8 3 2 4" xfId="2585" xr:uid="{00000000-0005-0000-0000-00000D0A0000}"/>
    <cellStyle name="Moneda 8 3 2 4 2" xfId="2586" xr:uid="{00000000-0005-0000-0000-00000E0A0000}"/>
    <cellStyle name="Moneda 8 3 2 5" xfId="2587" xr:uid="{00000000-0005-0000-0000-00000F0A0000}"/>
    <cellStyle name="Moneda 8 3 2 5 2" xfId="2588" xr:uid="{00000000-0005-0000-0000-0000100A0000}"/>
    <cellStyle name="Moneda 8 3 2 6" xfId="2589" xr:uid="{00000000-0005-0000-0000-0000110A0000}"/>
    <cellStyle name="Moneda 8 3 3" xfId="2590" xr:uid="{00000000-0005-0000-0000-0000120A0000}"/>
    <cellStyle name="Moneda 8 3 3 2" xfId="2591" xr:uid="{00000000-0005-0000-0000-0000130A0000}"/>
    <cellStyle name="Moneda 8 3 3 2 2" xfId="2592" xr:uid="{00000000-0005-0000-0000-0000140A0000}"/>
    <cellStyle name="Moneda 8 3 3 3" xfId="2593" xr:uid="{00000000-0005-0000-0000-0000150A0000}"/>
    <cellStyle name="Moneda 8 3 3 3 2" xfId="2594" xr:uid="{00000000-0005-0000-0000-0000160A0000}"/>
    <cellStyle name="Moneda 8 3 3 4" xfId="2595" xr:uid="{00000000-0005-0000-0000-0000170A0000}"/>
    <cellStyle name="Moneda 8 3 3 4 2" xfId="2596" xr:uid="{00000000-0005-0000-0000-0000180A0000}"/>
    <cellStyle name="Moneda 8 3 3 5" xfId="2597" xr:uid="{00000000-0005-0000-0000-0000190A0000}"/>
    <cellStyle name="Moneda 8 3 4" xfId="2598" xr:uid="{00000000-0005-0000-0000-00001A0A0000}"/>
    <cellStyle name="Moneda 8 3 4 2" xfId="2599" xr:uid="{00000000-0005-0000-0000-00001B0A0000}"/>
    <cellStyle name="Moneda 8 3 5" xfId="2600" xr:uid="{00000000-0005-0000-0000-00001C0A0000}"/>
    <cellStyle name="Moneda 8 3 5 2" xfId="2601" xr:uid="{00000000-0005-0000-0000-00001D0A0000}"/>
    <cellStyle name="Moneda 8 3 6" xfId="2602" xr:uid="{00000000-0005-0000-0000-00001E0A0000}"/>
    <cellStyle name="Moneda 8 3 6 2" xfId="2603" xr:uid="{00000000-0005-0000-0000-00001F0A0000}"/>
    <cellStyle name="Moneda 8 3 7" xfId="2604" xr:uid="{00000000-0005-0000-0000-0000200A0000}"/>
    <cellStyle name="Moneda 8 4" xfId="2605" xr:uid="{00000000-0005-0000-0000-0000210A0000}"/>
    <cellStyle name="Moneda 8 4 2" xfId="2606" xr:uid="{00000000-0005-0000-0000-0000220A0000}"/>
    <cellStyle name="Moneda 8 4 2 2" xfId="2607" xr:uid="{00000000-0005-0000-0000-0000230A0000}"/>
    <cellStyle name="Moneda 8 4 2 2 2" xfId="2608" xr:uid="{00000000-0005-0000-0000-0000240A0000}"/>
    <cellStyle name="Moneda 8 4 2 2 2 2" xfId="2609" xr:uid="{00000000-0005-0000-0000-0000250A0000}"/>
    <cellStyle name="Moneda 8 4 2 2 3" xfId="2610" xr:uid="{00000000-0005-0000-0000-0000260A0000}"/>
    <cellStyle name="Moneda 8 4 2 2 3 2" xfId="2611" xr:uid="{00000000-0005-0000-0000-0000270A0000}"/>
    <cellStyle name="Moneda 8 4 2 2 4" xfId="2612" xr:uid="{00000000-0005-0000-0000-0000280A0000}"/>
    <cellStyle name="Moneda 8 4 2 2 4 2" xfId="2613" xr:uid="{00000000-0005-0000-0000-0000290A0000}"/>
    <cellStyle name="Moneda 8 4 2 2 5" xfId="2614" xr:uid="{00000000-0005-0000-0000-00002A0A0000}"/>
    <cellStyle name="Moneda 8 4 2 3" xfId="2615" xr:uid="{00000000-0005-0000-0000-00002B0A0000}"/>
    <cellStyle name="Moneda 8 4 2 3 2" xfId="2616" xr:uid="{00000000-0005-0000-0000-00002C0A0000}"/>
    <cellStyle name="Moneda 8 4 2 4" xfId="2617" xr:uid="{00000000-0005-0000-0000-00002D0A0000}"/>
    <cellStyle name="Moneda 8 4 2 4 2" xfId="2618" xr:uid="{00000000-0005-0000-0000-00002E0A0000}"/>
    <cellStyle name="Moneda 8 4 2 5" xfId="2619" xr:uid="{00000000-0005-0000-0000-00002F0A0000}"/>
    <cellStyle name="Moneda 8 4 2 5 2" xfId="2620" xr:uid="{00000000-0005-0000-0000-0000300A0000}"/>
    <cellStyle name="Moneda 8 4 2 6" xfId="2621" xr:uid="{00000000-0005-0000-0000-0000310A0000}"/>
    <cellStyle name="Moneda 8 4 3" xfId="2622" xr:uid="{00000000-0005-0000-0000-0000320A0000}"/>
    <cellStyle name="Moneda 8 4 3 2" xfId="2623" xr:uid="{00000000-0005-0000-0000-0000330A0000}"/>
    <cellStyle name="Moneda 8 4 3 2 2" xfId="2624" xr:uid="{00000000-0005-0000-0000-0000340A0000}"/>
    <cellStyle name="Moneda 8 4 3 3" xfId="2625" xr:uid="{00000000-0005-0000-0000-0000350A0000}"/>
    <cellStyle name="Moneda 8 4 3 3 2" xfId="2626" xr:uid="{00000000-0005-0000-0000-0000360A0000}"/>
    <cellStyle name="Moneda 8 4 3 4" xfId="2627" xr:uid="{00000000-0005-0000-0000-0000370A0000}"/>
    <cellStyle name="Moneda 8 4 3 4 2" xfId="2628" xr:uid="{00000000-0005-0000-0000-0000380A0000}"/>
    <cellStyle name="Moneda 8 4 3 5" xfId="2629" xr:uid="{00000000-0005-0000-0000-0000390A0000}"/>
    <cellStyle name="Moneda 8 4 4" xfId="2630" xr:uid="{00000000-0005-0000-0000-00003A0A0000}"/>
    <cellStyle name="Moneda 8 4 4 2" xfId="2631" xr:uid="{00000000-0005-0000-0000-00003B0A0000}"/>
    <cellStyle name="Moneda 8 4 5" xfId="2632" xr:uid="{00000000-0005-0000-0000-00003C0A0000}"/>
    <cellStyle name="Moneda 8 4 5 2" xfId="2633" xr:uid="{00000000-0005-0000-0000-00003D0A0000}"/>
    <cellStyle name="Moneda 8 4 6" xfId="2634" xr:uid="{00000000-0005-0000-0000-00003E0A0000}"/>
    <cellStyle name="Moneda 8 4 6 2" xfId="2635" xr:uid="{00000000-0005-0000-0000-00003F0A0000}"/>
    <cellStyle name="Moneda 8 4 7" xfId="2636" xr:uid="{00000000-0005-0000-0000-0000400A0000}"/>
    <cellStyle name="Moneda 8 5" xfId="2637" xr:uid="{00000000-0005-0000-0000-0000410A0000}"/>
    <cellStyle name="Moneda 8 5 2" xfId="2638" xr:uid="{00000000-0005-0000-0000-0000420A0000}"/>
    <cellStyle name="Moneda 8 5 2 2" xfId="2639" xr:uid="{00000000-0005-0000-0000-0000430A0000}"/>
    <cellStyle name="Moneda 8 5 2 2 2" xfId="2640" xr:uid="{00000000-0005-0000-0000-0000440A0000}"/>
    <cellStyle name="Moneda 8 5 2 2 2 2" xfId="2641" xr:uid="{00000000-0005-0000-0000-0000450A0000}"/>
    <cellStyle name="Moneda 8 5 2 2 3" xfId="2642" xr:uid="{00000000-0005-0000-0000-0000460A0000}"/>
    <cellStyle name="Moneda 8 5 2 2 3 2" xfId="2643" xr:uid="{00000000-0005-0000-0000-0000470A0000}"/>
    <cellStyle name="Moneda 8 5 2 2 4" xfId="2644" xr:uid="{00000000-0005-0000-0000-0000480A0000}"/>
    <cellStyle name="Moneda 8 5 2 2 4 2" xfId="2645" xr:uid="{00000000-0005-0000-0000-0000490A0000}"/>
    <cellStyle name="Moneda 8 5 2 2 5" xfId="2646" xr:uid="{00000000-0005-0000-0000-00004A0A0000}"/>
    <cellStyle name="Moneda 8 5 2 3" xfId="2647" xr:uid="{00000000-0005-0000-0000-00004B0A0000}"/>
    <cellStyle name="Moneda 8 5 2 3 2" xfId="2648" xr:uid="{00000000-0005-0000-0000-00004C0A0000}"/>
    <cellStyle name="Moneda 8 5 2 4" xfId="2649" xr:uid="{00000000-0005-0000-0000-00004D0A0000}"/>
    <cellStyle name="Moneda 8 5 2 4 2" xfId="2650" xr:uid="{00000000-0005-0000-0000-00004E0A0000}"/>
    <cellStyle name="Moneda 8 5 2 5" xfId="2651" xr:uid="{00000000-0005-0000-0000-00004F0A0000}"/>
    <cellStyle name="Moneda 8 5 2 5 2" xfId="2652" xr:uid="{00000000-0005-0000-0000-0000500A0000}"/>
    <cellStyle name="Moneda 8 5 2 6" xfId="2653" xr:uid="{00000000-0005-0000-0000-0000510A0000}"/>
    <cellStyle name="Moneda 8 5 3" xfId="2654" xr:uid="{00000000-0005-0000-0000-0000520A0000}"/>
    <cellStyle name="Moneda 8 5 3 2" xfId="2655" xr:uid="{00000000-0005-0000-0000-0000530A0000}"/>
    <cellStyle name="Moneda 8 5 3 2 2" xfId="2656" xr:uid="{00000000-0005-0000-0000-0000540A0000}"/>
    <cellStyle name="Moneda 8 5 3 3" xfId="2657" xr:uid="{00000000-0005-0000-0000-0000550A0000}"/>
    <cellStyle name="Moneda 8 5 3 3 2" xfId="2658" xr:uid="{00000000-0005-0000-0000-0000560A0000}"/>
    <cellStyle name="Moneda 8 5 3 4" xfId="2659" xr:uid="{00000000-0005-0000-0000-0000570A0000}"/>
    <cellStyle name="Moneda 8 5 3 4 2" xfId="2660" xr:uid="{00000000-0005-0000-0000-0000580A0000}"/>
    <cellStyle name="Moneda 8 5 3 5" xfId="2661" xr:uid="{00000000-0005-0000-0000-0000590A0000}"/>
    <cellStyle name="Moneda 8 5 4" xfId="2662" xr:uid="{00000000-0005-0000-0000-00005A0A0000}"/>
    <cellStyle name="Moneda 8 5 4 2" xfId="2663" xr:uid="{00000000-0005-0000-0000-00005B0A0000}"/>
    <cellStyle name="Moneda 8 5 5" xfId="2664" xr:uid="{00000000-0005-0000-0000-00005C0A0000}"/>
    <cellStyle name="Moneda 8 5 5 2" xfId="2665" xr:uid="{00000000-0005-0000-0000-00005D0A0000}"/>
    <cellStyle name="Moneda 8 5 6" xfId="2666" xr:uid="{00000000-0005-0000-0000-00005E0A0000}"/>
    <cellStyle name="Moneda 8 5 6 2" xfId="2667" xr:uid="{00000000-0005-0000-0000-00005F0A0000}"/>
    <cellStyle name="Moneda 8 5 7" xfId="2668" xr:uid="{00000000-0005-0000-0000-0000600A0000}"/>
    <cellStyle name="Moneda 8 6" xfId="2669" xr:uid="{00000000-0005-0000-0000-0000610A0000}"/>
    <cellStyle name="Moneda 8 6 2" xfId="2670" xr:uid="{00000000-0005-0000-0000-0000620A0000}"/>
    <cellStyle name="Moneda 8 6 2 2" xfId="2671" xr:uid="{00000000-0005-0000-0000-0000630A0000}"/>
    <cellStyle name="Moneda 8 6 2 2 2" xfId="2672" xr:uid="{00000000-0005-0000-0000-0000640A0000}"/>
    <cellStyle name="Moneda 8 6 2 3" xfId="2673" xr:uid="{00000000-0005-0000-0000-0000650A0000}"/>
    <cellStyle name="Moneda 8 6 2 3 2" xfId="2674" xr:uid="{00000000-0005-0000-0000-0000660A0000}"/>
    <cellStyle name="Moneda 8 6 2 4" xfId="2675" xr:uid="{00000000-0005-0000-0000-0000670A0000}"/>
    <cellStyle name="Moneda 8 6 2 4 2" xfId="2676" xr:uid="{00000000-0005-0000-0000-0000680A0000}"/>
    <cellStyle name="Moneda 8 6 2 5" xfId="2677" xr:uid="{00000000-0005-0000-0000-0000690A0000}"/>
    <cellStyle name="Moneda 8 6 3" xfId="2678" xr:uid="{00000000-0005-0000-0000-00006A0A0000}"/>
    <cellStyle name="Moneda 8 6 3 2" xfId="2679" xr:uid="{00000000-0005-0000-0000-00006B0A0000}"/>
    <cellStyle name="Moneda 8 6 4" xfId="2680" xr:uid="{00000000-0005-0000-0000-00006C0A0000}"/>
    <cellStyle name="Moneda 8 6 4 2" xfId="2681" xr:uid="{00000000-0005-0000-0000-00006D0A0000}"/>
    <cellStyle name="Moneda 8 6 5" xfId="2682" xr:uid="{00000000-0005-0000-0000-00006E0A0000}"/>
    <cellStyle name="Moneda 8 6 5 2" xfId="2683" xr:uid="{00000000-0005-0000-0000-00006F0A0000}"/>
    <cellStyle name="Moneda 8 6 6" xfId="2684" xr:uid="{00000000-0005-0000-0000-0000700A0000}"/>
    <cellStyle name="Moneda 8 7" xfId="2685" xr:uid="{00000000-0005-0000-0000-0000710A0000}"/>
    <cellStyle name="Moneda 8 7 2" xfId="2686" xr:uid="{00000000-0005-0000-0000-0000720A0000}"/>
    <cellStyle name="Moneda 8 7 2 2" xfId="2687" xr:uid="{00000000-0005-0000-0000-0000730A0000}"/>
    <cellStyle name="Moneda 8 7 3" xfId="2688" xr:uid="{00000000-0005-0000-0000-0000740A0000}"/>
    <cellStyle name="Moneda 8 7 3 2" xfId="2689" xr:uid="{00000000-0005-0000-0000-0000750A0000}"/>
    <cellStyle name="Moneda 8 7 4" xfId="2690" xr:uid="{00000000-0005-0000-0000-0000760A0000}"/>
    <cellStyle name="Moneda 8 7 4 2" xfId="2691" xr:uid="{00000000-0005-0000-0000-0000770A0000}"/>
    <cellStyle name="Moneda 8 7 5" xfId="2692" xr:uid="{00000000-0005-0000-0000-0000780A0000}"/>
    <cellStyle name="Moneda 8 8" xfId="2693" xr:uid="{00000000-0005-0000-0000-0000790A0000}"/>
    <cellStyle name="Moneda 8 8 2" xfId="2694" xr:uid="{00000000-0005-0000-0000-00007A0A0000}"/>
    <cellStyle name="Moneda 8 8 2 2" xfId="2695" xr:uid="{00000000-0005-0000-0000-00007B0A0000}"/>
    <cellStyle name="Moneda 8 8 3" xfId="2696" xr:uid="{00000000-0005-0000-0000-00007C0A0000}"/>
    <cellStyle name="Moneda 8 8 3 2" xfId="2697" xr:uid="{00000000-0005-0000-0000-00007D0A0000}"/>
    <cellStyle name="Moneda 8 8 4" xfId="2698" xr:uid="{00000000-0005-0000-0000-00007E0A0000}"/>
    <cellStyle name="Moneda 8 8 4 2" xfId="2699" xr:uid="{00000000-0005-0000-0000-00007F0A0000}"/>
    <cellStyle name="Moneda 8 8 5" xfId="2700" xr:uid="{00000000-0005-0000-0000-0000800A0000}"/>
    <cellStyle name="Moneda 8 9" xfId="2701" xr:uid="{00000000-0005-0000-0000-0000810A0000}"/>
    <cellStyle name="Moneda 8 9 2" xfId="2702" xr:uid="{00000000-0005-0000-0000-0000820A0000}"/>
    <cellStyle name="Moneda 9" xfId="2703" xr:uid="{00000000-0005-0000-0000-0000830A0000}"/>
    <cellStyle name="Moneda 9 10" xfId="2704" xr:uid="{00000000-0005-0000-0000-0000840A0000}"/>
    <cellStyle name="Moneda 9 11" xfId="2705" xr:uid="{00000000-0005-0000-0000-0000850A0000}"/>
    <cellStyle name="Moneda 9 2" xfId="2706" xr:uid="{00000000-0005-0000-0000-0000860A0000}"/>
    <cellStyle name="Moneda 9 2 2" xfId="2707" xr:uid="{00000000-0005-0000-0000-0000870A0000}"/>
    <cellStyle name="Moneda 9 2 2 2" xfId="2708" xr:uid="{00000000-0005-0000-0000-0000880A0000}"/>
    <cellStyle name="Moneda 9 2 2 2 2" xfId="2709" xr:uid="{00000000-0005-0000-0000-0000890A0000}"/>
    <cellStyle name="Moneda 9 2 2 2 2 2" xfId="2710" xr:uid="{00000000-0005-0000-0000-00008A0A0000}"/>
    <cellStyle name="Moneda 9 2 2 2 3" xfId="2711" xr:uid="{00000000-0005-0000-0000-00008B0A0000}"/>
    <cellStyle name="Moneda 9 2 2 2 3 2" xfId="2712" xr:uid="{00000000-0005-0000-0000-00008C0A0000}"/>
    <cellStyle name="Moneda 9 2 2 2 4" xfId="2713" xr:uid="{00000000-0005-0000-0000-00008D0A0000}"/>
    <cellStyle name="Moneda 9 2 2 2 4 2" xfId="2714" xr:uid="{00000000-0005-0000-0000-00008E0A0000}"/>
    <cellStyle name="Moneda 9 2 2 2 5" xfId="2715" xr:uid="{00000000-0005-0000-0000-00008F0A0000}"/>
    <cellStyle name="Moneda 9 2 2 3" xfId="2716" xr:uid="{00000000-0005-0000-0000-0000900A0000}"/>
    <cellStyle name="Moneda 9 2 2 3 2" xfId="2717" xr:uid="{00000000-0005-0000-0000-0000910A0000}"/>
    <cellStyle name="Moneda 9 2 2 4" xfId="2718" xr:uid="{00000000-0005-0000-0000-0000920A0000}"/>
    <cellStyle name="Moneda 9 2 2 4 2" xfId="2719" xr:uid="{00000000-0005-0000-0000-0000930A0000}"/>
    <cellStyle name="Moneda 9 2 2 5" xfId="2720" xr:uid="{00000000-0005-0000-0000-0000940A0000}"/>
    <cellStyle name="Moneda 9 2 2 5 2" xfId="2721" xr:uid="{00000000-0005-0000-0000-0000950A0000}"/>
    <cellStyle name="Moneda 9 2 2 6" xfId="2722" xr:uid="{00000000-0005-0000-0000-0000960A0000}"/>
    <cellStyle name="Moneda 9 2 3" xfId="2723" xr:uid="{00000000-0005-0000-0000-0000970A0000}"/>
    <cellStyle name="Moneda 9 2 3 2" xfId="2724" xr:uid="{00000000-0005-0000-0000-0000980A0000}"/>
    <cellStyle name="Moneda 9 2 3 2 2" xfId="2725" xr:uid="{00000000-0005-0000-0000-0000990A0000}"/>
    <cellStyle name="Moneda 9 2 3 3" xfId="2726" xr:uid="{00000000-0005-0000-0000-00009A0A0000}"/>
    <cellStyle name="Moneda 9 2 3 3 2" xfId="2727" xr:uid="{00000000-0005-0000-0000-00009B0A0000}"/>
    <cellStyle name="Moneda 9 2 3 4" xfId="2728" xr:uid="{00000000-0005-0000-0000-00009C0A0000}"/>
    <cellStyle name="Moneda 9 2 3 4 2" xfId="2729" xr:uid="{00000000-0005-0000-0000-00009D0A0000}"/>
    <cellStyle name="Moneda 9 2 3 5" xfId="2730" xr:uid="{00000000-0005-0000-0000-00009E0A0000}"/>
    <cellStyle name="Moneda 9 2 4" xfId="2731" xr:uid="{00000000-0005-0000-0000-00009F0A0000}"/>
    <cellStyle name="Moneda 9 2 4 2" xfId="2732" xr:uid="{00000000-0005-0000-0000-0000A00A0000}"/>
    <cellStyle name="Moneda 9 2 5" xfId="2733" xr:uid="{00000000-0005-0000-0000-0000A10A0000}"/>
    <cellStyle name="Moneda 9 2 5 2" xfId="2734" xr:uid="{00000000-0005-0000-0000-0000A20A0000}"/>
    <cellStyle name="Moneda 9 2 6" xfId="2735" xr:uid="{00000000-0005-0000-0000-0000A30A0000}"/>
    <cellStyle name="Moneda 9 2 6 2" xfId="2736" xr:uid="{00000000-0005-0000-0000-0000A40A0000}"/>
    <cellStyle name="Moneda 9 2 7" xfId="2737" xr:uid="{00000000-0005-0000-0000-0000A50A0000}"/>
    <cellStyle name="Moneda 9 2 8" xfId="2738" xr:uid="{00000000-0005-0000-0000-0000A60A0000}"/>
    <cellStyle name="Moneda 9 3" xfId="2739" xr:uid="{00000000-0005-0000-0000-0000A70A0000}"/>
    <cellStyle name="Moneda 9 3 2" xfId="2740" xr:uid="{00000000-0005-0000-0000-0000A80A0000}"/>
    <cellStyle name="Moneda 9 3 2 2" xfId="2741" xr:uid="{00000000-0005-0000-0000-0000A90A0000}"/>
    <cellStyle name="Moneda 9 3 2 2 2" xfId="2742" xr:uid="{00000000-0005-0000-0000-0000AA0A0000}"/>
    <cellStyle name="Moneda 9 3 2 2 2 2" xfId="2743" xr:uid="{00000000-0005-0000-0000-0000AB0A0000}"/>
    <cellStyle name="Moneda 9 3 2 2 3" xfId="2744" xr:uid="{00000000-0005-0000-0000-0000AC0A0000}"/>
    <cellStyle name="Moneda 9 3 2 2 3 2" xfId="2745" xr:uid="{00000000-0005-0000-0000-0000AD0A0000}"/>
    <cellStyle name="Moneda 9 3 2 2 4" xfId="2746" xr:uid="{00000000-0005-0000-0000-0000AE0A0000}"/>
    <cellStyle name="Moneda 9 3 2 2 4 2" xfId="2747" xr:uid="{00000000-0005-0000-0000-0000AF0A0000}"/>
    <cellStyle name="Moneda 9 3 2 2 5" xfId="2748" xr:uid="{00000000-0005-0000-0000-0000B00A0000}"/>
    <cellStyle name="Moneda 9 3 2 3" xfId="2749" xr:uid="{00000000-0005-0000-0000-0000B10A0000}"/>
    <cellStyle name="Moneda 9 3 2 3 2" xfId="2750" xr:uid="{00000000-0005-0000-0000-0000B20A0000}"/>
    <cellStyle name="Moneda 9 3 2 4" xfId="2751" xr:uid="{00000000-0005-0000-0000-0000B30A0000}"/>
    <cellStyle name="Moneda 9 3 2 4 2" xfId="2752" xr:uid="{00000000-0005-0000-0000-0000B40A0000}"/>
    <cellStyle name="Moneda 9 3 2 5" xfId="2753" xr:uid="{00000000-0005-0000-0000-0000B50A0000}"/>
    <cellStyle name="Moneda 9 3 2 5 2" xfId="2754" xr:uid="{00000000-0005-0000-0000-0000B60A0000}"/>
    <cellStyle name="Moneda 9 3 2 6" xfId="2755" xr:uid="{00000000-0005-0000-0000-0000B70A0000}"/>
    <cellStyle name="Moneda 9 3 3" xfId="2756" xr:uid="{00000000-0005-0000-0000-0000B80A0000}"/>
    <cellStyle name="Moneda 9 3 3 2" xfId="2757" xr:uid="{00000000-0005-0000-0000-0000B90A0000}"/>
    <cellStyle name="Moneda 9 3 3 2 2" xfId="2758" xr:uid="{00000000-0005-0000-0000-0000BA0A0000}"/>
    <cellStyle name="Moneda 9 3 3 3" xfId="2759" xr:uid="{00000000-0005-0000-0000-0000BB0A0000}"/>
    <cellStyle name="Moneda 9 3 3 3 2" xfId="2760" xr:uid="{00000000-0005-0000-0000-0000BC0A0000}"/>
    <cellStyle name="Moneda 9 3 3 4" xfId="2761" xr:uid="{00000000-0005-0000-0000-0000BD0A0000}"/>
    <cellStyle name="Moneda 9 3 3 4 2" xfId="2762" xr:uid="{00000000-0005-0000-0000-0000BE0A0000}"/>
    <cellStyle name="Moneda 9 3 3 5" xfId="2763" xr:uid="{00000000-0005-0000-0000-0000BF0A0000}"/>
    <cellStyle name="Moneda 9 3 4" xfId="2764" xr:uid="{00000000-0005-0000-0000-0000C00A0000}"/>
    <cellStyle name="Moneda 9 3 4 2" xfId="2765" xr:uid="{00000000-0005-0000-0000-0000C10A0000}"/>
    <cellStyle name="Moneda 9 3 5" xfId="2766" xr:uid="{00000000-0005-0000-0000-0000C20A0000}"/>
    <cellStyle name="Moneda 9 3 5 2" xfId="2767" xr:uid="{00000000-0005-0000-0000-0000C30A0000}"/>
    <cellStyle name="Moneda 9 3 6" xfId="2768" xr:uid="{00000000-0005-0000-0000-0000C40A0000}"/>
    <cellStyle name="Moneda 9 3 6 2" xfId="2769" xr:uid="{00000000-0005-0000-0000-0000C50A0000}"/>
    <cellStyle name="Moneda 9 3 7" xfId="2770" xr:uid="{00000000-0005-0000-0000-0000C60A0000}"/>
    <cellStyle name="Moneda 9 4" xfId="2771" xr:uid="{00000000-0005-0000-0000-0000C70A0000}"/>
    <cellStyle name="Moneda 9 4 2" xfId="2772" xr:uid="{00000000-0005-0000-0000-0000C80A0000}"/>
    <cellStyle name="Moneda 9 4 2 2" xfId="2773" xr:uid="{00000000-0005-0000-0000-0000C90A0000}"/>
    <cellStyle name="Moneda 9 4 2 2 2" xfId="2774" xr:uid="{00000000-0005-0000-0000-0000CA0A0000}"/>
    <cellStyle name="Moneda 9 4 2 2 2 2" xfId="2775" xr:uid="{00000000-0005-0000-0000-0000CB0A0000}"/>
    <cellStyle name="Moneda 9 4 2 2 3" xfId="2776" xr:uid="{00000000-0005-0000-0000-0000CC0A0000}"/>
    <cellStyle name="Moneda 9 4 2 2 3 2" xfId="2777" xr:uid="{00000000-0005-0000-0000-0000CD0A0000}"/>
    <cellStyle name="Moneda 9 4 2 2 4" xfId="2778" xr:uid="{00000000-0005-0000-0000-0000CE0A0000}"/>
    <cellStyle name="Moneda 9 4 2 2 4 2" xfId="2779" xr:uid="{00000000-0005-0000-0000-0000CF0A0000}"/>
    <cellStyle name="Moneda 9 4 2 2 5" xfId="2780" xr:uid="{00000000-0005-0000-0000-0000D00A0000}"/>
    <cellStyle name="Moneda 9 4 2 3" xfId="2781" xr:uid="{00000000-0005-0000-0000-0000D10A0000}"/>
    <cellStyle name="Moneda 9 4 2 3 2" xfId="2782" xr:uid="{00000000-0005-0000-0000-0000D20A0000}"/>
    <cellStyle name="Moneda 9 4 2 4" xfId="2783" xr:uid="{00000000-0005-0000-0000-0000D30A0000}"/>
    <cellStyle name="Moneda 9 4 2 4 2" xfId="2784" xr:uid="{00000000-0005-0000-0000-0000D40A0000}"/>
    <cellStyle name="Moneda 9 4 2 5" xfId="2785" xr:uid="{00000000-0005-0000-0000-0000D50A0000}"/>
    <cellStyle name="Moneda 9 4 2 5 2" xfId="2786" xr:uid="{00000000-0005-0000-0000-0000D60A0000}"/>
    <cellStyle name="Moneda 9 4 2 6" xfId="2787" xr:uid="{00000000-0005-0000-0000-0000D70A0000}"/>
    <cellStyle name="Moneda 9 4 3" xfId="2788" xr:uid="{00000000-0005-0000-0000-0000D80A0000}"/>
    <cellStyle name="Moneda 9 4 3 2" xfId="2789" xr:uid="{00000000-0005-0000-0000-0000D90A0000}"/>
    <cellStyle name="Moneda 9 4 3 2 2" xfId="2790" xr:uid="{00000000-0005-0000-0000-0000DA0A0000}"/>
    <cellStyle name="Moneda 9 4 3 3" xfId="2791" xr:uid="{00000000-0005-0000-0000-0000DB0A0000}"/>
    <cellStyle name="Moneda 9 4 3 3 2" xfId="2792" xr:uid="{00000000-0005-0000-0000-0000DC0A0000}"/>
    <cellStyle name="Moneda 9 4 3 4" xfId="2793" xr:uid="{00000000-0005-0000-0000-0000DD0A0000}"/>
    <cellStyle name="Moneda 9 4 3 4 2" xfId="2794" xr:uid="{00000000-0005-0000-0000-0000DE0A0000}"/>
    <cellStyle name="Moneda 9 4 3 5" xfId="2795" xr:uid="{00000000-0005-0000-0000-0000DF0A0000}"/>
    <cellStyle name="Moneda 9 4 4" xfId="2796" xr:uid="{00000000-0005-0000-0000-0000E00A0000}"/>
    <cellStyle name="Moneda 9 4 4 2" xfId="2797" xr:uid="{00000000-0005-0000-0000-0000E10A0000}"/>
    <cellStyle name="Moneda 9 4 5" xfId="2798" xr:uid="{00000000-0005-0000-0000-0000E20A0000}"/>
    <cellStyle name="Moneda 9 4 5 2" xfId="2799" xr:uid="{00000000-0005-0000-0000-0000E30A0000}"/>
    <cellStyle name="Moneda 9 4 6" xfId="2800" xr:uid="{00000000-0005-0000-0000-0000E40A0000}"/>
    <cellStyle name="Moneda 9 4 6 2" xfId="2801" xr:uid="{00000000-0005-0000-0000-0000E50A0000}"/>
    <cellStyle name="Moneda 9 4 7" xfId="2802" xr:uid="{00000000-0005-0000-0000-0000E60A0000}"/>
    <cellStyle name="Moneda 9 5" xfId="2803" xr:uid="{00000000-0005-0000-0000-0000E70A0000}"/>
    <cellStyle name="Moneda 9 5 2" xfId="2804" xr:uid="{00000000-0005-0000-0000-0000E80A0000}"/>
    <cellStyle name="Moneda 9 5 2 2" xfId="2805" xr:uid="{00000000-0005-0000-0000-0000E90A0000}"/>
    <cellStyle name="Moneda 9 5 2 2 2" xfId="2806" xr:uid="{00000000-0005-0000-0000-0000EA0A0000}"/>
    <cellStyle name="Moneda 9 5 2 3" xfId="2807" xr:uid="{00000000-0005-0000-0000-0000EB0A0000}"/>
    <cellStyle name="Moneda 9 5 2 3 2" xfId="2808" xr:uid="{00000000-0005-0000-0000-0000EC0A0000}"/>
    <cellStyle name="Moneda 9 5 2 4" xfId="2809" xr:uid="{00000000-0005-0000-0000-0000ED0A0000}"/>
    <cellStyle name="Moneda 9 5 2 4 2" xfId="2810" xr:uid="{00000000-0005-0000-0000-0000EE0A0000}"/>
    <cellStyle name="Moneda 9 5 2 5" xfId="2811" xr:uid="{00000000-0005-0000-0000-0000EF0A0000}"/>
    <cellStyle name="Moneda 9 5 3" xfId="2812" xr:uid="{00000000-0005-0000-0000-0000F00A0000}"/>
    <cellStyle name="Moneda 9 5 3 2" xfId="2813" xr:uid="{00000000-0005-0000-0000-0000F10A0000}"/>
    <cellStyle name="Moneda 9 5 4" xfId="2814" xr:uid="{00000000-0005-0000-0000-0000F20A0000}"/>
    <cellStyle name="Moneda 9 5 4 2" xfId="2815" xr:uid="{00000000-0005-0000-0000-0000F30A0000}"/>
    <cellStyle name="Moneda 9 5 5" xfId="2816" xr:uid="{00000000-0005-0000-0000-0000F40A0000}"/>
    <cellStyle name="Moneda 9 5 5 2" xfId="2817" xr:uid="{00000000-0005-0000-0000-0000F50A0000}"/>
    <cellStyle name="Moneda 9 5 6" xfId="2818" xr:uid="{00000000-0005-0000-0000-0000F60A0000}"/>
    <cellStyle name="Moneda 9 6" xfId="2819" xr:uid="{00000000-0005-0000-0000-0000F70A0000}"/>
    <cellStyle name="Moneda 9 6 2" xfId="2820" xr:uid="{00000000-0005-0000-0000-0000F80A0000}"/>
    <cellStyle name="Moneda 9 6 2 2" xfId="2821" xr:uid="{00000000-0005-0000-0000-0000F90A0000}"/>
    <cellStyle name="Moneda 9 6 3" xfId="2822" xr:uid="{00000000-0005-0000-0000-0000FA0A0000}"/>
    <cellStyle name="Moneda 9 6 3 2" xfId="2823" xr:uid="{00000000-0005-0000-0000-0000FB0A0000}"/>
    <cellStyle name="Moneda 9 6 4" xfId="2824" xr:uid="{00000000-0005-0000-0000-0000FC0A0000}"/>
    <cellStyle name="Moneda 9 6 4 2" xfId="2825" xr:uid="{00000000-0005-0000-0000-0000FD0A0000}"/>
    <cellStyle name="Moneda 9 6 5" xfId="2826" xr:uid="{00000000-0005-0000-0000-0000FE0A0000}"/>
    <cellStyle name="Moneda 9 7" xfId="2827" xr:uid="{00000000-0005-0000-0000-0000FF0A0000}"/>
    <cellStyle name="Moneda 9 7 2" xfId="2828" xr:uid="{00000000-0005-0000-0000-0000000B0000}"/>
    <cellStyle name="Moneda 9 8" xfId="2829" xr:uid="{00000000-0005-0000-0000-0000010B0000}"/>
    <cellStyle name="Moneda 9 8 2" xfId="2830" xr:uid="{00000000-0005-0000-0000-0000020B0000}"/>
    <cellStyle name="Moneda 9 9" xfId="2831" xr:uid="{00000000-0005-0000-0000-0000030B0000}"/>
    <cellStyle name="Moneda 9 9 2" xfId="2832" xr:uid="{00000000-0005-0000-0000-0000040B0000}"/>
    <cellStyle name="Moneda_Hoja1" xfId="246" xr:uid="{00000000-0005-0000-0000-0000050B0000}"/>
    <cellStyle name="Neutral 2" xfId="2833" xr:uid="{00000000-0005-0000-0000-0000060B0000}"/>
    <cellStyle name="Normal" xfId="0" builtinId="0"/>
    <cellStyle name="Normal 2" xfId="16" xr:uid="{00000000-0005-0000-0000-0000080B0000}"/>
    <cellStyle name="Normal 2 10" xfId="17" xr:uid="{00000000-0005-0000-0000-0000090B0000}"/>
    <cellStyle name="Normal 2 2" xfId="2834" xr:uid="{00000000-0005-0000-0000-00000A0B0000}"/>
    <cellStyle name="Normal 2 2 2" xfId="2835" xr:uid="{00000000-0005-0000-0000-00000B0B0000}"/>
    <cellStyle name="Normal 2 3" xfId="2836" xr:uid="{00000000-0005-0000-0000-00000C0B0000}"/>
    <cellStyle name="Normal 2 3 2" xfId="2837" xr:uid="{00000000-0005-0000-0000-00000D0B0000}"/>
    <cellStyle name="Normal 2 4" xfId="2838" xr:uid="{00000000-0005-0000-0000-00000E0B0000}"/>
    <cellStyle name="Normal 3" xfId="18" xr:uid="{00000000-0005-0000-0000-00000F0B0000}"/>
    <cellStyle name="Normal 3 2" xfId="19" xr:uid="{00000000-0005-0000-0000-0000100B0000}"/>
    <cellStyle name="Normal 3 2 2" xfId="2839" xr:uid="{00000000-0005-0000-0000-0000110B0000}"/>
    <cellStyle name="Normal 3 2 2 2" xfId="2840" xr:uid="{00000000-0005-0000-0000-0000120B0000}"/>
    <cellStyle name="Normal 3 2 3" xfId="2841" xr:uid="{00000000-0005-0000-0000-0000130B0000}"/>
    <cellStyle name="Normal 3 3" xfId="2842" xr:uid="{00000000-0005-0000-0000-0000140B0000}"/>
    <cellStyle name="Normal 3 4" xfId="2843" xr:uid="{00000000-0005-0000-0000-0000150B0000}"/>
    <cellStyle name="Normal 3 5" xfId="2844" xr:uid="{00000000-0005-0000-0000-0000160B0000}"/>
    <cellStyle name="Normal 3_CADENA DE VALOR" xfId="27" xr:uid="{00000000-0005-0000-0000-0000170B0000}"/>
    <cellStyle name="Normal 4" xfId="2845" xr:uid="{00000000-0005-0000-0000-0000180B0000}"/>
    <cellStyle name="Normal 4 2" xfId="20" xr:uid="{00000000-0005-0000-0000-0000190B0000}"/>
    <cellStyle name="Normal 5" xfId="2846" xr:uid="{00000000-0005-0000-0000-00001A0B0000}"/>
    <cellStyle name="Normal 6 2" xfId="2847" xr:uid="{00000000-0005-0000-0000-00001B0B0000}"/>
    <cellStyle name="Normal_CADENA DE VALOR" xfId="2868" xr:uid="{00000000-0005-0000-0000-00001C0B0000}"/>
    <cellStyle name="Numeric" xfId="2848" xr:uid="{00000000-0005-0000-0000-00001D0B0000}"/>
    <cellStyle name="NumericWithBorder" xfId="2849" xr:uid="{00000000-0005-0000-0000-00001E0B0000}"/>
    <cellStyle name="NumericWithBorder 2" xfId="2850" xr:uid="{00000000-0005-0000-0000-00001F0B0000}"/>
    <cellStyle name="NumericWithBorder 2 2" xfId="2851" xr:uid="{00000000-0005-0000-0000-0000200B0000}"/>
    <cellStyle name="NumericWithBorder 2 3" xfId="2852" xr:uid="{00000000-0005-0000-0000-0000210B0000}"/>
    <cellStyle name="NumericWithBorder 2 4" xfId="2853" xr:uid="{00000000-0005-0000-0000-0000220B0000}"/>
    <cellStyle name="NumericWithBorder 3" xfId="2854" xr:uid="{00000000-0005-0000-0000-0000230B0000}"/>
    <cellStyle name="NumericWithBorder 4" xfId="2855" xr:uid="{00000000-0005-0000-0000-0000240B0000}"/>
    <cellStyle name="NumericWithBorder 5" xfId="2856" xr:uid="{00000000-0005-0000-0000-0000250B0000}"/>
    <cellStyle name="Percent" xfId="2857" xr:uid="{00000000-0005-0000-0000-0000260B0000}"/>
    <cellStyle name="Percent 2" xfId="2858" xr:uid="{00000000-0005-0000-0000-0000270B0000}"/>
    <cellStyle name="Percent 2 2" xfId="2859" xr:uid="{00000000-0005-0000-0000-0000280B0000}"/>
    <cellStyle name="Porcentaje" xfId="21" builtinId="5"/>
    <cellStyle name="Porcentaje 2" xfId="24" xr:uid="{00000000-0005-0000-0000-00002A0B0000}"/>
    <cellStyle name="Porcentaje 2 2" xfId="2860" xr:uid="{00000000-0005-0000-0000-00002B0B0000}"/>
    <cellStyle name="Porcentaje 3" xfId="25" xr:uid="{00000000-0005-0000-0000-00002C0B0000}"/>
    <cellStyle name="Porcentaje 3 2" xfId="2861" xr:uid="{00000000-0005-0000-0000-00002D0B0000}"/>
    <cellStyle name="Porcentaje 4" xfId="26" xr:uid="{00000000-0005-0000-0000-00002E0B0000}"/>
    <cellStyle name="Porcentual 2" xfId="22" xr:uid="{00000000-0005-0000-0000-00002F0B0000}"/>
    <cellStyle name="Porcentual 2 2" xfId="23" xr:uid="{00000000-0005-0000-0000-0000300B0000}"/>
    <cellStyle name="Porcentual 2 2 2" xfId="2862" xr:uid="{00000000-0005-0000-0000-0000310B0000}"/>
    <cellStyle name="Porcentual 2 3" xfId="2863" xr:uid="{00000000-0005-0000-0000-0000320B0000}"/>
    <cellStyle name="Porcentual 2 3 2" xfId="2864" xr:uid="{00000000-0005-0000-0000-0000330B0000}"/>
    <cellStyle name="Porcentual 3" xfId="2865" xr:uid="{00000000-0005-0000-0000-0000340B0000}"/>
  </cellStyles>
  <dxfs count="0"/>
  <tableStyles count="0" defaultTableStyle="TableStyleMedium9" defaultPivotStyle="PivotStyleLight16"/>
  <colors>
    <mruColors>
      <color rgb="FF00FF00"/>
      <color rgb="FF0066FF"/>
      <color rgb="FF669900"/>
      <color rgb="FF7BB800"/>
      <color rgb="FF009900"/>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3</xdr:col>
      <xdr:colOff>2548690</xdr:colOff>
      <xdr:row>3</xdr:row>
      <xdr:rowOff>295116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105" y="219184"/>
          <a:ext cx="4353238" cy="15297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670615</xdr:colOff>
      <xdr:row>0</xdr:row>
      <xdr:rowOff>120383</xdr:rowOff>
    </xdr:from>
    <xdr:to>
      <xdr:col>4</xdr:col>
      <xdr:colOff>357415</xdr:colOff>
      <xdr:row>2</xdr:row>
      <xdr:rowOff>440539</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670615" y="120383"/>
          <a:ext cx="4091886" cy="14250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352296</xdr:rowOff>
    </xdr:from>
    <xdr:to>
      <xdr:col>2</xdr:col>
      <xdr:colOff>103878</xdr:colOff>
      <xdr:row>2</xdr:row>
      <xdr:rowOff>230679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0" y="352296"/>
          <a:ext cx="3032815" cy="10657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224586</xdr:colOff>
      <xdr:row>0</xdr:row>
      <xdr:rowOff>169181</xdr:rowOff>
    </xdr:from>
    <xdr:to>
      <xdr:col>3</xdr:col>
      <xdr:colOff>381001</xdr:colOff>
      <xdr:row>2</xdr:row>
      <xdr:rowOff>173181</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224586" y="169181"/>
          <a:ext cx="2269233" cy="6101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tabSelected="1" zoomScale="48" zoomScaleNormal="48" zoomScaleSheetLayoutView="70" zoomScalePageLayoutView="60" workbookViewId="0">
      <selection activeCell="EY13" sqref="EY13"/>
    </sheetView>
  </sheetViews>
  <sheetFormatPr baseColWidth="10" defaultColWidth="10.85546875" defaultRowHeight="15" x14ac:dyDescent="0.25"/>
  <cols>
    <col min="1" max="1" width="12.140625" style="1" customWidth="1"/>
    <col min="2" max="2" width="13.28515625" style="1" customWidth="1"/>
    <col min="3" max="3" width="8.85546875" style="1" customWidth="1"/>
    <col min="4" max="4" width="47.140625" style="1" customWidth="1"/>
    <col min="5" max="5" width="7.42578125" style="1" customWidth="1"/>
    <col min="6" max="6" width="27.42578125" style="1" customWidth="1"/>
    <col min="7" max="7" width="20.7109375" style="1" customWidth="1"/>
    <col min="8" max="8" width="23.42578125" style="1" customWidth="1"/>
    <col min="9" max="9" width="16.28515625" style="16" customWidth="1"/>
    <col min="10" max="10" width="19.7109375" style="20" customWidth="1"/>
    <col min="11" max="12" width="10.7109375" style="20" hidden="1" customWidth="1"/>
    <col min="13" max="23" width="15.140625" style="20" hidden="1" customWidth="1"/>
    <col min="24" max="24" width="17.140625" style="20" hidden="1" customWidth="1"/>
    <col min="25" max="25" width="15" style="20" hidden="1" customWidth="1"/>
    <col min="26" max="26" width="21.7109375" style="20" customWidth="1"/>
    <col min="27" max="27" width="17.28515625" style="20" customWidth="1"/>
    <col min="28" max="28" width="15" style="20" hidden="1" customWidth="1"/>
    <col min="29" max="29" width="15.42578125" style="20" hidden="1" customWidth="1"/>
    <col min="30" max="30" width="15.7109375" style="20" customWidth="1"/>
    <col min="31" max="41" width="10.7109375" style="20" customWidth="1"/>
    <col min="42" max="42" width="11.28515625" style="20" customWidth="1"/>
    <col min="43" max="45" width="10.7109375" style="20" customWidth="1"/>
    <col min="46" max="46" width="12.42578125" style="20" customWidth="1"/>
    <col min="47" max="47" width="10.7109375" style="20" customWidth="1"/>
    <col min="48" max="48" width="12.85546875" style="20" customWidth="1"/>
    <col min="49" max="49" width="11.5703125" style="20" customWidth="1"/>
    <col min="50" max="51" width="12.42578125" style="20" customWidth="1"/>
    <col min="52" max="52" width="13.28515625" style="20" customWidth="1"/>
    <col min="53" max="53" width="11.28515625" style="20" customWidth="1"/>
    <col min="54" max="54" width="12.28515625" style="20" customWidth="1"/>
    <col min="55" max="55" width="23.85546875" style="20" customWidth="1"/>
    <col min="56" max="56" width="27" style="20" customWidth="1"/>
    <col min="57" max="57" width="23" style="20" customWidth="1"/>
    <col min="58" max="58" width="22.7109375" style="20" customWidth="1"/>
    <col min="59" max="59" width="21.28515625" style="20" customWidth="1"/>
    <col min="60" max="60" width="18.140625" style="20" customWidth="1"/>
    <col min="61" max="84" width="10.7109375" style="20" hidden="1" customWidth="1"/>
    <col min="85" max="85" width="15" style="20" hidden="1" customWidth="1"/>
    <col min="86" max="86" width="14.7109375" style="20" hidden="1" customWidth="1"/>
    <col min="87" max="87" width="15.42578125" style="20" hidden="1" customWidth="1"/>
    <col min="88" max="88" width="15" style="20" hidden="1" customWidth="1"/>
    <col min="89" max="89" width="15.42578125" style="20" hidden="1" customWidth="1"/>
    <col min="90" max="90" width="19" style="20" customWidth="1"/>
    <col min="91" max="114" width="10.7109375" style="20" hidden="1" customWidth="1"/>
    <col min="115" max="115" width="15" style="20" hidden="1" customWidth="1"/>
    <col min="116" max="116" width="14.7109375" style="20" hidden="1" customWidth="1"/>
    <col min="117" max="117" width="15.42578125" style="20" hidden="1" customWidth="1"/>
    <col min="118" max="118" width="15" style="20" hidden="1" customWidth="1"/>
    <col min="119" max="119" width="15.42578125" style="20" hidden="1" customWidth="1"/>
    <col min="120" max="120" width="17.28515625" style="20" customWidth="1"/>
    <col min="121" max="129" width="10.7109375" style="20" hidden="1" customWidth="1"/>
    <col min="130" max="149" width="15.42578125" style="20" hidden="1" customWidth="1"/>
    <col min="150" max="150" width="18" style="1" customWidth="1"/>
    <col min="151" max="151" width="20" style="1" customWidth="1"/>
    <col min="152" max="152" width="23.7109375" style="1" customWidth="1"/>
    <col min="153" max="153" width="24.7109375" style="1" customWidth="1"/>
    <col min="154" max="154" width="18.42578125" style="1" customWidth="1"/>
    <col min="155" max="155" width="117.5703125" style="1" customWidth="1"/>
    <col min="156" max="156" width="15.140625" style="1" customWidth="1"/>
    <col min="157" max="157" width="19.85546875" style="1" customWidth="1"/>
    <col min="158" max="158" width="48.140625" style="1" customWidth="1"/>
    <col min="159" max="159" width="32.140625" style="1" customWidth="1"/>
    <col min="160" max="16384" width="10.85546875" style="1"/>
  </cols>
  <sheetData>
    <row r="1" spans="1:159" ht="15.75" thickBot="1" x14ac:dyDescent="0.3">
      <c r="C1" s="3"/>
      <c r="D1" s="3"/>
      <c r="E1" s="3"/>
      <c r="F1" s="3"/>
      <c r="G1" s="3"/>
      <c r="H1" s="3"/>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3"/>
      <c r="EU1" s="3"/>
      <c r="EV1" s="3"/>
      <c r="EW1" s="3"/>
      <c r="EX1" s="3"/>
      <c r="EY1" s="3"/>
      <c r="EZ1" s="3"/>
      <c r="FA1" s="3"/>
      <c r="FB1" s="3"/>
      <c r="FC1" s="3"/>
    </row>
    <row r="2" spans="1:159" s="23" customFormat="1" ht="37.5" x14ac:dyDescent="0.5">
      <c r="A2" s="830"/>
      <c r="B2" s="831"/>
      <c r="C2" s="831"/>
      <c r="D2" s="831"/>
      <c r="E2" s="831"/>
      <c r="F2" s="832"/>
      <c r="G2" s="839" t="s">
        <v>39</v>
      </c>
      <c r="H2" s="839"/>
      <c r="I2" s="839"/>
      <c r="J2" s="839"/>
      <c r="K2" s="839"/>
      <c r="L2" s="839"/>
      <c r="M2" s="839"/>
      <c r="N2" s="839"/>
      <c r="O2" s="839"/>
      <c r="P2" s="839"/>
      <c r="Q2" s="839"/>
      <c r="R2" s="839"/>
      <c r="S2" s="839"/>
      <c r="T2" s="839"/>
      <c r="U2" s="839"/>
      <c r="V2" s="839"/>
      <c r="W2" s="839"/>
      <c r="X2" s="839"/>
      <c r="Y2" s="839"/>
      <c r="Z2" s="839"/>
      <c r="AA2" s="839"/>
      <c r="AB2" s="839"/>
      <c r="AC2" s="839"/>
      <c r="AD2" s="839"/>
      <c r="AE2" s="839"/>
      <c r="AF2" s="839"/>
      <c r="AG2" s="839"/>
      <c r="AH2" s="839"/>
      <c r="AI2" s="839"/>
      <c r="AJ2" s="839"/>
      <c r="AK2" s="839"/>
      <c r="AL2" s="839"/>
      <c r="AM2" s="839"/>
      <c r="AN2" s="839"/>
      <c r="AO2" s="839"/>
      <c r="AP2" s="839"/>
      <c r="AQ2" s="839"/>
      <c r="AR2" s="839"/>
      <c r="AS2" s="839"/>
      <c r="AT2" s="839"/>
      <c r="AU2" s="839"/>
      <c r="AV2" s="839"/>
      <c r="AW2" s="839"/>
      <c r="AX2" s="839"/>
      <c r="AY2" s="839"/>
      <c r="AZ2" s="839"/>
      <c r="BA2" s="839"/>
      <c r="BB2" s="839"/>
      <c r="BC2" s="839"/>
      <c r="BD2" s="839"/>
      <c r="BE2" s="839"/>
      <c r="BF2" s="839"/>
      <c r="BG2" s="839"/>
      <c r="BH2" s="839"/>
      <c r="BI2" s="839"/>
      <c r="BJ2" s="839"/>
      <c r="BK2" s="839"/>
      <c r="BL2" s="839"/>
      <c r="BM2" s="839"/>
      <c r="BN2" s="839"/>
      <c r="BO2" s="839"/>
      <c r="BP2" s="839"/>
      <c r="BQ2" s="839"/>
      <c r="BR2" s="839"/>
      <c r="BS2" s="839"/>
      <c r="BT2" s="839"/>
      <c r="BU2" s="839"/>
      <c r="BV2" s="839"/>
      <c r="BW2" s="839"/>
      <c r="BX2" s="839"/>
      <c r="BY2" s="839"/>
      <c r="BZ2" s="839"/>
      <c r="CA2" s="839"/>
      <c r="CB2" s="839"/>
      <c r="CC2" s="839"/>
      <c r="CD2" s="839"/>
      <c r="CE2" s="839"/>
      <c r="CF2" s="839"/>
      <c r="CG2" s="839"/>
      <c r="CH2" s="839"/>
      <c r="CI2" s="839"/>
      <c r="CJ2" s="839"/>
      <c r="CK2" s="839"/>
      <c r="CL2" s="839"/>
      <c r="CM2" s="839"/>
      <c r="CN2" s="839"/>
      <c r="CO2" s="839"/>
      <c r="CP2" s="839"/>
      <c r="CQ2" s="839"/>
      <c r="CR2" s="839"/>
      <c r="CS2" s="839"/>
      <c r="CT2" s="839"/>
      <c r="CU2" s="839"/>
      <c r="CV2" s="839"/>
      <c r="CW2" s="839"/>
      <c r="CX2" s="839"/>
      <c r="CY2" s="839"/>
      <c r="CZ2" s="839"/>
      <c r="DA2" s="839"/>
      <c r="DB2" s="839"/>
      <c r="DC2" s="839"/>
      <c r="DD2" s="839"/>
      <c r="DE2" s="839"/>
      <c r="DF2" s="839"/>
      <c r="DG2" s="839"/>
      <c r="DH2" s="839"/>
      <c r="DI2" s="839"/>
      <c r="DJ2" s="839"/>
      <c r="DK2" s="839"/>
      <c r="DL2" s="839"/>
      <c r="DM2" s="839"/>
      <c r="DN2" s="839"/>
      <c r="DO2" s="839"/>
      <c r="DP2" s="839"/>
      <c r="DQ2" s="839"/>
      <c r="DR2" s="839"/>
      <c r="DS2" s="839"/>
      <c r="DT2" s="839"/>
      <c r="DU2" s="839"/>
      <c r="DV2" s="839"/>
      <c r="DW2" s="839"/>
      <c r="DX2" s="839"/>
      <c r="DY2" s="839"/>
      <c r="DZ2" s="839"/>
      <c r="EA2" s="839"/>
      <c r="EB2" s="839"/>
      <c r="EC2" s="839"/>
      <c r="ED2" s="839"/>
      <c r="EE2" s="839"/>
      <c r="EF2" s="839"/>
      <c r="EG2" s="839"/>
      <c r="EH2" s="839"/>
      <c r="EI2" s="839"/>
      <c r="EJ2" s="839"/>
      <c r="EK2" s="839"/>
      <c r="EL2" s="839"/>
      <c r="EM2" s="839"/>
      <c r="EN2" s="839"/>
      <c r="EO2" s="839"/>
      <c r="EP2" s="839"/>
      <c r="EQ2" s="839"/>
      <c r="ER2" s="839"/>
      <c r="ES2" s="839"/>
      <c r="ET2" s="839"/>
      <c r="EU2" s="839"/>
      <c r="EV2" s="839"/>
      <c r="EW2" s="839"/>
      <c r="EX2" s="839"/>
      <c r="EY2" s="839"/>
      <c r="EZ2" s="839"/>
      <c r="FA2" s="839"/>
      <c r="FB2" s="839"/>
      <c r="FC2" s="840"/>
    </row>
    <row r="3" spans="1:159" s="23" customFormat="1" ht="60" customHeight="1" thickBot="1" x14ac:dyDescent="0.65">
      <c r="A3" s="833"/>
      <c r="B3" s="834"/>
      <c r="C3" s="834"/>
      <c r="D3" s="834"/>
      <c r="E3" s="834"/>
      <c r="F3" s="835"/>
      <c r="G3" s="841" t="s">
        <v>341</v>
      </c>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841"/>
      <c r="AJ3" s="841"/>
      <c r="AK3" s="841"/>
      <c r="AL3" s="841"/>
      <c r="AM3" s="841"/>
      <c r="AN3" s="841"/>
      <c r="AO3" s="841"/>
      <c r="AP3" s="841"/>
      <c r="AQ3" s="841"/>
      <c r="AR3" s="841"/>
      <c r="AS3" s="841"/>
      <c r="AT3" s="841"/>
      <c r="AU3" s="841"/>
      <c r="AV3" s="841"/>
      <c r="AW3" s="841"/>
      <c r="AX3" s="841"/>
      <c r="AY3" s="841"/>
      <c r="AZ3" s="841"/>
      <c r="BA3" s="841"/>
      <c r="BB3" s="841"/>
      <c r="BC3" s="841"/>
      <c r="BD3" s="841"/>
      <c r="BE3" s="841"/>
      <c r="BF3" s="841"/>
      <c r="BG3" s="841"/>
      <c r="BH3" s="841"/>
      <c r="BI3" s="841"/>
      <c r="BJ3" s="841"/>
      <c r="BK3" s="841"/>
      <c r="BL3" s="841"/>
      <c r="BM3" s="841"/>
      <c r="BN3" s="841"/>
      <c r="BO3" s="841"/>
      <c r="BP3" s="841"/>
      <c r="BQ3" s="841"/>
      <c r="BR3" s="841"/>
      <c r="BS3" s="841"/>
      <c r="BT3" s="841"/>
      <c r="BU3" s="841"/>
      <c r="BV3" s="841"/>
      <c r="BW3" s="841"/>
      <c r="BX3" s="841"/>
      <c r="BY3" s="841"/>
      <c r="BZ3" s="841"/>
      <c r="CA3" s="841"/>
      <c r="CB3" s="841"/>
      <c r="CC3" s="841"/>
      <c r="CD3" s="841"/>
      <c r="CE3" s="841"/>
      <c r="CF3" s="841"/>
      <c r="CG3" s="841"/>
      <c r="CH3" s="841"/>
      <c r="CI3" s="841"/>
      <c r="CJ3" s="841"/>
      <c r="CK3" s="841"/>
      <c r="CL3" s="841"/>
      <c r="CM3" s="841"/>
      <c r="CN3" s="841"/>
      <c r="CO3" s="841"/>
      <c r="CP3" s="841"/>
      <c r="CQ3" s="841"/>
      <c r="CR3" s="841"/>
      <c r="CS3" s="841"/>
      <c r="CT3" s="841"/>
      <c r="CU3" s="841"/>
      <c r="CV3" s="841"/>
      <c r="CW3" s="841"/>
      <c r="CX3" s="841"/>
      <c r="CY3" s="841"/>
      <c r="CZ3" s="841"/>
      <c r="DA3" s="841"/>
      <c r="DB3" s="841"/>
      <c r="DC3" s="841"/>
      <c r="DD3" s="841"/>
      <c r="DE3" s="841"/>
      <c r="DF3" s="841"/>
      <c r="DG3" s="841"/>
      <c r="DH3" s="841"/>
      <c r="DI3" s="841"/>
      <c r="DJ3" s="841"/>
      <c r="DK3" s="841"/>
      <c r="DL3" s="841"/>
      <c r="DM3" s="841"/>
      <c r="DN3" s="841"/>
      <c r="DO3" s="841"/>
      <c r="DP3" s="841"/>
      <c r="DQ3" s="841"/>
      <c r="DR3" s="841"/>
      <c r="DS3" s="841"/>
      <c r="DT3" s="841"/>
      <c r="DU3" s="841"/>
      <c r="DV3" s="841"/>
      <c r="DW3" s="841"/>
      <c r="DX3" s="841"/>
      <c r="DY3" s="841"/>
      <c r="DZ3" s="841"/>
      <c r="EA3" s="841"/>
      <c r="EB3" s="841"/>
      <c r="EC3" s="841"/>
      <c r="ED3" s="841"/>
      <c r="EE3" s="841"/>
      <c r="EF3" s="841"/>
      <c r="EG3" s="841"/>
      <c r="EH3" s="841"/>
      <c r="EI3" s="841"/>
      <c r="EJ3" s="841"/>
      <c r="EK3" s="841"/>
      <c r="EL3" s="841"/>
      <c r="EM3" s="841"/>
      <c r="EN3" s="841"/>
      <c r="EO3" s="841"/>
      <c r="EP3" s="841"/>
      <c r="EQ3" s="841"/>
      <c r="ER3" s="841"/>
      <c r="ES3" s="841"/>
      <c r="ET3" s="841"/>
      <c r="EU3" s="841"/>
      <c r="EV3" s="841"/>
      <c r="EW3" s="841"/>
      <c r="EX3" s="841"/>
      <c r="EY3" s="841"/>
      <c r="EZ3" s="841"/>
      <c r="FA3" s="841"/>
      <c r="FB3" s="841"/>
      <c r="FC3" s="841"/>
    </row>
    <row r="4" spans="1:159" s="22" customFormat="1" ht="27" thickBot="1" x14ac:dyDescent="0.45">
      <c r="A4" s="836"/>
      <c r="B4" s="837"/>
      <c r="C4" s="837"/>
      <c r="D4" s="837"/>
      <c r="E4" s="837"/>
      <c r="F4" s="838"/>
      <c r="G4" s="842" t="s">
        <v>48</v>
      </c>
      <c r="H4" s="842"/>
      <c r="I4" s="842"/>
      <c r="J4" s="842"/>
      <c r="K4" s="842"/>
      <c r="L4" s="842"/>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3" t="s">
        <v>323</v>
      </c>
      <c r="EU4" s="844"/>
      <c r="EV4" s="844"/>
      <c r="EW4" s="844"/>
      <c r="EX4" s="844"/>
      <c r="EY4" s="844"/>
      <c r="EZ4" s="844"/>
      <c r="FA4" s="844"/>
      <c r="FB4" s="844"/>
      <c r="FC4" s="845"/>
    </row>
    <row r="5" spans="1:159" ht="40.5" customHeight="1" thickBot="1" x14ac:dyDescent="0.3">
      <c r="A5" s="854" t="s">
        <v>0</v>
      </c>
      <c r="B5" s="855"/>
      <c r="C5" s="855"/>
      <c r="D5" s="855"/>
      <c r="E5" s="855"/>
      <c r="F5" s="855"/>
      <c r="G5" s="856" t="s">
        <v>357</v>
      </c>
      <c r="H5" s="857"/>
      <c r="I5" s="857"/>
      <c r="J5" s="857"/>
      <c r="K5" s="857"/>
      <c r="L5" s="857"/>
      <c r="M5" s="857"/>
      <c r="N5" s="857"/>
      <c r="O5" s="857"/>
      <c r="P5" s="857"/>
      <c r="Q5" s="857"/>
      <c r="R5" s="857"/>
      <c r="S5" s="857"/>
      <c r="T5" s="857"/>
      <c r="U5" s="857"/>
      <c r="V5" s="857"/>
      <c r="W5" s="857"/>
      <c r="X5" s="857"/>
      <c r="Y5" s="857"/>
      <c r="Z5" s="857"/>
      <c r="AA5" s="857"/>
      <c r="AB5" s="857"/>
      <c r="AC5" s="857"/>
      <c r="AD5" s="857"/>
      <c r="AE5" s="857"/>
      <c r="AF5" s="857"/>
      <c r="AG5" s="857"/>
      <c r="AH5" s="857"/>
      <c r="AI5" s="857"/>
      <c r="AJ5" s="857"/>
      <c r="AK5" s="857"/>
      <c r="AL5" s="857"/>
      <c r="AM5" s="857"/>
      <c r="AN5" s="857"/>
      <c r="AO5" s="857"/>
      <c r="AP5" s="857"/>
      <c r="AQ5" s="857"/>
      <c r="AR5" s="857"/>
      <c r="AS5" s="857"/>
      <c r="AT5" s="857"/>
      <c r="AU5" s="857"/>
      <c r="AV5" s="857"/>
      <c r="AW5" s="857"/>
      <c r="AX5" s="857"/>
      <c r="AY5" s="857"/>
      <c r="AZ5" s="857"/>
      <c r="BA5" s="857"/>
      <c r="BB5" s="857"/>
      <c r="BC5" s="857"/>
      <c r="BD5" s="857"/>
      <c r="BE5" s="857"/>
      <c r="BF5" s="857"/>
      <c r="BG5" s="857"/>
      <c r="BH5" s="857"/>
      <c r="BI5" s="857"/>
      <c r="BJ5" s="857"/>
      <c r="BK5" s="857"/>
      <c r="BL5" s="857"/>
      <c r="BM5" s="857"/>
      <c r="BN5" s="857"/>
      <c r="BO5" s="857"/>
      <c r="BP5" s="857"/>
      <c r="BQ5" s="857"/>
      <c r="BR5" s="857"/>
      <c r="BS5" s="857"/>
      <c r="BT5" s="857"/>
      <c r="BU5" s="857"/>
      <c r="BV5" s="857"/>
      <c r="BW5" s="857"/>
      <c r="BX5" s="857"/>
      <c r="BY5" s="857"/>
      <c r="BZ5" s="857"/>
      <c r="CA5" s="857"/>
      <c r="CB5" s="857"/>
      <c r="CC5" s="857"/>
      <c r="CD5" s="857"/>
      <c r="CE5" s="857"/>
      <c r="CF5" s="857"/>
      <c r="CG5" s="857"/>
      <c r="CH5" s="857"/>
      <c r="CI5" s="857"/>
      <c r="CJ5" s="857"/>
      <c r="CK5" s="857"/>
      <c r="CL5" s="857"/>
      <c r="CM5" s="857"/>
      <c r="CN5" s="857"/>
      <c r="CO5" s="857"/>
      <c r="CP5" s="857"/>
      <c r="CQ5" s="857"/>
      <c r="CR5" s="857"/>
      <c r="CS5" s="857"/>
      <c r="CT5" s="857"/>
      <c r="CU5" s="857"/>
      <c r="CV5" s="857"/>
      <c r="CW5" s="857"/>
      <c r="CX5" s="857"/>
      <c r="CY5" s="857"/>
      <c r="CZ5" s="857"/>
      <c r="DA5" s="857"/>
      <c r="DB5" s="857"/>
      <c r="DC5" s="857"/>
      <c r="DD5" s="857"/>
      <c r="DE5" s="857"/>
      <c r="DF5" s="857"/>
      <c r="DG5" s="857"/>
      <c r="DH5" s="857"/>
      <c r="DI5" s="857"/>
      <c r="DJ5" s="857"/>
      <c r="DK5" s="857"/>
      <c r="DL5" s="857"/>
      <c r="DM5" s="857"/>
      <c r="DN5" s="857"/>
      <c r="DO5" s="857"/>
      <c r="DP5" s="857"/>
      <c r="DQ5" s="857"/>
      <c r="DR5" s="857"/>
      <c r="DS5" s="857"/>
      <c r="DT5" s="857"/>
      <c r="DU5" s="857"/>
      <c r="DV5" s="857"/>
      <c r="DW5" s="857"/>
      <c r="DX5" s="857"/>
      <c r="DY5" s="857"/>
      <c r="DZ5" s="857"/>
      <c r="EA5" s="857"/>
      <c r="EB5" s="857"/>
      <c r="EC5" s="857"/>
      <c r="ED5" s="857"/>
      <c r="EE5" s="857"/>
      <c r="EF5" s="857"/>
      <c r="EG5" s="857"/>
      <c r="EH5" s="857"/>
      <c r="EI5" s="857"/>
      <c r="EJ5" s="857"/>
      <c r="EK5" s="857"/>
      <c r="EL5" s="857"/>
      <c r="EM5" s="857"/>
      <c r="EN5" s="857"/>
      <c r="EO5" s="857"/>
      <c r="EP5" s="857"/>
      <c r="EQ5" s="857"/>
      <c r="ER5" s="857"/>
      <c r="ES5" s="857"/>
      <c r="ET5" s="857"/>
      <c r="EU5" s="857"/>
      <c r="EV5" s="857"/>
      <c r="EW5" s="857"/>
      <c r="EX5" s="857"/>
      <c r="EY5" s="857"/>
      <c r="EZ5" s="857"/>
      <c r="FA5" s="857"/>
      <c r="FB5" s="857"/>
      <c r="FC5" s="858"/>
    </row>
    <row r="6" spans="1:159" ht="33" customHeight="1" thickBot="1" x14ac:dyDescent="0.3">
      <c r="A6" s="854" t="s">
        <v>2</v>
      </c>
      <c r="B6" s="855"/>
      <c r="C6" s="855"/>
      <c r="D6" s="855"/>
      <c r="E6" s="855"/>
      <c r="F6" s="855"/>
      <c r="G6" s="856" t="s">
        <v>358</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7"/>
      <c r="AY6" s="857"/>
      <c r="AZ6" s="857"/>
      <c r="BA6" s="857"/>
      <c r="BB6" s="857"/>
      <c r="BC6" s="857"/>
      <c r="BD6" s="857"/>
      <c r="BE6" s="857"/>
      <c r="BF6" s="857"/>
      <c r="BG6" s="857"/>
      <c r="BH6" s="857"/>
      <c r="BI6" s="857"/>
      <c r="BJ6" s="857"/>
      <c r="BK6" s="857"/>
      <c r="BL6" s="857"/>
      <c r="BM6" s="857"/>
      <c r="BN6" s="857"/>
      <c r="BO6" s="857"/>
      <c r="BP6" s="857"/>
      <c r="BQ6" s="857"/>
      <c r="BR6" s="857"/>
      <c r="BS6" s="857"/>
      <c r="BT6" s="857"/>
      <c r="BU6" s="857"/>
      <c r="BV6" s="857"/>
      <c r="BW6" s="857"/>
      <c r="BX6" s="857"/>
      <c r="BY6" s="857"/>
      <c r="BZ6" s="857"/>
      <c r="CA6" s="857"/>
      <c r="CB6" s="857"/>
      <c r="CC6" s="857"/>
      <c r="CD6" s="857"/>
      <c r="CE6" s="857"/>
      <c r="CF6" s="857"/>
      <c r="CG6" s="857"/>
      <c r="CH6" s="857"/>
      <c r="CI6" s="857"/>
      <c r="CJ6" s="857"/>
      <c r="CK6" s="857"/>
      <c r="CL6" s="857"/>
      <c r="CM6" s="857"/>
      <c r="CN6" s="857"/>
      <c r="CO6" s="857"/>
      <c r="CP6" s="857"/>
      <c r="CQ6" s="857"/>
      <c r="CR6" s="857"/>
      <c r="CS6" s="857"/>
      <c r="CT6" s="857"/>
      <c r="CU6" s="857"/>
      <c r="CV6" s="857"/>
      <c r="CW6" s="857"/>
      <c r="CX6" s="857"/>
      <c r="CY6" s="857"/>
      <c r="CZ6" s="857"/>
      <c r="DA6" s="857"/>
      <c r="DB6" s="857"/>
      <c r="DC6" s="857"/>
      <c r="DD6" s="857"/>
      <c r="DE6" s="857"/>
      <c r="DF6" s="857"/>
      <c r="DG6" s="857"/>
      <c r="DH6" s="857"/>
      <c r="DI6" s="857"/>
      <c r="DJ6" s="857"/>
      <c r="DK6" s="857"/>
      <c r="DL6" s="857"/>
      <c r="DM6" s="857"/>
      <c r="DN6" s="857"/>
      <c r="DO6" s="857"/>
      <c r="DP6" s="857"/>
      <c r="DQ6" s="857"/>
      <c r="DR6" s="857"/>
      <c r="DS6" s="857"/>
      <c r="DT6" s="857"/>
      <c r="DU6" s="857"/>
      <c r="DV6" s="857"/>
      <c r="DW6" s="857"/>
      <c r="DX6" s="857"/>
      <c r="DY6" s="857"/>
      <c r="DZ6" s="857"/>
      <c r="EA6" s="857"/>
      <c r="EB6" s="857"/>
      <c r="EC6" s="857"/>
      <c r="ED6" s="857"/>
      <c r="EE6" s="857"/>
      <c r="EF6" s="857"/>
      <c r="EG6" s="857"/>
      <c r="EH6" s="857"/>
      <c r="EI6" s="857"/>
      <c r="EJ6" s="857"/>
      <c r="EK6" s="857"/>
      <c r="EL6" s="857"/>
      <c r="EM6" s="857"/>
      <c r="EN6" s="857"/>
      <c r="EO6" s="857"/>
      <c r="EP6" s="857"/>
      <c r="EQ6" s="857"/>
      <c r="ER6" s="857"/>
      <c r="ES6" s="857"/>
      <c r="ET6" s="857"/>
      <c r="EU6" s="857"/>
      <c r="EV6" s="857"/>
      <c r="EW6" s="857"/>
      <c r="EX6" s="857"/>
      <c r="EY6" s="857"/>
      <c r="EZ6" s="857"/>
      <c r="FA6" s="857"/>
      <c r="FB6" s="857"/>
      <c r="FC6" s="858"/>
    </row>
    <row r="7" spans="1:159" ht="28.5" customHeight="1" thickBot="1" x14ac:dyDescent="0.3">
      <c r="A7" s="854" t="s">
        <v>56</v>
      </c>
      <c r="B7" s="855"/>
      <c r="C7" s="855"/>
      <c r="D7" s="855"/>
      <c r="E7" s="855"/>
      <c r="F7" s="855"/>
      <c r="G7" s="856" t="s">
        <v>359</v>
      </c>
      <c r="H7" s="857"/>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8"/>
    </row>
    <row r="8" spans="1:159" ht="36" customHeight="1" thickBot="1" x14ac:dyDescent="0.3">
      <c r="A8" s="854" t="s">
        <v>1</v>
      </c>
      <c r="B8" s="855"/>
      <c r="C8" s="855"/>
      <c r="D8" s="855"/>
      <c r="E8" s="855"/>
      <c r="F8" s="855"/>
      <c r="G8" s="859" t="s">
        <v>360</v>
      </c>
      <c r="H8" s="860"/>
      <c r="I8" s="860"/>
      <c r="J8" s="860"/>
      <c r="K8" s="860"/>
      <c r="L8" s="860"/>
      <c r="M8" s="860"/>
      <c r="N8" s="860"/>
      <c r="O8" s="860"/>
      <c r="P8" s="860"/>
      <c r="Q8" s="860"/>
      <c r="R8" s="860"/>
      <c r="S8" s="860"/>
      <c r="T8" s="860"/>
      <c r="U8" s="860"/>
      <c r="V8" s="860"/>
      <c r="W8" s="860"/>
      <c r="X8" s="860"/>
      <c r="Y8" s="860"/>
      <c r="Z8" s="860"/>
      <c r="AA8" s="860"/>
      <c r="AB8" s="860"/>
      <c r="AC8" s="860"/>
      <c r="AD8" s="860"/>
      <c r="AE8" s="860"/>
      <c r="AF8" s="860"/>
      <c r="AG8" s="860"/>
      <c r="AH8" s="860"/>
      <c r="AI8" s="860"/>
      <c r="AJ8" s="860"/>
      <c r="AK8" s="860"/>
      <c r="AL8" s="860"/>
      <c r="AM8" s="860"/>
      <c r="AN8" s="860"/>
      <c r="AO8" s="860"/>
      <c r="AP8" s="860"/>
      <c r="AQ8" s="860"/>
      <c r="AR8" s="860"/>
      <c r="AS8" s="860"/>
      <c r="AT8" s="860"/>
      <c r="AU8" s="860"/>
      <c r="AV8" s="860"/>
      <c r="AW8" s="860"/>
      <c r="AX8" s="860"/>
      <c r="AY8" s="860"/>
      <c r="AZ8" s="860"/>
      <c r="BA8" s="860"/>
      <c r="BB8" s="860"/>
      <c r="BC8" s="860"/>
      <c r="BD8" s="860"/>
      <c r="BE8" s="860"/>
      <c r="BF8" s="860"/>
      <c r="BG8" s="860"/>
      <c r="BH8" s="860"/>
      <c r="BI8" s="860"/>
      <c r="BJ8" s="860"/>
      <c r="BK8" s="860"/>
      <c r="BL8" s="860"/>
      <c r="BM8" s="860"/>
      <c r="BN8" s="860"/>
      <c r="BO8" s="860"/>
      <c r="BP8" s="860"/>
      <c r="BQ8" s="860"/>
      <c r="BR8" s="860"/>
      <c r="BS8" s="860"/>
      <c r="BT8" s="860"/>
      <c r="BU8" s="860"/>
      <c r="BV8" s="860"/>
      <c r="BW8" s="860"/>
      <c r="BX8" s="860"/>
      <c r="BY8" s="860"/>
      <c r="BZ8" s="860"/>
      <c r="CA8" s="860"/>
      <c r="CB8" s="860"/>
      <c r="CC8" s="860"/>
      <c r="CD8" s="860"/>
      <c r="CE8" s="860"/>
      <c r="CF8" s="860"/>
      <c r="CG8" s="860"/>
      <c r="CH8" s="860"/>
      <c r="CI8" s="860"/>
      <c r="CJ8" s="860"/>
      <c r="CK8" s="860"/>
      <c r="CL8" s="860"/>
      <c r="CM8" s="860"/>
      <c r="CN8" s="860"/>
      <c r="CO8" s="860"/>
      <c r="CP8" s="860"/>
      <c r="CQ8" s="860"/>
      <c r="CR8" s="860"/>
      <c r="CS8" s="860"/>
      <c r="CT8" s="860"/>
      <c r="CU8" s="860"/>
      <c r="CV8" s="860"/>
      <c r="CW8" s="860"/>
      <c r="CX8" s="860"/>
      <c r="CY8" s="860"/>
      <c r="CZ8" s="860"/>
      <c r="DA8" s="860"/>
      <c r="DB8" s="860"/>
      <c r="DC8" s="860"/>
      <c r="DD8" s="860"/>
      <c r="DE8" s="860"/>
      <c r="DF8" s="860"/>
      <c r="DG8" s="860"/>
      <c r="DH8" s="860"/>
      <c r="DI8" s="860"/>
      <c r="DJ8" s="860"/>
      <c r="DK8" s="860"/>
      <c r="DL8" s="860"/>
      <c r="DM8" s="860"/>
      <c r="DN8" s="860"/>
      <c r="DO8" s="860"/>
      <c r="DP8" s="860"/>
      <c r="DQ8" s="860"/>
      <c r="DR8" s="860"/>
      <c r="DS8" s="860"/>
      <c r="DT8" s="860"/>
      <c r="DU8" s="860"/>
      <c r="DV8" s="860"/>
      <c r="DW8" s="860"/>
      <c r="DX8" s="860"/>
      <c r="DY8" s="860"/>
      <c r="DZ8" s="860"/>
      <c r="EA8" s="860"/>
      <c r="EB8" s="860"/>
      <c r="EC8" s="860"/>
      <c r="ED8" s="860"/>
      <c r="EE8" s="860"/>
      <c r="EF8" s="860"/>
      <c r="EG8" s="860"/>
      <c r="EH8" s="860"/>
      <c r="EI8" s="860"/>
      <c r="EJ8" s="860"/>
      <c r="EK8" s="860"/>
      <c r="EL8" s="860"/>
      <c r="EM8" s="860"/>
      <c r="EN8" s="860"/>
      <c r="EO8" s="860"/>
      <c r="EP8" s="860"/>
      <c r="EQ8" s="860"/>
      <c r="ER8" s="860"/>
      <c r="ES8" s="860"/>
      <c r="ET8" s="860"/>
      <c r="EU8" s="860"/>
      <c r="EV8" s="860"/>
      <c r="EW8" s="860"/>
      <c r="EX8" s="860"/>
      <c r="EY8" s="860"/>
      <c r="EZ8" s="860"/>
      <c r="FA8" s="860"/>
      <c r="FB8" s="860"/>
      <c r="FC8" s="861"/>
    </row>
    <row r="9" spans="1:159" ht="18.75" thickBot="1" x14ac:dyDescent="0.3">
      <c r="A9" s="52"/>
      <c r="B9" s="51"/>
      <c r="C9" s="51"/>
      <c r="D9" s="51"/>
      <c r="E9" s="51"/>
      <c r="F9" s="51"/>
      <c r="G9" s="47"/>
      <c r="H9" s="47"/>
      <c r="I9" s="47"/>
      <c r="J9" s="47"/>
      <c r="K9" s="352"/>
      <c r="L9" s="352"/>
      <c r="M9" s="352"/>
      <c r="N9" s="352"/>
      <c r="O9" s="47"/>
      <c r="P9" s="47"/>
      <c r="Q9" s="47"/>
      <c r="R9" s="47"/>
      <c r="S9" s="47"/>
      <c r="T9" s="47"/>
      <c r="U9" s="141"/>
      <c r="V9" s="47"/>
      <c r="W9" s="47"/>
      <c r="X9" s="47"/>
      <c r="Y9" s="141"/>
      <c r="Z9" s="47"/>
      <c r="AA9" s="47"/>
      <c r="AB9" s="47"/>
      <c r="AC9" s="47"/>
      <c r="AD9" s="352"/>
      <c r="AE9" s="352"/>
      <c r="AF9" s="352"/>
      <c r="AG9" s="352"/>
      <c r="AH9" s="352"/>
      <c r="AI9" s="352"/>
      <c r="AJ9" s="352"/>
      <c r="AK9" s="352"/>
      <c r="AL9" s="352"/>
      <c r="AM9" s="352"/>
      <c r="AN9" s="352"/>
      <c r="AO9" s="352"/>
      <c r="AP9" s="352"/>
      <c r="AQ9" s="352"/>
      <c r="AR9" s="352"/>
      <c r="AS9" s="352"/>
      <c r="AT9" s="352"/>
      <c r="AU9" s="352"/>
      <c r="AV9" s="328"/>
      <c r="AW9" s="328"/>
      <c r="AX9" s="328"/>
      <c r="AY9" s="328"/>
      <c r="AZ9" s="328"/>
      <c r="BA9" s="328"/>
      <c r="BB9" s="328"/>
      <c r="BC9" s="328"/>
      <c r="BD9" s="328"/>
      <c r="BE9" s="328"/>
      <c r="BF9" s="328"/>
      <c r="BG9" s="328"/>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c r="CV9" s="51"/>
      <c r="CW9" s="51"/>
      <c r="CX9" s="51"/>
      <c r="CY9" s="51"/>
      <c r="CZ9" s="51"/>
      <c r="DA9" s="51"/>
      <c r="DB9" s="51"/>
      <c r="DC9" s="51"/>
      <c r="DD9" s="51"/>
      <c r="DE9" s="51"/>
      <c r="DF9" s="51"/>
      <c r="DG9" s="51"/>
      <c r="DH9" s="51"/>
      <c r="DI9" s="51"/>
      <c r="DJ9" s="51"/>
      <c r="DK9" s="51"/>
      <c r="DL9" s="51"/>
      <c r="DM9" s="51"/>
      <c r="DN9" s="51"/>
      <c r="DO9" s="51"/>
      <c r="DP9" s="51"/>
      <c r="DQ9" s="51"/>
      <c r="DR9" s="51"/>
      <c r="DS9" s="51"/>
      <c r="DT9" s="51"/>
      <c r="DU9" s="51"/>
      <c r="DV9" s="51"/>
      <c r="DW9" s="51"/>
      <c r="DX9" s="51"/>
      <c r="DY9" s="51"/>
      <c r="DZ9" s="51"/>
      <c r="EA9" s="51"/>
      <c r="EB9" s="51"/>
      <c r="EC9" s="51"/>
      <c r="ED9" s="51"/>
      <c r="EE9" s="51"/>
      <c r="EF9" s="51"/>
      <c r="EG9" s="51"/>
      <c r="EH9" s="51"/>
      <c r="EI9" s="51"/>
      <c r="EJ9" s="51"/>
      <c r="EK9" s="51"/>
      <c r="EL9" s="51"/>
      <c r="EM9" s="51"/>
      <c r="EN9" s="51"/>
      <c r="EO9" s="51"/>
      <c r="EP9" s="51"/>
      <c r="EQ9" s="51"/>
      <c r="ER9" s="51"/>
      <c r="ES9" s="51"/>
      <c r="ET9" s="51"/>
      <c r="EU9" s="51"/>
      <c r="EV9" s="51"/>
      <c r="EW9" s="51"/>
      <c r="EX9" s="51"/>
      <c r="EY9" s="51"/>
      <c r="EZ9" s="51"/>
      <c r="FA9" s="51"/>
      <c r="FB9" s="51"/>
      <c r="FC9" s="51"/>
    </row>
    <row r="10" spans="1:159" s="2" customFormat="1" ht="36" customHeight="1" thickBot="1" x14ac:dyDescent="0.25">
      <c r="A10" s="851" t="s">
        <v>74</v>
      </c>
      <c r="B10" s="852"/>
      <c r="C10" s="852"/>
      <c r="D10" s="852"/>
      <c r="E10" s="852"/>
      <c r="F10" s="852"/>
      <c r="G10" s="852"/>
      <c r="H10" s="852"/>
      <c r="I10" s="853"/>
      <c r="J10" s="852" t="s">
        <v>287</v>
      </c>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2"/>
      <c r="AY10" s="852"/>
      <c r="AZ10" s="852"/>
      <c r="BA10" s="852"/>
      <c r="BB10" s="852"/>
      <c r="BC10" s="852"/>
      <c r="BD10" s="852"/>
      <c r="BE10" s="852"/>
      <c r="BF10" s="852"/>
      <c r="BG10" s="852"/>
      <c r="BH10" s="852"/>
      <c r="BI10" s="852"/>
      <c r="BJ10" s="852"/>
      <c r="BK10" s="852"/>
      <c r="BL10" s="852"/>
      <c r="BM10" s="852"/>
      <c r="BN10" s="852"/>
      <c r="BO10" s="852"/>
      <c r="BP10" s="852"/>
      <c r="BQ10" s="852"/>
      <c r="BR10" s="852"/>
      <c r="BS10" s="852"/>
      <c r="BT10" s="852"/>
      <c r="BU10" s="852"/>
      <c r="BV10" s="852"/>
      <c r="BW10" s="852"/>
      <c r="BX10" s="852"/>
      <c r="BY10" s="852"/>
      <c r="BZ10" s="852"/>
      <c r="CA10" s="852"/>
      <c r="CB10" s="852"/>
      <c r="CC10" s="852"/>
      <c r="CD10" s="852"/>
      <c r="CE10" s="852"/>
      <c r="CF10" s="852"/>
      <c r="CG10" s="852"/>
      <c r="CH10" s="852"/>
      <c r="CI10" s="852"/>
      <c r="CJ10" s="852"/>
      <c r="CK10" s="852"/>
      <c r="CL10" s="852"/>
      <c r="CM10" s="852"/>
      <c r="CN10" s="852"/>
      <c r="CO10" s="852"/>
      <c r="CP10" s="852"/>
      <c r="CQ10" s="852"/>
      <c r="CR10" s="852"/>
      <c r="CS10" s="852"/>
      <c r="CT10" s="852"/>
      <c r="CU10" s="852"/>
      <c r="CV10" s="852"/>
      <c r="CW10" s="852"/>
      <c r="CX10" s="852"/>
      <c r="CY10" s="852"/>
      <c r="CZ10" s="852"/>
      <c r="DA10" s="852"/>
      <c r="DB10" s="852"/>
      <c r="DC10" s="852"/>
      <c r="DD10" s="852"/>
      <c r="DE10" s="852"/>
      <c r="DF10" s="852"/>
      <c r="DG10" s="852"/>
      <c r="DH10" s="852"/>
      <c r="DI10" s="852"/>
      <c r="DJ10" s="852"/>
      <c r="DK10" s="852"/>
      <c r="DL10" s="852"/>
      <c r="DM10" s="852"/>
      <c r="DN10" s="852"/>
      <c r="DO10" s="852"/>
      <c r="DP10" s="852"/>
      <c r="DQ10" s="852"/>
      <c r="DR10" s="852"/>
      <c r="DS10" s="852"/>
      <c r="DT10" s="852"/>
      <c r="DU10" s="852"/>
      <c r="DV10" s="852"/>
      <c r="DW10" s="852"/>
      <c r="DX10" s="852"/>
      <c r="DY10" s="852"/>
      <c r="DZ10" s="852"/>
      <c r="EA10" s="852"/>
      <c r="EB10" s="852"/>
      <c r="EC10" s="852"/>
      <c r="ED10" s="852"/>
      <c r="EE10" s="852"/>
      <c r="EF10" s="852"/>
      <c r="EG10" s="852"/>
      <c r="EH10" s="852"/>
      <c r="EI10" s="852"/>
      <c r="EJ10" s="852"/>
      <c r="EK10" s="852"/>
      <c r="EL10" s="852"/>
      <c r="EM10" s="852"/>
      <c r="EN10" s="852"/>
      <c r="EO10" s="852"/>
      <c r="EP10" s="852"/>
      <c r="EQ10" s="852"/>
      <c r="ER10" s="852"/>
      <c r="ES10" s="853"/>
      <c r="ET10" s="846" t="s">
        <v>279</v>
      </c>
      <c r="EU10" s="846" t="s">
        <v>280</v>
      </c>
      <c r="EV10" s="875" t="s">
        <v>281</v>
      </c>
      <c r="EW10" s="877" t="s">
        <v>336</v>
      </c>
      <c r="EX10" s="875" t="s">
        <v>330</v>
      </c>
      <c r="EY10" s="867" t="s">
        <v>331</v>
      </c>
      <c r="EZ10" s="870" t="s">
        <v>332</v>
      </c>
      <c r="FA10" s="870" t="s">
        <v>333</v>
      </c>
      <c r="FB10" s="870" t="s">
        <v>335</v>
      </c>
      <c r="FC10" s="864" t="s">
        <v>334</v>
      </c>
    </row>
    <row r="11" spans="1:159" s="2" customFormat="1" ht="24.75" customHeight="1" thickBot="1" x14ac:dyDescent="0.25">
      <c r="A11" s="851" t="s">
        <v>84</v>
      </c>
      <c r="B11" s="852"/>
      <c r="C11" s="852"/>
      <c r="D11" s="852"/>
      <c r="E11" s="852"/>
      <c r="F11" s="852"/>
      <c r="G11" s="852"/>
      <c r="H11" s="852"/>
      <c r="I11" s="853"/>
      <c r="J11" s="848" t="s">
        <v>49</v>
      </c>
      <c r="K11" s="849"/>
      <c r="L11" s="849"/>
      <c r="M11" s="849"/>
      <c r="N11" s="849"/>
      <c r="O11" s="849"/>
      <c r="P11" s="849"/>
      <c r="Q11" s="849"/>
      <c r="R11" s="849"/>
      <c r="S11" s="849"/>
      <c r="T11" s="849"/>
      <c r="U11" s="849"/>
      <c r="V11" s="849"/>
      <c r="W11" s="849"/>
      <c r="X11" s="849"/>
      <c r="Y11" s="849"/>
      <c r="Z11" s="849"/>
      <c r="AA11" s="849"/>
      <c r="AB11" s="849"/>
      <c r="AC11" s="850"/>
      <c r="AD11" s="848" t="s">
        <v>50</v>
      </c>
      <c r="AE11" s="849"/>
      <c r="AF11" s="849"/>
      <c r="AG11" s="849"/>
      <c r="AH11" s="849"/>
      <c r="AI11" s="849"/>
      <c r="AJ11" s="849"/>
      <c r="AK11" s="849"/>
      <c r="AL11" s="849"/>
      <c r="AM11" s="849"/>
      <c r="AN11" s="849"/>
      <c r="AO11" s="849"/>
      <c r="AP11" s="849"/>
      <c r="AQ11" s="849"/>
      <c r="AR11" s="849"/>
      <c r="AS11" s="849"/>
      <c r="AT11" s="849"/>
      <c r="AU11" s="849"/>
      <c r="AV11" s="849"/>
      <c r="AW11" s="849"/>
      <c r="AX11" s="849"/>
      <c r="AY11" s="849"/>
      <c r="AZ11" s="849"/>
      <c r="BA11" s="849"/>
      <c r="BB11" s="849"/>
      <c r="BC11" s="849"/>
      <c r="BD11" s="849"/>
      <c r="BE11" s="849"/>
      <c r="BF11" s="849"/>
      <c r="BG11" s="850"/>
      <c r="BH11" s="848" t="s">
        <v>62</v>
      </c>
      <c r="BI11" s="849"/>
      <c r="BJ11" s="849"/>
      <c r="BK11" s="849"/>
      <c r="BL11" s="849"/>
      <c r="BM11" s="849"/>
      <c r="BN11" s="849"/>
      <c r="BO11" s="849"/>
      <c r="BP11" s="849"/>
      <c r="BQ11" s="849"/>
      <c r="BR11" s="849"/>
      <c r="BS11" s="849"/>
      <c r="BT11" s="849"/>
      <c r="BU11" s="849"/>
      <c r="BV11" s="849"/>
      <c r="BW11" s="849"/>
      <c r="BX11" s="849"/>
      <c r="BY11" s="849"/>
      <c r="BZ11" s="849"/>
      <c r="CA11" s="849"/>
      <c r="CB11" s="849"/>
      <c r="CC11" s="849"/>
      <c r="CD11" s="849"/>
      <c r="CE11" s="849"/>
      <c r="CF11" s="849"/>
      <c r="CG11" s="849"/>
      <c r="CH11" s="849"/>
      <c r="CI11" s="849"/>
      <c r="CJ11" s="849"/>
      <c r="CK11" s="850"/>
      <c r="CL11" s="849" t="s">
        <v>63</v>
      </c>
      <c r="CM11" s="849"/>
      <c r="CN11" s="849"/>
      <c r="CO11" s="849"/>
      <c r="CP11" s="849"/>
      <c r="CQ11" s="849"/>
      <c r="CR11" s="849"/>
      <c r="CS11" s="849"/>
      <c r="CT11" s="849"/>
      <c r="CU11" s="849"/>
      <c r="CV11" s="849"/>
      <c r="CW11" s="849"/>
      <c r="CX11" s="849"/>
      <c r="CY11" s="849"/>
      <c r="CZ11" s="849"/>
      <c r="DA11" s="849"/>
      <c r="DB11" s="849"/>
      <c r="DC11" s="849"/>
      <c r="DD11" s="849"/>
      <c r="DE11" s="849"/>
      <c r="DF11" s="849"/>
      <c r="DG11" s="849"/>
      <c r="DH11" s="849"/>
      <c r="DI11" s="849"/>
      <c r="DJ11" s="849"/>
      <c r="DK11" s="849"/>
      <c r="DL11" s="849"/>
      <c r="DM11" s="849"/>
      <c r="DN11" s="849"/>
      <c r="DO11" s="849"/>
      <c r="DP11" s="848" t="s">
        <v>64</v>
      </c>
      <c r="DQ11" s="849"/>
      <c r="DR11" s="849"/>
      <c r="DS11" s="849"/>
      <c r="DT11" s="849"/>
      <c r="DU11" s="849"/>
      <c r="DV11" s="849"/>
      <c r="DW11" s="849"/>
      <c r="DX11" s="849"/>
      <c r="DY11" s="849"/>
      <c r="DZ11" s="849"/>
      <c r="EA11" s="849"/>
      <c r="EB11" s="849"/>
      <c r="EC11" s="849"/>
      <c r="ED11" s="849"/>
      <c r="EE11" s="849"/>
      <c r="EF11" s="849"/>
      <c r="EG11" s="849"/>
      <c r="EH11" s="849"/>
      <c r="EI11" s="849"/>
      <c r="EJ11" s="849"/>
      <c r="EK11" s="849"/>
      <c r="EL11" s="849"/>
      <c r="EM11" s="849"/>
      <c r="EN11" s="849"/>
      <c r="EO11" s="849"/>
      <c r="EP11" s="849"/>
      <c r="EQ11" s="849"/>
      <c r="ER11" s="849"/>
      <c r="ES11" s="849"/>
      <c r="ET11" s="847"/>
      <c r="EU11" s="847"/>
      <c r="EV11" s="876"/>
      <c r="EW11" s="878"/>
      <c r="EX11" s="876"/>
      <c r="EY11" s="868"/>
      <c r="EZ11" s="871"/>
      <c r="FA11" s="871"/>
      <c r="FB11" s="871"/>
      <c r="FC11" s="865"/>
    </row>
    <row r="12" spans="1:159" s="2" customFormat="1" ht="112.5" customHeight="1" x14ac:dyDescent="0.2">
      <c r="A12" s="431" t="s">
        <v>75</v>
      </c>
      <c r="B12" s="431" t="s">
        <v>76</v>
      </c>
      <c r="C12" s="432" t="s">
        <v>77</v>
      </c>
      <c r="D12" s="432" t="s">
        <v>78</v>
      </c>
      <c r="E12" s="432" t="s">
        <v>79</v>
      </c>
      <c r="F12" s="432" t="s">
        <v>80</v>
      </c>
      <c r="G12" s="432" t="s">
        <v>81</v>
      </c>
      <c r="H12" s="432" t="s">
        <v>82</v>
      </c>
      <c r="I12" s="433" t="s">
        <v>83</v>
      </c>
      <c r="J12" s="434" t="s">
        <v>296</v>
      </c>
      <c r="K12" s="435" t="s">
        <v>268</v>
      </c>
      <c r="L12" s="436" t="s">
        <v>277</v>
      </c>
      <c r="M12" s="435" t="s">
        <v>269</v>
      </c>
      <c r="N12" s="436" t="s">
        <v>58</v>
      </c>
      <c r="O12" s="435" t="s">
        <v>270</v>
      </c>
      <c r="P12" s="436" t="s">
        <v>59</v>
      </c>
      <c r="Q12" s="435" t="s">
        <v>271</v>
      </c>
      <c r="R12" s="436" t="s">
        <v>60</v>
      </c>
      <c r="S12" s="435" t="s">
        <v>272</v>
      </c>
      <c r="T12" s="436" t="s">
        <v>61</v>
      </c>
      <c r="U12" s="435" t="s">
        <v>273</v>
      </c>
      <c r="V12" s="436" t="s">
        <v>51</v>
      </c>
      <c r="W12" s="435" t="s">
        <v>274</v>
      </c>
      <c r="X12" s="437" t="s">
        <v>278</v>
      </c>
      <c r="Y12" s="428" t="s">
        <v>276</v>
      </c>
      <c r="Z12" s="438" t="s">
        <v>337</v>
      </c>
      <c r="AA12" s="350" t="s">
        <v>338</v>
      </c>
      <c r="AB12" s="354" t="s">
        <v>339</v>
      </c>
      <c r="AC12" s="350" t="s">
        <v>340</v>
      </c>
      <c r="AD12" s="434" t="s">
        <v>296</v>
      </c>
      <c r="AE12" s="435" t="s">
        <v>263</v>
      </c>
      <c r="AF12" s="436" t="s">
        <v>52</v>
      </c>
      <c r="AG12" s="435" t="s">
        <v>264</v>
      </c>
      <c r="AH12" s="436" t="s">
        <v>53</v>
      </c>
      <c r="AI12" s="435" t="s">
        <v>265</v>
      </c>
      <c r="AJ12" s="436" t="s">
        <v>54</v>
      </c>
      <c r="AK12" s="435" t="s">
        <v>266</v>
      </c>
      <c r="AL12" s="436" t="s">
        <v>55</v>
      </c>
      <c r="AM12" s="435" t="s">
        <v>267</v>
      </c>
      <c r="AN12" s="436" t="s">
        <v>57</v>
      </c>
      <c r="AO12" s="435" t="s">
        <v>268</v>
      </c>
      <c r="AP12" s="436" t="s">
        <v>277</v>
      </c>
      <c r="AQ12" s="435" t="s">
        <v>269</v>
      </c>
      <c r="AR12" s="436" t="s">
        <v>58</v>
      </c>
      <c r="AS12" s="435" t="s">
        <v>270</v>
      </c>
      <c r="AT12" s="436" t="s">
        <v>59</v>
      </c>
      <c r="AU12" s="435" t="s">
        <v>271</v>
      </c>
      <c r="AV12" s="436" t="s">
        <v>60</v>
      </c>
      <c r="AW12" s="435" t="s">
        <v>272</v>
      </c>
      <c r="AX12" s="436" t="s">
        <v>61</v>
      </c>
      <c r="AY12" s="435" t="s">
        <v>273</v>
      </c>
      <c r="AZ12" s="436" t="s">
        <v>51</v>
      </c>
      <c r="BA12" s="435" t="s">
        <v>274</v>
      </c>
      <c r="BB12" s="437" t="s">
        <v>278</v>
      </c>
      <c r="BC12" s="428" t="s">
        <v>276</v>
      </c>
      <c r="BD12" s="349" t="s">
        <v>328</v>
      </c>
      <c r="BE12" s="350" t="s">
        <v>327</v>
      </c>
      <c r="BF12" s="354" t="s">
        <v>326</v>
      </c>
      <c r="BG12" s="350" t="s">
        <v>325</v>
      </c>
      <c r="BH12" s="434" t="s">
        <v>296</v>
      </c>
      <c r="BI12" s="435" t="s">
        <v>263</v>
      </c>
      <c r="BJ12" s="436" t="s">
        <v>52</v>
      </c>
      <c r="BK12" s="435" t="s">
        <v>264</v>
      </c>
      <c r="BL12" s="436" t="s">
        <v>53</v>
      </c>
      <c r="BM12" s="435" t="s">
        <v>265</v>
      </c>
      <c r="BN12" s="436" t="s">
        <v>54</v>
      </c>
      <c r="BO12" s="435" t="s">
        <v>266</v>
      </c>
      <c r="BP12" s="436" t="s">
        <v>55</v>
      </c>
      <c r="BQ12" s="435" t="s">
        <v>267</v>
      </c>
      <c r="BR12" s="436" t="s">
        <v>57</v>
      </c>
      <c r="BS12" s="435" t="s">
        <v>268</v>
      </c>
      <c r="BT12" s="436" t="s">
        <v>277</v>
      </c>
      <c r="BU12" s="435" t="s">
        <v>269</v>
      </c>
      <c r="BV12" s="436" t="s">
        <v>58</v>
      </c>
      <c r="BW12" s="435" t="s">
        <v>270</v>
      </c>
      <c r="BX12" s="436" t="s">
        <v>59</v>
      </c>
      <c r="BY12" s="435" t="s">
        <v>271</v>
      </c>
      <c r="BZ12" s="436" t="s">
        <v>60</v>
      </c>
      <c r="CA12" s="435" t="s">
        <v>272</v>
      </c>
      <c r="CB12" s="436" t="s">
        <v>61</v>
      </c>
      <c r="CC12" s="435" t="s">
        <v>273</v>
      </c>
      <c r="CD12" s="436" t="s">
        <v>51</v>
      </c>
      <c r="CE12" s="435" t="s">
        <v>274</v>
      </c>
      <c r="CF12" s="437" t="s">
        <v>278</v>
      </c>
      <c r="CG12" s="428" t="s">
        <v>276</v>
      </c>
      <c r="CH12" s="354" t="s">
        <v>282</v>
      </c>
      <c r="CI12" s="350" t="s">
        <v>283</v>
      </c>
      <c r="CJ12" s="354" t="s">
        <v>284</v>
      </c>
      <c r="CK12" s="350" t="s">
        <v>285</v>
      </c>
      <c r="CL12" s="439" t="s">
        <v>296</v>
      </c>
      <c r="CM12" s="435" t="s">
        <v>263</v>
      </c>
      <c r="CN12" s="436" t="s">
        <v>52</v>
      </c>
      <c r="CO12" s="435" t="s">
        <v>264</v>
      </c>
      <c r="CP12" s="436" t="s">
        <v>53</v>
      </c>
      <c r="CQ12" s="435" t="s">
        <v>265</v>
      </c>
      <c r="CR12" s="436" t="s">
        <v>54</v>
      </c>
      <c r="CS12" s="435" t="s">
        <v>266</v>
      </c>
      <c r="CT12" s="436" t="s">
        <v>55</v>
      </c>
      <c r="CU12" s="435" t="s">
        <v>267</v>
      </c>
      <c r="CV12" s="436" t="s">
        <v>57</v>
      </c>
      <c r="CW12" s="435" t="s">
        <v>268</v>
      </c>
      <c r="CX12" s="436" t="s">
        <v>277</v>
      </c>
      <c r="CY12" s="435" t="s">
        <v>269</v>
      </c>
      <c r="CZ12" s="436" t="s">
        <v>58</v>
      </c>
      <c r="DA12" s="435" t="s">
        <v>270</v>
      </c>
      <c r="DB12" s="436" t="s">
        <v>59</v>
      </c>
      <c r="DC12" s="435" t="s">
        <v>271</v>
      </c>
      <c r="DD12" s="436" t="s">
        <v>60</v>
      </c>
      <c r="DE12" s="435" t="s">
        <v>272</v>
      </c>
      <c r="DF12" s="436" t="s">
        <v>61</v>
      </c>
      <c r="DG12" s="435" t="s">
        <v>273</v>
      </c>
      <c r="DH12" s="436" t="s">
        <v>51</v>
      </c>
      <c r="DI12" s="435" t="s">
        <v>274</v>
      </c>
      <c r="DJ12" s="437" t="s">
        <v>278</v>
      </c>
      <c r="DK12" s="428" t="s">
        <v>276</v>
      </c>
      <c r="DL12" s="316" t="s">
        <v>288</v>
      </c>
      <c r="DM12" s="317" t="s">
        <v>289</v>
      </c>
      <c r="DN12" s="318" t="s">
        <v>290</v>
      </c>
      <c r="DO12" s="317" t="s">
        <v>291</v>
      </c>
      <c r="DP12" s="439" t="s">
        <v>296</v>
      </c>
      <c r="DQ12" s="435" t="s">
        <v>263</v>
      </c>
      <c r="DR12" s="436" t="s">
        <v>52</v>
      </c>
      <c r="DS12" s="435" t="s">
        <v>264</v>
      </c>
      <c r="DT12" s="436" t="s">
        <v>53</v>
      </c>
      <c r="DU12" s="435" t="s">
        <v>265</v>
      </c>
      <c r="DV12" s="436" t="s">
        <v>54</v>
      </c>
      <c r="DW12" s="435" t="s">
        <v>266</v>
      </c>
      <c r="DX12" s="436" t="s">
        <v>55</v>
      </c>
      <c r="DY12" s="435" t="s">
        <v>267</v>
      </c>
      <c r="DZ12" s="436" t="s">
        <v>57</v>
      </c>
      <c r="EA12" s="435" t="s">
        <v>268</v>
      </c>
      <c r="EB12" s="436" t="s">
        <v>277</v>
      </c>
      <c r="EC12" s="435" t="s">
        <v>269</v>
      </c>
      <c r="ED12" s="436" t="s">
        <v>58</v>
      </c>
      <c r="EE12" s="435" t="s">
        <v>270</v>
      </c>
      <c r="EF12" s="436" t="s">
        <v>59</v>
      </c>
      <c r="EG12" s="435" t="s">
        <v>271</v>
      </c>
      <c r="EH12" s="436" t="s">
        <v>60</v>
      </c>
      <c r="EI12" s="435" t="s">
        <v>272</v>
      </c>
      <c r="EJ12" s="436" t="s">
        <v>61</v>
      </c>
      <c r="EK12" s="435" t="s">
        <v>273</v>
      </c>
      <c r="EL12" s="436" t="s">
        <v>51</v>
      </c>
      <c r="EM12" s="435" t="s">
        <v>274</v>
      </c>
      <c r="EN12" s="437" t="s">
        <v>278</v>
      </c>
      <c r="EO12" s="428" t="s">
        <v>276</v>
      </c>
      <c r="EP12" s="316" t="s">
        <v>292</v>
      </c>
      <c r="EQ12" s="317" t="s">
        <v>293</v>
      </c>
      <c r="ER12" s="318" t="s">
        <v>294</v>
      </c>
      <c r="ES12" s="440" t="s">
        <v>295</v>
      </c>
      <c r="ET12" s="847"/>
      <c r="EU12" s="847"/>
      <c r="EV12" s="876"/>
      <c r="EW12" s="878"/>
      <c r="EX12" s="876"/>
      <c r="EY12" s="869"/>
      <c r="EZ12" s="872"/>
      <c r="FA12" s="872"/>
      <c r="FB12" s="872"/>
      <c r="FC12" s="866"/>
    </row>
    <row r="13" spans="1:159" s="46" customFormat="1" ht="294" customHeight="1" x14ac:dyDescent="0.25">
      <c r="A13" s="441">
        <v>1</v>
      </c>
      <c r="B13" s="427">
        <v>22</v>
      </c>
      <c r="C13" s="668">
        <v>160</v>
      </c>
      <c r="D13" s="613" t="s">
        <v>353</v>
      </c>
      <c r="E13" s="627">
        <v>174</v>
      </c>
      <c r="F13" s="669" t="s">
        <v>354</v>
      </c>
      <c r="G13" s="627" t="s">
        <v>355</v>
      </c>
      <c r="H13" s="627" t="s">
        <v>356</v>
      </c>
      <c r="I13" s="448">
        <v>2003000</v>
      </c>
      <c r="J13" s="442">
        <v>97717</v>
      </c>
      <c r="K13" s="443"/>
      <c r="L13" s="443"/>
      <c r="M13" s="449">
        <v>17724</v>
      </c>
      <c r="N13" s="449">
        <v>17724</v>
      </c>
      <c r="O13" s="442">
        <v>14376</v>
      </c>
      <c r="P13" s="442">
        <v>14376</v>
      </c>
      <c r="Q13" s="442">
        <v>23382</v>
      </c>
      <c r="R13" s="442">
        <v>23382</v>
      </c>
      <c r="S13" s="442">
        <v>23961</v>
      </c>
      <c r="T13" s="442">
        <v>23961</v>
      </c>
      <c r="U13" s="442">
        <v>12848</v>
      </c>
      <c r="V13" s="442">
        <v>12848</v>
      </c>
      <c r="W13" s="449">
        <v>5426</v>
      </c>
      <c r="X13" s="449">
        <v>5426</v>
      </c>
      <c r="Y13" s="450">
        <f>M13+O13+Q13+S13+U13+W13</f>
        <v>97717</v>
      </c>
      <c r="Z13" s="450">
        <f>N13+P13+R13+T13+V13+X13</f>
        <v>97717</v>
      </c>
      <c r="AA13" s="450">
        <f>N13+P13+R13+T13+V13+X13</f>
        <v>97717</v>
      </c>
      <c r="AB13" s="445">
        <f>Y13</f>
        <v>97717</v>
      </c>
      <c r="AC13" s="445">
        <f>AA13</f>
        <v>97717</v>
      </c>
      <c r="AD13" s="444">
        <v>462000</v>
      </c>
      <c r="AE13" s="443">
        <v>12976</v>
      </c>
      <c r="AF13" s="443">
        <v>12976</v>
      </c>
      <c r="AG13" s="443">
        <v>17977</v>
      </c>
      <c r="AH13" s="443">
        <v>17977</v>
      </c>
      <c r="AI13" s="443">
        <v>46487</v>
      </c>
      <c r="AJ13" s="443">
        <v>46487</v>
      </c>
      <c r="AK13" s="443">
        <v>49690</v>
      </c>
      <c r="AL13" s="443">
        <v>53536</v>
      </c>
      <c r="AM13" s="443">
        <v>53784</v>
      </c>
      <c r="AN13" s="443">
        <v>44071</v>
      </c>
      <c r="AO13" s="443">
        <v>53784</v>
      </c>
      <c r="AP13" s="443">
        <v>57175</v>
      </c>
      <c r="AQ13" s="443">
        <v>52012</v>
      </c>
      <c r="AR13" s="443">
        <v>54682</v>
      </c>
      <c r="AS13" s="443">
        <v>52012</v>
      </c>
      <c r="AT13" s="443">
        <v>67419</v>
      </c>
      <c r="AU13" s="443">
        <v>42574</v>
      </c>
      <c r="AV13" s="644">
        <v>74461</v>
      </c>
      <c r="AW13" s="443">
        <v>32132</v>
      </c>
      <c r="AX13" s="443">
        <v>44800</v>
      </c>
      <c r="AY13" s="443">
        <f>26890+3000</f>
        <v>29890</v>
      </c>
      <c r="AZ13" s="443">
        <v>40264</v>
      </c>
      <c r="BA13" s="443">
        <v>77633</v>
      </c>
      <c r="BB13" s="644">
        <v>7103</v>
      </c>
      <c r="BC13" s="443">
        <f>AE13+AG13+AI13+AK13+AM13+AO13+AQ13+AS13+AU13+AW13+AY13+BA13</f>
        <v>520951</v>
      </c>
      <c r="BD13" s="443">
        <f>AE13+AG13+AI13+AK13+AM13+AO13+AQ13+AS13+AU13+AW13+AY13+BA13</f>
        <v>520951</v>
      </c>
      <c r="BE13" s="443">
        <f>AF13+AH13+AJ13+AL13+AN13+AP13+AR13+AT13+AV13+AX13+AZ13+BB13</f>
        <v>520951</v>
      </c>
      <c r="BF13" s="443">
        <f>AE13+AG13+AI13+AK13+AM13+AO13+AQ13+AS13+AU13+AW13+AY13+BA13</f>
        <v>520951</v>
      </c>
      <c r="BG13" s="443">
        <f>AF13+AH13+AJ13+AL13+AN13+AP13+AR13+AT13+AV13+AX13+AZ13+BB13</f>
        <v>520951</v>
      </c>
      <c r="BH13" s="443">
        <v>601000</v>
      </c>
      <c r="BI13" s="446"/>
      <c r="BJ13" s="446"/>
      <c r="BK13" s="446"/>
      <c r="BL13" s="670"/>
      <c r="BM13" s="446"/>
      <c r="BN13" s="446"/>
      <c r="BO13" s="446"/>
      <c r="BP13" s="446"/>
      <c r="BQ13" s="446"/>
      <c r="BR13" s="446"/>
      <c r="BS13" s="446"/>
      <c r="BT13" s="446"/>
      <c r="BU13" s="446"/>
      <c r="BV13" s="446"/>
      <c r="BW13" s="446"/>
      <c r="BX13" s="446"/>
      <c r="BY13" s="446"/>
      <c r="BZ13" s="446"/>
      <c r="CA13" s="446"/>
      <c r="CB13" s="446"/>
      <c r="CC13" s="446"/>
      <c r="CD13" s="446"/>
      <c r="CE13" s="446"/>
      <c r="CF13" s="671"/>
      <c r="CG13" s="672"/>
      <c r="CH13" s="672"/>
      <c r="CI13" s="672"/>
      <c r="CJ13" s="672"/>
      <c r="CK13" s="823"/>
      <c r="CL13" s="673">
        <v>545049</v>
      </c>
      <c r="CM13" s="447"/>
      <c r="CN13" s="447"/>
      <c r="CO13" s="447"/>
      <c r="CP13" s="447"/>
      <c r="CQ13" s="447"/>
      <c r="CR13" s="447"/>
      <c r="CS13" s="447"/>
      <c r="CT13" s="447"/>
      <c r="CU13" s="447"/>
      <c r="CV13" s="447"/>
      <c r="CW13" s="447"/>
      <c r="CX13" s="447"/>
      <c r="CY13" s="447"/>
      <c r="CZ13" s="447"/>
      <c r="DA13" s="447"/>
      <c r="DB13" s="447"/>
      <c r="DC13" s="447"/>
      <c r="DD13" s="447"/>
      <c r="DE13" s="447"/>
      <c r="DF13" s="447"/>
      <c r="DG13" s="447"/>
      <c r="DH13" s="447"/>
      <c r="DI13" s="447"/>
      <c r="DJ13" s="674"/>
      <c r="DK13" s="675"/>
      <c r="DL13" s="675"/>
      <c r="DM13" s="675"/>
      <c r="DN13" s="675"/>
      <c r="DO13" s="676"/>
      <c r="DP13" s="451">
        <v>238283</v>
      </c>
      <c r="DQ13" s="429"/>
      <c r="DR13" s="429"/>
      <c r="DS13" s="429"/>
      <c r="DT13" s="429"/>
      <c r="DU13" s="429"/>
      <c r="DV13" s="429"/>
      <c r="DW13" s="429"/>
      <c r="DX13" s="429"/>
      <c r="DY13" s="429"/>
      <c r="DZ13" s="429"/>
      <c r="EA13" s="429"/>
      <c r="EB13" s="429"/>
      <c r="EC13" s="429"/>
      <c r="ED13" s="429"/>
      <c r="EE13" s="429"/>
      <c r="EF13" s="429"/>
      <c r="EG13" s="429"/>
      <c r="EH13" s="429"/>
      <c r="EI13" s="429"/>
      <c r="EJ13" s="429"/>
      <c r="EK13" s="429"/>
      <c r="EL13" s="429"/>
      <c r="EM13" s="429"/>
      <c r="EN13" s="429"/>
      <c r="EO13" s="429"/>
      <c r="EP13" s="429"/>
      <c r="EQ13" s="429"/>
      <c r="ER13" s="429"/>
      <c r="ES13" s="429"/>
      <c r="ET13" s="824">
        <f>BB13/BA13</f>
        <v>9.1494596370100351E-2</v>
      </c>
      <c r="EU13" s="825">
        <f>BE13/BD13</f>
        <v>1</v>
      </c>
      <c r="EV13" s="826">
        <f>BG13/BF13</f>
        <v>1</v>
      </c>
      <c r="EW13" s="827">
        <f>(BE13+AA13)/(Z13+BD13)</f>
        <v>1</v>
      </c>
      <c r="EX13" s="828">
        <f>(BE13+AA13)/I13</f>
        <v>0.30887069395906142</v>
      </c>
      <c r="EY13" s="677" t="s">
        <v>609</v>
      </c>
      <c r="EZ13" s="441" t="s">
        <v>361</v>
      </c>
      <c r="FA13" s="441" t="s">
        <v>362</v>
      </c>
      <c r="FB13" s="677" t="s">
        <v>363</v>
      </c>
      <c r="FC13" s="678" t="s">
        <v>364</v>
      </c>
    </row>
    <row r="14" spans="1:159" s="46" customFormat="1" ht="273" customHeight="1" x14ac:dyDescent="0.25">
      <c r="A14" s="441">
        <v>1</v>
      </c>
      <c r="B14" s="441">
        <v>22</v>
      </c>
      <c r="C14" s="627">
        <v>160</v>
      </c>
      <c r="D14" s="613" t="s">
        <v>353</v>
      </c>
      <c r="E14" s="627">
        <v>662</v>
      </c>
      <c r="F14" s="669" t="s">
        <v>550</v>
      </c>
      <c r="G14" s="441" t="s">
        <v>551</v>
      </c>
      <c r="H14" s="627" t="s">
        <v>558</v>
      </c>
      <c r="I14" s="448">
        <v>110</v>
      </c>
      <c r="J14" s="444">
        <v>0</v>
      </c>
      <c r="K14" s="443"/>
      <c r="L14" s="443"/>
      <c r="M14" s="449"/>
      <c r="N14" s="449"/>
      <c r="O14" s="444"/>
      <c r="P14" s="444"/>
      <c r="Q14" s="444"/>
      <c r="R14" s="444"/>
      <c r="S14" s="444"/>
      <c r="T14" s="444"/>
      <c r="U14" s="444"/>
      <c r="V14" s="444"/>
      <c r="W14" s="449"/>
      <c r="X14" s="449"/>
      <c r="Y14" s="450"/>
      <c r="Z14" s="450"/>
      <c r="AA14" s="450">
        <v>0</v>
      </c>
      <c r="AB14" s="445"/>
      <c r="AC14" s="445"/>
      <c r="AD14" s="444">
        <v>50</v>
      </c>
      <c r="AE14" s="443"/>
      <c r="AF14" s="443"/>
      <c r="AG14" s="443"/>
      <c r="AH14" s="443"/>
      <c r="AI14" s="443"/>
      <c r="AJ14" s="443"/>
      <c r="AK14" s="443"/>
      <c r="AL14" s="443"/>
      <c r="AM14" s="443">
        <v>42</v>
      </c>
      <c r="AN14" s="443">
        <v>42</v>
      </c>
      <c r="AO14" s="443">
        <v>0</v>
      </c>
      <c r="AP14" s="443">
        <v>0</v>
      </c>
      <c r="AQ14" s="443">
        <v>0</v>
      </c>
      <c r="AR14" s="443">
        <v>0</v>
      </c>
      <c r="AS14" s="443">
        <v>0</v>
      </c>
      <c r="AT14" s="443">
        <v>0</v>
      </c>
      <c r="AU14" s="443">
        <v>0</v>
      </c>
      <c r="AV14" s="443">
        <v>0</v>
      </c>
      <c r="AW14" s="443">
        <v>0</v>
      </c>
      <c r="AX14" s="443">
        <v>0</v>
      </c>
      <c r="AY14" s="443">
        <v>0</v>
      </c>
      <c r="AZ14" s="443">
        <v>0</v>
      </c>
      <c r="BA14" s="443">
        <v>42</v>
      </c>
      <c r="BB14" s="644">
        <v>42</v>
      </c>
      <c r="BC14" s="443">
        <f>AE14+AG14+AI14+AK14+AM14+AO14+AQ14+AS14+AU14+AW14+AY14+BA14</f>
        <v>84</v>
      </c>
      <c r="BD14" s="443">
        <f>AE14+AG14+AI14+AK14+AM14+AO14+AQ14+AS14+AU14+AW14+AY14+BA14</f>
        <v>84</v>
      </c>
      <c r="BE14" s="443">
        <f>AF14+AH14+AJ14+AL14+AN14+AP14+AR14+AT14+AV14+AX14+AZ14+BB14</f>
        <v>84</v>
      </c>
      <c r="BF14" s="443">
        <f>AE14+AG14+AI14+AK14+AM14+AO14+AQ14+AS14+AU14+AW14+AY14+BA14</f>
        <v>84</v>
      </c>
      <c r="BG14" s="443">
        <f>AF14+AH14+AJ14+AL14+AN14+AP14+AR14+AT14+AV14+AX14+AZ14+BB14</f>
        <v>84</v>
      </c>
      <c r="BH14" s="443">
        <v>25</v>
      </c>
      <c r="BI14" s="446"/>
      <c r="BJ14" s="446"/>
      <c r="BK14" s="446"/>
      <c r="BL14" s="670"/>
      <c r="BM14" s="446"/>
      <c r="BN14" s="446"/>
      <c r="BO14" s="446"/>
      <c r="BP14" s="446"/>
      <c r="BQ14" s="446"/>
      <c r="BR14" s="446"/>
      <c r="BS14" s="446"/>
      <c r="BT14" s="446"/>
      <c r="BU14" s="446"/>
      <c r="BV14" s="446"/>
      <c r="BW14" s="446"/>
      <c r="BX14" s="446"/>
      <c r="BY14" s="446"/>
      <c r="BZ14" s="446"/>
      <c r="CA14" s="446"/>
      <c r="CB14" s="446"/>
      <c r="CC14" s="446"/>
      <c r="CD14" s="446"/>
      <c r="CE14" s="446"/>
      <c r="CF14" s="446"/>
      <c r="CG14" s="446"/>
      <c r="CH14" s="446"/>
      <c r="CI14" s="446"/>
      <c r="CJ14" s="446"/>
      <c r="CK14" s="829"/>
      <c r="CL14" s="443">
        <v>1</v>
      </c>
      <c r="CM14" s="443"/>
      <c r="CN14" s="443"/>
      <c r="CO14" s="443"/>
      <c r="CP14" s="443"/>
      <c r="CQ14" s="443"/>
      <c r="CR14" s="443"/>
      <c r="CS14" s="443"/>
      <c r="CT14" s="443"/>
      <c r="CU14" s="443"/>
      <c r="CV14" s="443"/>
      <c r="CW14" s="443"/>
      <c r="CX14" s="443"/>
      <c r="CY14" s="443"/>
      <c r="CZ14" s="443"/>
      <c r="DA14" s="443"/>
      <c r="DB14" s="443"/>
      <c r="DC14" s="443"/>
      <c r="DD14" s="443"/>
      <c r="DE14" s="443"/>
      <c r="DF14" s="443"/>
      <c r="DG14" s="443"/>
      <c r="DH14" s="443"/>
      <c r="DI14" s="443"/>
      <c r="DJ14" s="443"/>
      <c r="DK14" s="443"/>
      <c r="DL14" s="443"/>
      <c r="DM14" s="443"/>
      <c r="DN14" s="443"/>
      <c r="DO14" s="443"/>
      <c r="DP14" s="443">
        <v>0</v>
      </c>
      <c r="DQ14" s="429"/>
      <c r="DR14" s="429"/>
      <c r="DS14" s="429"/>
      <c r="DT14" s="429"/>
      <c r="DU14" s="429"/>
      <c r="DV14" s="429"/>
      <c r="DW14" s="429"/>
      <c r="DX14" s="429"/>
      <c r="DY14" s="429"/>
      <c r="DZ14" s="429"/>
      <c r="EA14" s="429"/>
      <c r="EB14" s="429"/>
      <c r="EC14" s="429"/>
      <c r="ED14" s="429"/>
      <c r="EE14" s="429"/>
      <c r="EF14" s="429"/>
      <c r="EG14" s="429"/>
      <c r="EH14" s="429"/>
      <c r="EI14" s="429"/>
      <c r="EJ14" s="429"/>
      <c r="EK14" s="429"/>
      <c r="EL14" s="429"/>
      <c r="EM14" s="429"/>
      <c r="EN14" s="429"/>
      <c r="EO14" s="429"/>
      <c r="EP14" s="429"/>
      <c r="EQ14" s="429"/>
      <c r="ER14" s="429"/>
      <c r="ES14" s="429"/>
      <c r="ET14" s="824">
        <f>BB14/BA14</f>
        <v>1</v>
      </c>
      <c r="EU14" s="825">
        <f>BE14/BD14</f>
        <v>1</v>
      </c>
      <c r="EV14" s="826">
        <f>BG14/BF14</f>
        <v>1</v>
      </c>
      <c r="EW14" s="827">
        <f>(BE14+AA14)/(Z14+BD14)</f>
        <v>1</v>
      </c>
      <c r="EX14" s="828">
        <f>(BE14+AA14)/I14</f>
        <v>0.76363636363636367</v>
      </c>
      <c r="EY14" s="677" t="s">
        <v>592</v>
      </c>
      <c r="EZ14" s="441" t="s">
        <v>361</v>
      </c>
      <c r="FA14" s="441" t="s">
        <v>362</v>
      </c>
      <c r="FB14" s="677" t="s">
        <v>552</v>
      </c>
      <c r="FC14" s="678" t="s">
        <v>364</v>
      </c>
    </row>
    <row r="15" spans="1:159" s="46" customFormat="1" ht="66.75" customHeight="1" x14ac:dyDescent="0.25">
      <c r="A15" s="331"/>
      <c r="B15" s="331"/>
      <c r="C15" s="332"/>
      <c r="D15" s="333"/>
      <c r="E15" s="334"/>
      <c r="F15" s="335"/>
      <c r="G15" s="336"/>
      <c r="H15" s="337"/>
      <c r="I15" s="332"/>
      <c r="J15" s="332"/>
      <c r="K15" s="332"/>
      <c r="L15" s="332"/>
      <c r="M15" s="332"/>
      <c r="N15" s="332"/>
      <c r="O15" s="332"/>
      <c r="P15" s="332"/>
      <c r="Q15" s="332"/>
      <c r="R15" s="332"/>
      <c r="S15" s="332"/>
      <c r="T15" s="332"/>
      <c r="U15" s="332"/>
      <c r="V15" s="338"/>
      <c r="W15" s="332"/>
      <c r="X15" s="338"/>
      <c r="Y15" s="332"/>
      <c r="Z15" s="332"/>
      <c r="AA15" s="332"/>
      <c r="AB15" s="332"/>
      <c r="AC15" s="338"/>
      <c r="AD15" s="332"/>
      <c r="AE15" s="332"/>
      <c r="AF15" s="332"/>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44"/>
      <c r="BD15" s="344"/>
      <c r="BE15" s="344"/>
      <c r="BF15" s="344"/>
      <c r="BG15" s="338"/>
      <c r="BH15" s="345"/>
      <c r="BI15" s="338"/>
      <c r="BJ15" s="338"/>
      <c r="BK15" s="338"/>
      <c r="BL15" s="338"/>
      <c r="BM15" s="338"/>
      <c r="BN15" s="338"/>
      <c r="BO15" s="338"/>
      <c r="BP15" s="338"/>
      <c r="BQ15" s="338"/>
      <c r="BR15" s="338"/>
      <c r="BS15" s="338"/>
      <c r="BT15" s="338"/>
      <c r="BU15" s="338"/>
      <c r="BV15" s="338"/>
      <c r="BW15" s="338"/>
      <c r="BX15" s="338"/>
      <c r="BY15" s="338"/>
      <c r="BZ15" s="338"/>
      <c r="CA15" s="338"/>
      <c r="CB15" s="338"/>
      <c r="CC15" s="338"/>
      <c r="CD15" s="338"/>
      <c r="CE15" s="338"/>
      <c r="CF15" s="338"/>
      <c r="CG15" s="338"/>
      <c r="CH15" s="338"/>
      <c r="CI15" s="338"/>
      <c r="CJ15" s="338"/>
      <c r="CK15" s="338"/>
      <c r="CL15" s="339"/>
      <c r="CM15" s="332"/>
      <c r="CN15" s="332"/>
      <c r="CO15" s="332"/>
      <c r="CP15" s="332"/>
      <c r="CQ15" s="332"/>
      <c r="CR15" s="332"/>
      <c r="CS15" s="332"/>
      <c r="CT15" s="332"/>
      <c r="CU15" s="332"/>
      <c r="CV15" s="332"/>
      <c r="CW15" s="332"/>
      <c r="CX15" s="332"/>
      <c r="CY15" s="332"/>
      <c r="CZ15" s="332"/>
      <c r="DA15" s="332"/>
      <c r="DB15" s="332"/>
      <c r="DC15" s="332"/>
      <c r="DD15" s="332"/>
      <c r="DE15" s="332"/>
      <c r="DF15" s="332"/>
      <c r="DG15" s="332"/>
      <c r="DH15" s="332"/>
      <c r="DI15" s="332"/>
      <c r="DJ15" s="332"/>
      <c r="DK15" s="332"/>
      <c r="DL15" s="332"/>
      <c r="DM15" s="332"/>
      <c r="DN15" s="332"/>
      <c r="DO15" s="332"/>
      <c r="DP15" s="339"/>
      <c r="DQ15" s="332"/>
      <c r="DR15" s="332"/>
      <c r="DS15" s="332"/>
      <c r="DT15" s="332"/>
      <c r="DU15" s="332"/>
      <c r="DV15" s="332"/>
      <c r="DW15" s="332"/>
      <c r="DX15" s="332"/>
      <c r="DY15" s="332"/>
      <c r="DZ15" s="332"/>
      <c r="EA15" s="332"/>
      <c r="EB15" s="332"/>
      <c r="EC15" s="332"/>
      <c r="ED15" s="332"/>
      <c r="EE15" s="332"/>
      <c r="EF15" s="332"/>
      <c r="EG15" s="332"/>
      <c r="EH15" s="332"/>
      <c r="EI15" s="332"/>
      <c r="EJ15" s="332"/>
      <c r="EK15" s="332"/>
      <c r="EL15" s="332"/>
      <c r="EM15" s="332"/>
      <c r="EN15" s="332"/>
      <c r="EO15" s="332"/>
      <c r="EP15" s="332"/>
      <c r="EQ15" s="332"/>
      <c r="ER15" s="332"/>
      <c r="ES15" s="332"/>
      <c r="ET15" s="346"/>
      <c r="EU15" s="346"/>
      <c r="EV15" s="347"/>
      <c r="EW15" s="348"/>
      <c r="EX15" s="348"/>
      <c r="EY15" s="340"/>
      <c r="EZ15" s="341"/>
      <c r="FA15" s="341"/>
      <c r="FB15" s="342"/>
      <c r="FC15" s="343"/>
    </row>
    <row r="16" spans="1:159" ht="26.25" x14ac:dyDescent="0.4">
      <c r="D16" s="26" t="s">
        <v>35</v>
      </c>
      <c r="I16" s="20"/>
      <c r="Y16" s="297"/>
      <c r="Z16" s="237"/>
      <c r="AA16" s="295"/>
      <c r="AC16" s="237"/>
      <c r="AV16" s="309"/>
      <c r="AW16" s="309"/>
      <c r="AX16" s="309"/>
      <c r="AY16" s="309"/>
      <c r="AZ16" s="309"/>
      <c r="BA16" s="309"/>
      <c r="BB16" s="309"/>
      <c r="BC16" s="309"/>
      <c r="BD16" s="309"/>
      <c r="BE16" s="309"/>
      <c r="BF16" s="309"/>
      <c r="BG16" s="309"/>
    </row>
    <row r="17" spans="4:158" customFormat="1" ht="44.25" customHeight="1" x14ac:dyDescent="0.25">
      <c r="D17" s="48" t="s">
        <v>36</v>
      </c>
      <c r="E17" s="879" t="s">
        <v>37</v>
      </c>
      <c r="F17" s="879"/>
      <c r="G17" s="879"/>
      <c r="H17" s="879"/>
      <c r="I17" s="879"/>
      <c r="J17" s="879"/>
      <c r="K17" s="880" t="s">
        <v>38</v>
      </c>
      <c r="L17" s="880"/>
      <c r="M17" s="880"/>
      <c r="N17" s="880"/>
      <c r="O17" s="880"/>
      <c r="P17" s="880"/>
      <c r="Q17" s="880"/>
      <c r="R17" s="880"/>
      <c r="S17" s="880"/>
      <c r="T17" s="49"/>
      <c r="U17" s="140"/>
      <c r="V17" s="49"/>
      <c r="W17" s="49"/>
      <c r="X17" s="49"/>
      <c r="Y17" s="145"/>
      <c r="Z17" s="238"/>
      <c r="AA17" s="49"/>
      <c r="AB17" s="49"/>
      <c r="AC17" s="49"/>
      <c r="AD17" s="301"/>
      <c r="AE17" s="49"/>
      <c r="AF17" s="329"/>
      <c r="AG17" s="329"/>
      <c r="AH17" s="329"/>
      <c r="AI17" s="329"/>
      <c r="AJ17" s="351"/>
      <c r="AK17" s="351"/>
      <c r="AL17" s="351"/>
      <c r="AM17" s="351"/>
      <c r="AN17" s="351"/>
      <c r="AO17" s="351"/>
      <c r="AP17" s="351"/>
      <c r="AQ17" s="351"/>
      <c r="AR17" s="351"/>
      <c r="AS17" s="351"/>
      <c r="AT17" s="351"/>
      <c r="AU17" s="351"/>
      <c r="AV17" s="329"/>
      <c r="AW17" s="329"/>
      <c r="AX17" s="329"/>
      <c r="AY17" s="329"/>
      <c r="AZ17" s="329"/>
      <c r="BA17" s="329"/>
      <c r="BB17" s="329"/>
      <c r="BC17" s="329"/>
      <c r="BD17" s="329"/>
      <c r="BE17" s="329"/>
      <c r="BF17" s="329"/>
      <c r="BG17" s="329"/>
      <c r="BH17" s="49"/>
      <c r="BI17" s="311"/>
      <c r="BJ17" s="311"/>
      <c r="BK17" s="311"/>
      <c r="BL17" s="311"/>
      <c r="BM17" s="311"/>
      <c r="BN17" s="311"/>
      <c r="BO17" s="311"/>
      <c r="BP17" s="311"/>
      <c r="BQ17" s="311"/>
      <c r="BR17" s="311"/>
      <c r="BS17" s="311"/>
      <c r="BT17" s="311"/>
      <c r="BU17" s="311"/>
      <c r="BV17" s="311"/>
      <c r="BW17" s="311"/>
      <c r="BX17" s="311"/>
      <c r="BY17" s="311"/>
      <c r="BZ17" s="311"/>
      <c r="CA17" s="311"/>
      <c r="CB17" s="311"/>
      <c r="CC17" s="311"/>
      <c r="CD17" s="311"/>
      <c r="CE17" s="311"/>
      <c r="CF17" s="311"/>
      <c r="CG17" s="311"/>
      <c r="CH17" s="311"/>
      <c r="CI17" s="311"/>
      <c r="CJ17" s="311"/>
      <c r="CK17" s="311"/>
      <c r="CL17" s="49"/>
      <c r="CM17" s="311"/>
      <c r="CN17" s="311"/>
      <c r="CO17" s="311"/>
      <c r="CP17" s="311"/>
      <c r="CQ17" s="311"/>
      <c r="CR17" s="311"/>
      <c r="CS17" s="311"/>
      <c r="CT17" s="311"/>
      <c r="CU17" s="311"/>
      <c r="CV17" s="311"/>
      <c r="CW17" s="49"/>
      <c r="CX17" s="49"/>
      <c r="CY17" s="49"/>
      <c r="CZ17" s="49"/>
      <c r="DA17" s="49"/>
      <c r="DB17" s="49"/>
      <c r="DC17" s="49"/>
      <c r="DD17" s="49"/>
      <c r="DE17" s="49"/>
      <c r="DF17" s="49"/>
      <c r="DG17" s="49"/>
      <c r="DH17" s="49"/>
      <c r="DI17" s="49"/>
      <c r="DJ17" s="49"/>
      <c r="DK17" s="49"/>
      <c r="DL17" s="49"/>
      <c r="DM17" s="49"/>
      <c r="DN17" s="49"/>
      <c r="DO17" s="49"/>
      <c r="DP17" s="49"/>
      <c r="DQ17" s="311"/>
      <c r="DR17" s="311"/>
      <c r="DS17" s="311"/>
      <c r="DT17" s="311"/>
      <c r="DU17" s="311"/>
      <c r="DV17" s="311"/>
      <c r="DW17" s="311"/>
      <c r="DX17" s="311"/>
      <c r="DY17" s="311"/>
      <c r="DZ17" s="311"/>
      <c r="EA17" s="311"/>
      <c r="EB17" s="311"/>
      <c r="EC17" s="311"/>
      <c r="ED17" s="311"/>
      <c r="EE17" s="311"/>
      <c r="EF17" s="311"/>
      <c r="EG17" s="49"/>
      <c r="EH17" s="49"/>
      <c r="EI17" s="49"/>
      <c r="EJ17" s="49"/>
      <c r="EK17" s="49"/>
      <c r="EL17" s="49"/>
      <c r="EM17" s="49"/>
      <c r="EN17" s="49"/>
      <c r="EO17" s="49"/>
      <c r="EP17" s="49"/>
      <c r="EQ17" s="49"/>
      <c r="ER17" s="49"/>
      <c r="ES17" s="49"/>
      <c r="FB17" s="300"/>
    </row>
    <row r="18" spans="4:158" customFormat="1" ht="22.5" customHeight="1" x14ac:dyDescent="0.25">
      <c r="D18" s="25">
        <v>13</v>
      </c>
      <c r="E18" s="862" t="s">
        <v>87</v>
      </c>
      <c r="F18" s="862"/>
      <c r="G18" s="862"/>
      <c r="H18" s="862"/>
      <c r="I18" s="862"/>
      <c r="J18" s="862"/>
      <c r="K18" s="863" t="s">
        <v>88</v>
      </c>
      <c r="L18" s="863"/>
      <c r="M18" s="863"/>
      <c r="N18" s="863"/>
      <c r="O18" s="863"/>
      <c r="P18" s="863"/>
      <c r="Q18" s="863"/>
      <c r="R18" s="863"/>
      <c r="S18" s="863"/>
      <c r="T18" s="49"/>
      <c r="U18" s="140"/>
      <c r="V18" s="49"/>
      <c r="W18" s="49"/>
      <c r="X18" s="49"/>
      <c r="Y18" s="873"/>
      <c r="Z18" s="874"/>
      <c r="AA18" s="874"/>
      <c r="AB18" s="874"/>
      <c r="AC18" s="874"/>
      <c r="AD18" s="874"/>
      <c r="AE18" s="874"/>
      <c r="AF18" s="874"/>
      <c r="AG18" s="874"/>
      <c r="AH18" s="874"/>
      <c r="AI18" s="874"/>
      <c r="AJ18" s="874"/>
      <c r="AK18" s="874"/>
      <c r="AL18" s="874"/>
      <c r="AM18" s="874"/>
      <c r="AN18" s="874"/>
      <c r="AO18" s="874"/>
      <c r="AP18" s="874"/>
      <c r="AQ18" s="874"/>
      <c r="AR18" s="874"/>
      <c r="AS18" s="874"/>
      <c r="AT18" s="874"/>
      <c r="AU18" s="874"/>
      <c r="AV18" s="874"/>
      <c r="AW18" s="874"/>
      <c r="AX18" s="874"/>
      <c r="AY18" s="874"/>
      <c r="AZ18" s="874"/>
      <c r="BA18" s="874"/>
      <c r="BB18" s="874"/>
      <c r="BC18" s="874"/>
      <c r="BD18" s="874"/>
      <c r="BE18" s="874"/>
      <c r="BF18" s="874"/>
      <c r="BG18" s="874"/>
      <c r="BH18" s="49"/>
      <c r="BI18" s="311"/>
      <c r="BJ18" s="311"/>
      <c r="BK18" s="311"/>
      <c r="BL18" s="311"/>
      <c r="BM18" s="311"/>
      <c r="BN18" s="311"/>
      <c r="BO18" s="311"/>
      <c r="BP18" s="311"/>
      <c r="BQ18" s="311"/>
      <c r="BR18" s="311"/>
      <c r="BS18" s="311"/>
      <c r="BT18" s="311"/>
      <c r="BU18" s="311"/>
      <c r="BV18" s="311"/>
      <c r="BW18" s="311"/>
      <c r="BX18" s="311"/>
      <c r="BY18" s="311"/>
      <c r="BZ18" s="311"/>
      <c r="CA18" s="311"/>
      <c r="CB18" s="311"/>
      <c r="CC18" s="311"/>
      <c r="CD18" s="311"/>
      <c r="CE18" s="311"/>
      <c r="CF18" s="311"/>
      <c r="CG18" s="311"/>
      <c r="CH18" s="311"/>
      <c r="CI18" s="311"/>
      <c r="CJ18" s="311"/>
      <c r="CK18" s="311"/>
      <c r="CL18" s="49"/>
      <c r="CM18" s="311"/>
      <c r="CN18" s="311"/>
      <c r="CO18" s="311"/>
      <c r="CP18" s="311"/>
      <c r="CQ18" s="311"/>
      <c r="CR18" s="311"/>
      <c r="CS18" s="311"/>
      <c r="CT18" s="311"/>
      <c r="CU18" s="311"/>
      <c r="CV18" s="311"/>
      <c r="CW18" s="49"/>
      <c r="CX18" s="49"/>
      <c r="CY18" s="49"/>
      <c r="CZ18" s="49"/>
      <c r="DA18" s="49"/>
      <c r="DB18" s="49"/>
      <c r="DC18" s="49"/>
      <c r="DD18" s="49"/>
      <c r="DE18" s="49"/>
      <c r="DF18" s="49"/>
      <c r="DG18" s="49"/>
      <c r="DH18" s="49"/>
      <c r="DI18" s="49"/>
      <c r="DJ18" s="49"/>
      <c r="DK18" s="49"/>
      <c r="DL18" s="49"/>
      <c r="DM18" s="49"/>
      <c r="DN18" s="49"/>
      <c r="DO18" s="49"/>
      <c r="DP18" s="49"/>
      <c r="DQ18" s="311"/>
      <c r="DR18" s="311"/>
      <c r="DS18" s="311"/>
      <c r="DT18" s="311"/>
      <c r="DU18" s="311"/>
      <c r="DV18" s="311"/>
      <c r="DW18" s="311"/>
      <c r="DX18" s="311"/>
      <c r="DY18" s="311"/>
      <c r="DZ18" s="311"/>
      <c r="EA18" s="311"/>
      <c r="EB18" s="311"/>
      <c r="EC18" s="311"/>
      <c r="ED18" s="311"/>
      <c r="EE18" s="311"/>
      <c r="EF18" s="311"/>
      <c r="EG18" s="49"/>
      <c r="EH18" s="49"/>
      <c r="EI18" s="49"/>
      <c r="EJ18" s="49"/>
      <c r="EK18" s="49"/>
      <c r="EL18" s="49"/>
      <c r="EM18" s="49"/>
      <c r="EN18" s="49"/>
      <c r="EO18" s="49"/>
      <c r="EP18" s="49"/>
      <c r="EQ18" s="49"/>
      <c r="ER18" s="49"/>
      <c r="ES18" s="49"/>
    </row>
    <row r="19" spans="4:158" customFormat="1" ht="26.25" customHeight="1" x14ac:dyDescent="0.25">
      <c r="D19" s="25">
        <v>14</v>
      </c>
      <c r="E19" s="862" t="s">
        <v>351</v>
      </c>
      <c r="F19" s="862"/>
      <c r="G19" s="862"/>
      <c r="H19" s="862"/>
      <c r="I19" s="862"/>
      <c r="J19" s="862"/>
      <c r="K19" s="863" t="s">
        <v>352</v>
      </c>
      <c r="L19" s="863"/>
      <c r="M19" s="863"/>
      <c r="N19" s="863"/>
      <c r="O19" s="863"/>
      <c r="P19" s="863"/>
      <c r="Q19" s="863"/>
      <c r="R19" s="863"/>
      <c r="S19" s="863"/>
      <c r="T19" s="49"/>
      <c r="U19" s="140"/>
      <c r="V19" s="49"/>
      <c r="W19" s="49"/>
      <c r="X19" s="49"/>
      <c r="Y19" s="145"/>
      <c r="Z19" s="49"/>
      <c r="AA19" s="49"/>
      <c r="AB19" s="49"/>
      <c r="AC19" s="49"/>
      <c r="AD19" s="301"/>
      <c r="AE19" s="49"/>
      <c r="AF19" s="329"/>
      <c r="AG19" s="329"/>
      <c r="AH19" s="329"/>
      <c r="AI19" s="329"/>
      <c r="AJ19" s="351"/>
      <c r="AK19" s="351"/>
      <c r="AL19" s="351"/>
      <c r="AM19" s="351"/>
      <c r="AN19" s="351"/>
      <c r="AO19" s="351"/>
      <c r="AP19" s="351"/>
      <c r="AQ19" s="351"/>
      <c r="AR19" s="351"/>
      <c r="AS19" s="351"/>
      <c r="AT19" s="351"/>
      <c r="AU19" s="351"/>
      <c r="AV19" s="329"/>
      <c r="AW19" s="329"/>
      <c r="AX19" s="329"/>
      <c r="AY19" s="329"/>
      <c r="AZ19" s="329"/>
      <c r="BA19" s="329"/>
      <c r="BB19" s="329"/>
      <c r="BC19" s="329"/>
      <c r="BD19" s="329"/>
      <c r="BE19" s="329"/>
      <c r="BF19" s="329"/>
      <c r="BG19" s="329"/>
      <c r="BH19" s="49"/>
      <c r="BI19" s="311"/>
      <c r="BJ19" s="311"/>
      <c r="BK19" s="311"/>
      <c r="BL19" s="311"/>
      <c r="BM19" s="311"/>
      <c r="BN19" s="311"/>
      <c r="BO19" s="311"/>
      <c r="BP19" s="311"/>
      <c r="BQ19" s="311"/>
      <c r="BR19" s="311"/>
      <c r="BS19" s="311"/>
      <c r="BT19" s="311"/>
      <c r="BU19" s="311"/>
      <c r="BV19" s="311"/>
      <c r="BW19" s="311"/>
      <c r="BX19" s="311"/>
      <c r="BY19" s="311"/>
      <c r="BZ19" s="311"/>
      <c r="CA19" s="311"/>
      <c r="CB19" s="311"/>
      <c r="CC19" s="311"/>
      <c r="CD19" s="311"/>
      <c r="CE19" s="311"/>
      <c r="CF19" s="311"/>
      <c r="CG19" s="311"/>
      <c r="CH19" s="311"/>
      <c r="CI19" s="311"/>
      <c r="CJ19" s="311"/>
      <c r="CK19" s="311"/>
      <c r="CL19" s="49"/>
      <c r="CM19" s="311"/>
      <c r="CN19" s="311"/>
      <c r="CO19" s="311"/>
      <c r="CP19" s="311"/>
      <c r="CQ19" s="311"/>
      <c r="CR19" s="311"/>
      <c r="CS19" s="311"/>
      <c r="CT19" s="311"/>
      <c r="CU19" s="311"/>
      <c r="CV19" s="311"/>
      <c r="CW19" s="49"/>
      <c r="CX19" s="49"/>
      <c r="CY19" s="49"/>
      <c r="CZ19" s="49"/>
      <c r="DA19" s="49"/>
      <c r="DB19" s="49"/>
      <c r="DC19" s="49"/>
      <c r="DD19" s="49"/>
      <c r="DE19" s="49"/>
      <c r="DF19" s="49"/>
      <c r="DG19" s="49"/>
      <c r="DH19" s="49"/>
      <c r="DI19" s="49"/>
      <c r="DJ19" s="49"/>
      <c r="DK19" s="49"/>
      <c r="DL19" s="49"/>
      <c r="DM19" s="49"/>
      <c r="DN19" s="49"/>
      <c r="DO19" s="49"/>
      <c r="DP19" s="49"/>
      <c r="DQ19" s="311"/>
      <c r="DR19" s="311"/>
      <c r="DS19" s="311"/>
      <c r="DT19" s="311"/>
      <c r="DU19" s="311"/>
      <c r="DV19" s="311"/>
      <c r="DW19" s="311"/>
      <c r="DX19" s="311"/>
      <c r="DY19" s="311"/>
      <c r="DZ19" s="311"/>
      <c r="EA19" s="311"/>
      <c r="EB19" s="311"/>
      <c r="EC19" s="311"/>
      <c r="ED19" s="311"/>
      <c r="EE19" s="311"/>
      <c r="EF19" s="311"/>
      <c r="EG19" s="49"/>
      <c r="EH19" s="49"/>
      <c r="EI19" s="49"/>
      <c r="EJ19" s="49"/>
      <c r="EK19" s="49"/>
      <c r="EL19" s="49"/>
      <c r="EM19" s="49"/>
      <c r="EN19" s="49"/>
      <c r="EO19" s="49"/>
      <c r="EP19" s="49"/>
      <c r="EQ19" s="49"/>
      <c r="ER19" s="49"/>
      <c r="ES19" s="49"/>
    </row>
    <row r="21" spans="4:158" x14ac:dyDescent="0.25">
      <c r="AV21" s="237"/>
      <c r="AW21" s="237"/>
      <c r="AX21" s="237"/>
      <c r="AY21" s="237"/>
      <c r="AZ21" s="237"/>
      <c r="BA21" s="237"/>
      <c r="BB21" s="237"/>
      <c r="BC21" s="237"/>
      <c r="BD21" s="237"/>
      <c r="BE21" s="237"/>
      <c r="BF21" s="237"/>
      <c r="BG21" s="237"/>
    </row>
    <row r="25" spans="4:158" x14ac:dyDescent="0.25">
      <c r="AC25" s="309"/>
    </row>
  </sheetData>
  <mergeCells count="38">
    <mergeCell ref="E19:J19"/>
    <mergeCell ref="K19:S19"/>
    <mergeCell ref="FC10:FC12"/>
    <mergeCell ref="EY10:EY12"/>
    <mergeCell ref="EZ10:EZ12"/>
    <mergeCell ref="Y18:BG18"/>
    <mergeCell ref="E18:J18"/>
    <mergeCell ref="K18:S18"/>
    <mergeCell ref="EV10:EV12"/>
    <mergeCell ref="EX10:EX12"/>
    <mergeCell ref="EW10:EW12"/>
    <mergeCell ref="FA10:FA12"/>
    <mergeCell ref="FB10:FB12"/>
    <mergeCell ref="E17:J17"/>
    <mergeCell ref="K17:S17"/>
    <mergeCell ref="DP11:ES11"/>
    <mergeCell ref="A5:F5"/>
    <mergeCell ref="A6:F6"/>
    <mergeCell ref="A7:F7"/>
    <mergeCell ref="A8:F8"/>
    <mergeCell ref="G5:FC5"/>
    <mergeCell ref="G6:FC6"/>
    <mergeCell ref="G7:FC7"/>
    <mergeCell ref="G8:FC8"/>
    <mergeCell ref="ET10:ET12"/>
    <mergeCell ref="EU10:EU12"/>
    <mergeCell ref="J11:AC11"/>
    <mergeCell ref="AD11:BG11"/>
    <mergeCell ref="A10:I10"/>
    <mergeCell ref="A11:I11"/>
    <mergeCell ref="BH11:CK11"/>
    <mergeCell ref="CL11:DO11"/>
    <mergeCell ref="J10:ES10"/>
    <mergeCell ref="A2:F4"/>
    <mergeCell ref="G2:FC2"/>
    <mergeCell ref="G3:FC3"/>
    <mergeCell ref="G4:ES4"/>
    <mergeCell ref="ET4:FC4"/>
  </mergeCells>
  <phoneticPr fontId="8" type="noConversion"/>
  <dataValidations count="1">
    <dataValidation type="list" allowBlank="1" showInputMessage="1" showErrorMessage="1" sqref="H13"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53"/>
  <sheetViews>
    <sheetView topLeftCell="A22" zoomScale="46" zoomScaleNormal="46" zoomScaleSheetLayoutView="40" zoomScalePageLayoutView="73" workbookViewId="0">
      <selection activeCell="BE14" sqref="BD10:BE14"/>
    </sheetView>
  </sheetViews>
  <sheetFormatPr baseColWidth="10" defaultColWidth="10.85546875" defaultRowHeight="20.25" customHeight="1" x14ac:dyDescent="0.25"/>
  <cols>
    <col min="1" max="1" width="19.42578125" style="1" customWidth="1"/>
    <col min="2" max="2" width="13.140625" style="1" customWidth="1"/>
    <col min="3" max="3" width="23" style="1" customWidth="1"/>
    <col min="4" max="4" width="10.140625" style="5" customWidth="1"/>
    <col min="5" max="5" width="13.42578125" style="5" customWidth="1"/>
    <col min="6" max="6" width="7.42578125" style="19" customWidth="1"/>
    <col min="7" max="7" width="20.7109375" style="6" customWidth="1"/>
    <col min="8" max="8" width="28.5703125" style="6" bestFit="1" customWidth="1"/>
    <col min="9" max="9" width="23" style="6" hidden="1" customWidth="1"/>
    <col min="10" max="10" width="26.140625" style="6" hidden="1" customWidth="1"/>
    <col min="11" max="11" width="23" style="6" hidden="1" customWidth="1"/>
    <col min="12" max="12" width="20.5703125" style="6" hidden="1" customWidth="1"/>
    <col min="13" max="13" width="23" style="6" hidden="1" customWidth="1"/>
    <col min="14" max="14" width="20.5703125" style="6" hidden="1" customWidth="1"/>
    <col min="15" max="15" width="23" style="6" hidden="1" customWidth="1"/>
    <col min="16" max="16" width="20.5703125" style="6" hidden="1" customWidth="1"/>
    <col min="17" max="17" width="23" style="6" hidden="1" customWidth="1"/>
    <col min="18" max="18" width="20.5703125" style="6" hidden="1" customWidth="1"/>
    <col min="19" max="19" width="23" style="6" hidden="1" customWidth="1"/>
    <col min="20" max="20" width="20.5703125" style="6" hidden="1" customWidth="1"/>
    <col min="21" max="21" width="23" style="6" hidden="1" customWidth="1"/>
    <col min="22" max="22" width="25.42578125" style="6" bestFit="1" customWidth="1"/>
    <col min="23" max="23" width="27.28515625" style="6" bestFit="1" customWidth="1"/>
    <col min="24" max="24" width="24.5703125" style="6" bestFit="1" customWidth="1"/>
    <col min="25" max="25" width="24.42578125" style="6" bestFit="1" customWidth="1"/>
    <col min="26" max="26" width="31.85546875" style="6" bestFit="1" customWidth="1"/>
    <col min="27" max="27" width="21.42578125" style="6" customWidth="1"/>
    <col min="28" max="28" width="21.85546875" style="6" customWidth="1"/>
    <col min="29" max="30" width="15.7109375" style="6" hidden="1" customWidth="1"/>
    <col min="31" max="33" width="18.28515625" style="6" hidden="1" customWidth="1"/>
    <col min="34" max="34" width="21.28515625" style="6" hidden="1" customWidth="1"/>
    <col min="35" max="35" width="18.5703125" style="6" hidden="1" customWidth="1"/>
    <col min="36" max="36" width="20" style="6" hidden="1" customWidth="1"/>
    <col min="37" max="41" width="19" style="6" hidden="1" customWidth="1"/>
    <col min="42" max="42" width="21" style="6" hidden="1" customWidth="1"/>
    <col min="43" max="43" width="21.28515625" style="6" hidden="1" customWidth="1"/>
    <col min="44" max="44" width="17.5703125" style="6" hidden="1" customWidth="1"/>
    <col min="45" max="45" width="18" style="6" hidden="1" customWidth="1"/>
    <col min="46" max="46" width="17.5703125" style="6" hidden="1" customWidth="1"/>
    <col min="47" max="47" width="21.85546875" style="6" hidden="1" customWidth="1"/>
    <col min="48" max="48" width="20.28515625" style="6" hidden="1" customWidth="1"/>
    <col min="49" max="49" width="19.42578125" style="6" hidden="1" customWidth="1"/>
    <col min="50" max="50" width="19.140625" style="6" hidden="1" customWidth="1"/>
    <col min="51" max="51" width="17.7109375" style="6" customWidth="1"/>
    <col min="52" max="52" width="22.140625" style="6" customWidth="1"/>
    <col min="53" max="53" width="20.28515625" style="6" customWidth="1"/>
    <col min="54" max="54" width="20.28515625" style="6" bestFit="1" customWidth="1"/>
    <col min="55" max="55" width="25.42578125" style="6" customWidth="1"/>
    <col min="56" max="56" width="19.85546875" style="6" customWidth="1"/>
    <col min="57" max="57" width="23.28515625" style="6" customWidth="1"/>
    <col min="58" max="58" width="19.7109375" style="6" customWidth="1"/>
    <col min="59" max="83" width="15.7109375" style="6" hidden="1" customWidth="1"/>
    <col min="84" max="84" width="18.85546875" style="6" hidden="1" customWidth="1"/>
    <col min="85" max="85" width="21" style="6" hidden="1" customWidth="1"/>
    <col min="86" max="86" width="20.140625" style="6" hidden="1" customWidth="1"/>
    <col min="87" max="87" width="19.5703125" style="6" hidden="1" customWidth="1"/>
    <col min="88" max="88" width="19" style="6" customWidth="1"/>
    <col min="89" max="117" width="15.7109375" style="6" hidden="1" customWidth="1"/>
    <col min="118" max="118" width="21.140625" style="6" customWidth="1"/>
    <col min="119" max="146" width="15.7109375" style="6" hidden="1" customWidth="1"/>
    <col min="147" max="147" width="25.42578125" style="6" hidden="1" customWidth="1"/>
    <col min="148" max="148" width="20.85546875" style="20" customWidth="1"/>
    <col min="149" max="149" width="22.5703125" style="20" customWidth="1"/>
    <col min="150" max="150" width="22.42578125" style="1" customWidth="1"/>
    <col min="151" max="151" width="26.7109375" style="1" customWidth="1"/>
    <col min="152" max="152" width="21.42578125" style="1" customWidth="1"/>
    <col min="153" max="153" width="69.7109375" style="1" customWidth="1"/>
    <col min="154" max="154" width="20.5703125" style="1" customWidth="1"/>
    <col min="155" max="155" width="20.140625" style="1" customWidth="1"/>
    <col min="156" max="156" width="34.28515625" style="1" customWidth="1"/>
    <col min="157" max="157" width="30.85546875" style="1" customWidth="1"/>
    <col min="158" max="158" width="6" style="1" customWidth="1"/>
    <col min="159" max="160" width="10.85546875" style="1" customWidth="1"/>
    <col min="161" max="16384" width="10.85546875" style="1"/>
  </cols>
  <sheetData>
    <row r="1" spans="1:158" s="23" customFormat="1" ht="32.25" customHeight="1" x14ac:dyDescent="0.5">
      <c r="A1" s="915"/>
      <c r="B1" s="916"/>
      <c r="C1" s="916"/>
      <c r="D1" s="916"/>
      <c r="E1" s="917"/>
      <c r="F1" s="839" t="s">
        <v>39</v>
      </c>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39"/>
      <c r="AY1" s="839"/>
      <c r="AZ1" s="839"/>
      <c r="BA1" s="839"/>
      <c r="BB1" s="839"/>
      <c r="BC1" s="839"/>
      <c r="BD1" s="839"/>
      <c r="BE1" s="839"/>
      <c r="BF1" s="839"/>
      <c r="BG1" s="839"/>
      <c r="BH1" s="839"/>
      <c r="BI1" s="839"/>
      <c r="BJ1" s="839"/>
      <c r="BK1" s="839"/>
      <c r="BL1" s="839"/>
      <c r="BM1" s="839"/>
      <c r="BN1" s="839"/>
      <c r="BO1" s="839"/>
      <c r="BP1" s="839"/>
      <c r="BQ1" s="839"/>
      <c r="BR1" s="839"/>
      <c r="BS1" s="839"/>
      <c r="BT1" s="839"/>
      <c r="BU1" s="839"/>
      <c r="BV1" s="839"/>
      <c r="BW1" s="839"/>
      <c r="BX1" s="839"/>
      <c r="BY1" s="839"/>
      <c r="BZ1" s="839"/>
      <c r="CA1" s="839"/>
      <c r="CB1" s="839"/>
      <c r="CC1" s="839"/>
      <c r="CD1" s="839"/>
      <c r="CE1" s="839"/>
      <c r="CF1" s="839"/>
      <c r="CG1" s="839"/>
      <c r="CH1" s="839"/>
      <c r="CI1" s="839"/>
      <c r="CJ1" s="839"/>
      <c r="CK1" s="839"/>
      <c r="CL1" s="839"/>
      <c r="CM1" s="839"/>
      <c r="CN1" s="839"/>
      <c r="CO1" s="839"/>
      <c r="CP1" s="839"/>
      <c r="CQ1" s="839"/>
      <c r="CR1" s="839"/>
      <c r="CS1" s="839"/>
      <c r="CT1" s="839"/>
      <c r="CU1" s="839"/>
      <c r="CV1" s="839"/>
      <c r="CW1" s="839"/>
      <c r="CX1" s="839"/>
      <c r="CY1" s="839"/>
      <c r="CZ1" s="839"/>
      <c r="DA1" s="839"/>
      <c r="DB1" s="839"/>
      <c r="DC1" s="839"/>
      <c r="DD1" s="839"/>
      <c r="DE1" s="839"/>
      <c r="DF1" s="839"/>
      <c r="DG1" s="839"/>
      <c r="DH1" s="839"/>
      <c r="DI1" s="839"/>
      <c r="DJ1" s="839"/>
      <c r="DK1" s="839"/>
      <c r="DL1" s="839"/>
      <c r="DM1" s="839"/>
      <c r="DN1" s="839"/>
      <c r="DO1" s="839"/>
      <c r="DP1" s="839"/>
      <c r="DQ1" s="839"/>
      <c r="DR1" s="839"/>
      <c r="DS1" s="839"/>
      <c r="DT1" s="839"/>
      <c r="DU1" s="839"/>
      <c r="DV1" s="839"/>
      <c r="DW1" s="839"/>
      <c r="DX1" s="839"/>
      <c r="DY1" s="839"/>
      <c r="DZ1" s="839"/>
      <c r="EA1" s="839"/>
      <c r="EB1" s="839"/>
      <c r="EC1" s="839"/>
      <c r="ED1" s="839"/>
      <c r="EE1" s="839"/>
      <c r="EF1" s="839"/>
      <c r="EG1" s="839"/>
      <c r="EH1" s="839"/>
      <c r="EI1" s="839"/>
      <c r="EJ1" s="839"/>
      <c r="EK1" s="839"/>
      <c r="EL1" s="839"/>
      <c r="EM1" s="839"/>
      <c r="EN1" s="839"/>
      <c r="EO1" s="839"/>
      <c r="EP1" s="839"/>
      <c r="EQ1" s="839"/>
      <c r="ER1" s="839"/>
      <c r="ES1" s="839"/>
      <c r="ET1" s="839"/>
      <c r="EU1" s="839"/>
      <c r="EV1" s="839"/>
      <c r="EW1" s="839"/>
      <c r="EX1" s="839"/>
      <c r="EY1" s="839"/>
      <c r="EZ1" s="839"/>
      <c r="FA1" s="840"/>
    </row>
    <row r="2" spans="1:158" s="23" customFormat="1" ht="54" customHeight="1" thickBot="1" x14ac:dyDescent="0.55000000000000004">
      <c r="A2" s="918"/>
      <c r="B2" s="919"/>
      <c r="C2" s="919"/>
      <c r="D2" s="919"/>
      <c r="E2" s="920"/>
      <c r="F2" s="933" t="s">
        <v>342</v>
      </c>
      <c r="G2" s="933"/>
      <c r="H2" s="933"/>
      <c r="I2" s="933"/>
      <c r="J2" s="933"/>
      <c r="K2" s="933"/>
      <c r="L2" s="933"/>
      <c r="M2" s="933"/>
      <c r="N2" s="933"/>
      <c r="O2" s="933"/>
      <c r="P2" s="933"/>
      <c r="Q2" s="933"/>
      <c r="R2" s="933"/>
      <c r="S2" s="933"/>
      <c r="T2" s="933"/>
      <c r="U2" s="933"/>
      <c r="V2" s="933"/>
      <c r="W2" s="933"/>
      <c r="X2" s="933"/>
      <c r="Y2" s="933"/>
      <c r="Z2" s="933"/>
      <c r="AA2" s="933"/>
      <c r="AB2" s="933"/>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4"/>
      <c r="ES2" s="934"/>
      <c r="ET2" s="934"/>
      <c r="EU2" s="934"/>
      <c r="EV2" s="934"/>
      <c r="EW2" s="934"/>
      <c r="EX2" s="934"/>
      <c r="EY2" s="934"/>
      <c r="EZ2" s="934"/>
      <c r="FA2" s="935"/>
    </row>
    <row r="3" spans="1:158" s="22" customFormat="1" ht="45.75" customHeight="1" thickBot="1" x14ac:dyDescent="0.45">
      <c r="A3" s="921"/>
      <c r="B3" s="922"/>
      <c r="C3" s="922"/>
      <c r="D3" s="922"/>
      <c r="E3" s="923"/>
      <c r="F3" s="936" t="s">
        <v>48</v>
      </c>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c r="BJ3" s="937"/>
      <c r="BK3" s="937"/>
      <c r="BL3" s="937"/>
      <c r="BM3" s="937"/>
      <c r="BN3" s="937"/>
      <c r="BO3" s="937"/>
      <c r="BP3" s="937"/>
      <c r="BQ3" s="937"/>
      <c r="BR3" s="937"/>
      <c r="BS3" s="937"/>
      <c r="BT3" s="937"/>
      <c r="BU3" s="937"/>
      <c r="BV3" s="937"/>
      <c r="BW3" s="937"/>
      <c r="BX3" s="937"/>
      <c r="BY3" s="937"/>
      <c r="BZ3" s="937"/>
      <c r="CA3" s="937"/>
      <c r="CB3" s="937"/>
      <c r="CC3" s="937"/>
      <c r="CD3" s="937"/>
      <c r="CE3" s="937"/>
      <c r="CF3" s="937"/>
      <c r="CG3" s="937"/>
      <c r="CH3" s="937"/>
      <c r="CI3" s="937"/>
      <c r="CJ3" s="937"/>
      <c r="CK3" s="937"/>
      <c r="CL3" s="937"/>
      <c r="CM3" s="937"/>
      <c r="CN3" s="937"/>
      <c r="CO3" s="937"/>
      <c r="CP3" s="937"/>
      <c r="CQ3" s="937"/>
      <c r="CR3" s="937"/>
      <c r="CS3" s="937"/>
      <c r="CT3" s="937"/>
      <c r="CU3" s="937"/>
      <c r="CV3" s="937"/>
      <c r="CW3" s="937"/>
      <c r="CX3" s="937"/>
      <c r="CY3" s="937"/>
      <c r="CZ3" s="937"/>
      <c r="DA3" s="937"/>
      <c r="DB3" s="937"/>
      <c r="DC3" s="937"/>
      <c r="DD3" s="937"/>
      <c r="DE3" s="937"/>
      <c r="DF3" s="937"/>
      <c r="DG3" s="937"/>
      <c r="DH3" s="937"/>
      <c r="DI3" s="937"/>
      <c r="DJ3" s="937"/>
      <c r="DK3" s="937"/>
      <c r="DL3" s="937"/>
      <c r="DM3" s="937"/>
      <c r="DN3" s="937"/>
      <c r="DO3" s="937"/>
      <c r="DP3" s="937"/>
      <c r="DQ3" s="937"/>
      <c r="DR3" s="937"/>
      <c r="DS3" s="937"/>
      <c r="DT3" s="937"/>
      <c r="DU3" s="937"/>
      <c r="DV3" s="937"/>
      <c r="DW3" s="937"/>
      <c r="DX3" s="937"/>
      <c r="DY3" s="937"/>
      <c r="DZ3" s="937"/>
      <c r="EA3" s="937"/>
      <c r="EB3" s="937"/>
      <c r="EC3" s="937"/>
      <c r="ED3" s="937"/>
      <c r="EE3" s="937"/>
      <c r="EF3" s="937"/>
      <c r="EG3" s="937"/>
      <c r="EH3" s="937"/>
      <c r="EI3" s="937"/>
      <c r="EJ3" s="937"/>
      <c r="EK3" s="937"/>
      <c r="EL3" s="937"/>
      <c r="EM3" s="937"/>
      <c r="EN3" s="937"/>
      <c r="EO3" s="937"/>
      <c r="EP3" s="937"/>
      <c r="EQ3" s="937"/>
      <c r="ER3" s="937" t="s">
        <v>322</v>
      </c>
      <c r="ES3" s="937"/>
      <c r="ET3" s="937"/>
      <c r="EU3" s="937"/>
      <c r="EV3" s="937"/>
      <c r="EW3" s="937"/>
      <c r="EX3" s="937"/>
      <c r="EY3" s="937"/>
      <c r="EZ3" s="937"/>
      <c r="FA3" s="940"/>
    </row>
    <row r="4" spans="1:158" ht="20.25" customHeight="1" thickBot="1" x14ac:dyDescent="0.3">
      <c r="A4" s="924" t="s">
        <v>0</v>
      </c>
      <c r="B4" s="925"/>
      <c r="C4" s="925"/>
      <c r="D4" s="925"/>
      <c r="E4" s="926"/>
      <c r="F4" s="856" t="s">
        <v>357</v>
      </c>
      <c r="G4" s="857"/>
      <c r="H4" s="857"/>
      <c r="I4" s="857"/>
      <c r="J4" s="857"/>
      <c r="K4" s="857"/>
      <c r="L4" s="857"/>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AL4" s="857"/>
      <c r="AM4" s="857"/>
      <c r="AN4" s="857"/>
      <c r="AO4" s="857"/>
      <c r="AP4" s="857"/>
      <c r="AQ4" s="857"/>
      <c r="AR4" s="857"/>
      <c r="AS4" s="857"/>
      <c r="AT4" s="857"/>
      <c r="AU4" s="857"/>
      <c r="AV4" s="857"/>
      <c r="AW4" s="857"/>
      <c r="AX4" s="857"/>
      <c r="AY4" s="857"/>
      <c r="AZ4" s="857"/>
      <c r="BA4" s="857"/>
      <c r="BB4" s="857"/>
      <c r="BC4" s="857"/>
      <c r="BD4" s="857"/>
      <c r="BE4" s="857"/>
      <c r="BF4" s="857"/>
      <c r="BG4" s="857"/>
      <c r="BH4" s="857"/>
      <c r="BI4" s="857"/>
      <c r="BJ4" s="857"/>
      <c r="BK4" s="857"/>
      <c r="BL4" s="857"/>
      <c r="BM4" s="857"/>
      <c r="BN4" s="857"/>
      <c r="BO4" s="857"/>
      <c r="BP4" s="857"/>
      <c r="BQ4" s="857"/>
      <c r="BR4" s="857"/>
      <c r="BS4" s="857"/>
      <c r="BT4" s="857"/>
      <c r="BU4" s="857"/>
      <c r="BV4" s="857"/>
      <c r="BW4" s="857"/>
      <c r="BX4" s="857"/>
      <c r="BY4" s="857"/>
      <c r="BZ4" s="857"/>
      <c r="CA4" s="857"/>
      <c r="CB4" s="857"/>
      <c r="CC4" s="857"/>
      <c r="CD4" s="857"/>
      <c r="CE4" s="857"/>
      <c r="CF4" s="857"/>
      <c r="CG4" s="857"/>
      <c r="CH4" s="857"/>
      <c r="CI4" s="857"/>
      <c r="CJ4" s="857"/>
      <c r="CK4" s="857"/>
      <c r="CL4" s="857"/>
      <c r="CM4" s="857"/>
      <c r="CN4" s="857"/>
      <c r="CO4" s="857"/>
      <c r="CP4" s="857"/>
      <c r="CQ4" s="857"/>
      <c r="CR4" s="857"/>
      <c r="CS4" s="857"/>
      <c r="CT4" s="857"/>
      <c r="CU4" s="857"/>
      <c r="CV4" s="857"/>
      <c r="CW4" s="857"/>
      <c r="CX4" s="857"/>
      <c r="CY4" s="857"/>
      <c r="CZ4" s="857"/>
      <c r="DA4" s="857"/>
      <c r="DB4" s="857"/>
      <c r="DC4" s="857"/>
      <c r="DD4" s="857"/>
      <c r="DE4" s="857"/>
      <c r="DF4" s="857"/>
      <c r="DG4" s="857"/>
      <c r="DH4" s="857"/>
      <c r="DI4" s="857"/>
      <c r="DJ4" s="857"/>
      <c r="DK4" s="857"/>
      <c r="DL4" s="857"/>
      <c r="DM4" s="857"/>
      <c r="DN4" s="857"/>
      <c r="DO4" s="857"/>
      <c r="DP4" s="857"/>
      <c r="DQ4" s="857"/>
      <c r="DR4" s="857"/>
      <c r="DS4" s="857"/>
      <c r="DT4" s="857"/>
      <c r="DU4" s="857"/>
      <c r="DV4" s="857"/>
      <c r="DW4" s="857"/>
      <c r="DX4" s="857"/>
      <c r="DY4" s="857"/>
      <c r="DZ4" s="857"/>
      <c r="EA4" s="857"/>
      <c r="EB4" s="857"/>
      <c r="EC4" s="857"/>
      <c r="ED4" s="857"/>
      <c r="EE4" s="857"/>
      <c r="EF4" s="857"/>
      <c r="EG4" s="857"/>
      <c r="EH4" s="857"/>
      <c r="EI4" s="857"/>
      <c r="EJ4" s="857"/>
      <c r="EK4" s="857"/>
      <c r="EL4" s="857"/>
      <c r="EM4" s="857"/>
      <c r="EN4" s="857"/>
      <c r="EO4" s="857"/>
      <c r="EP4" s="857"/>
      <c r="EQ4" s="857"/>
      <c r="ER4" s="857"/>
      <c r="ES4" s="857"/>
      <c r="ET4" s="857"/>
      <c r="EU4" s="857"/>
      <c r="EV4" s="857"/>
      <c r="EW4" s="857"/>
      <c r="EX4" s="857"/>
      <c r="EY4" s="857"/>
      <c r="EZ4" s="857"/>
      <c r="FA4" s="858"/>
    </row>
    <row r="5" spans="1:158" ht="20.25" customHeight="1" thickBot="1" x14ac:dyDescent="0.3">
      <c r="A5" s="924" t="s">
        <v>2</v>
      </c>
      <c r="B5" s="925"/>
      <c r="C5" s="925"/>
      <c r="D5" s="925"/>
      <c r="E5" s="926"/>
      <c r="F5" s="856" t="s">
        <v>358</v>
      </c>
      <c r="G5" s="857"/>
      <c r="H5" s="857"/>
      <c r="I5" s="857"/>
      <c r="J5" s="857"/>
      <c r="K5" s="857"/>
      <c r="L5" s="857"/>
      <c r="M5" s="857"/>
      <c r="N5" s="857"/>
      <c r="O5" s="857"/>
      <c r="P5" s="857"/>
      <c r="Q5" s="857"/>
      <c r="R5" s="857"/>
      <c r="S5" s="857"/>
      <c r="T5" s="857"/>
      <c r="U5" s="857"/>
      <c r="V5" s="857"/>
      <c r="W5" s="857"/>
      <c r="X5" s="857"/>
      <c r="Y5" s="857"/>
      <c r="Z5" s="857"/>
      <c r="AA5" s="857"/>
      <c r="AB5" s="857"/>
      <c r="AC5" s="857"/>
      <c r="AD5" s="857"/>
      <c r="AE5" s="857"/>
      <c r="AF5" s="857"/>
      <c r="AG5" s="857"/>
      <c r="AH5" s="857"/>
      <c r="AI5" s="857"/>
      <c r="AJ5" s="857"/>
      <c r="AK5" s="857"/>
      <c r="AL5" s="857"/>
      <c r="AM5" s="857"/>
      <c r="AN5" s="857"/>
      <c r="AO5" s="857"/>
      <c r="AP5" s="857"/>
      <c r="AQ5" s="857"/>
      <c r="AR5" s="857"/>
      <c r="AS5" s="857"/>
      <c r="AT5" s="857"/>
      <c r="AU5" s="857"/>
      <c r="AV5" s="857"/>
      <c r="AW5" s="857"/>
      <c r="AX5" s="857"/>
      <c r="AY5" s="857"/>
      <c r="AZ5" s="857"/>
      <c r="BA5" s="857"/>
      <c r="BB5" s="857"/>
      <c r="BC5" s="857"/>
      <c r="BD5" s="857"/>
      <c r="BE5" s="857"/>
      <c r="BF5" s="857"/>
      <c r="BG5" s="857"/>
      <c r="BH5" s="857"/>
      <c r="BI5" s="857"/>
      <c r="BJ5" s="857"/>
      <c r="BK5" s="857"/>
      <c r="BL5" s="857"/>
      <c r="BM5" s="857"/>
      <c r="BN5" s="857"/>
      <c r="BO5" s="857"/>
      <c r="BP5" s="857"/>
      <c r="BQ5" s="857"/>
      <c r="BR5" s="857"/>
      <c r="BS5" s="857"/>
      <c r="BT5" s="857"/>
      <c r="BU5" s="857"/>
      <c r="BV5" s="857"/>
      <c r="BW5" s="857"/>
      <c r="BX5" s="857"/>
      <c r="BY5" s="857"/>
      <c r="BZ5" s="857"/>
      <c r="CA5" s="857"/>
      <c r="CB5" s="857"/>
      <c r="CC5" s="857"/>
      <c r="CD5" s="857"/>
      <c r="CE5" s="857"/>
      <c r="CF5" s="857"/>
      <c r="CG5" s="857"/>
      <c r="CH5" s="857"/>
      <c r="CI5" s="857"/>
      <c r="CJ5" s="857"/>
      <c r="CK5" s="857"/>
      <c r="CL5" s="857"/>
      <c r="CM5" s="857"/>
      <c r="CN5" s="857"/>
      <c r="CO5" s="857"/>
      <c r="CP5" s="857"/>
      <c r="CQ5" s="857"/>
      <c r="CR5" s="857"/>
      <c r="CS5" s="857"/>
      <c r="CT5" s="857"/>
      <c r="CU5" s="857"/>
      <c r="CV5" s="857"/>
      <c r="CW5" s="857"/>
      <c r="CX5" s="857"/>
      <c r="CY5" s="857"/>
      <c r="CZ5" s="857"/>
      <c r="DA5" s="857"/>
      <c r="DB5" s="857"/>
      <c r="DC5" s="857"/>
      <c r="DD5" s="857"/>
      <c r="DE5" s="857"/>
      <c r="DF5" s="857"/>
      <c r="DG5" s="857"/>
      <c r="DH5" s="857"/>
      <c r="DI5" s="857"/>
      <c r="DJ5" s="857"/>
      <c r="DK5" s="857"/>
      <c r="DL5" s="857"/>
      <c r="DM5" s="857"/>
      <c r="DN5" s="857"/>
      <c r="DO5" s="857"/>
      <c r="DP5" s="857"/>
      <c r="DQ5" s="857"/>
      <c r="DR5" s="857"/>
      <c r="DS5" s="857"/>
      <c r="DT5" s="857"/>
      <c r="DU5" s="857"/>
      <c r="DV5" s="857"/>
      <c r="DW5" s="857"/>
      <c r="DX5" s="857"/>
      <c r="DY5" s="857"/>
      <c r="DZ5" s="857"/>
      <c r="EA5" s="857"/>
      <c r="EB5" s="857"/>
      <c r="EC5" s="857"/>
      <c r="ED5" s="857"/>
      <c r="EE5" s="857"/>
      <c r="EF5" s="857"/>
      <c r="EG5" s="857"/>
      <c r="EH5" s="857"/>
      <c r="EI5" s="857"/>
      <c r="EJ5" s="857"/>
      <c r="EK5" s="857"/>
      <c r="EL5" s="857"/>
      <c r="EM5" s="857"/>
      <c r="EN5" s="857"/>
      <c r="EO5" s="857"/>
      <c r="EP5" s="857"/>
      <c r="EQ5" s="857"/>
      <c r="ER5" s="857"/>
      <c r="ES5" s="857"/>
      <c r="ET5" s="857"/>
      <c r="EU5" s="857"/>
      <c r="EV5" s="857"/>
      <c r="EW5" s="857"/>
      <c r="EX5" s="857"/>
      <c r="EY5" s="857"/>
      <c r="EZ5" s="857"/>
      <c r="FA5" s="858"/>
    </row>
    <row r="6" spans="1:158" ht="20.25" customHeight="1" thickBot="1" x14ac:dyDescent="0.3">
      <c r="A6" s="3"/>
      <c r="B6" s="3"/>
      <c r="C6" s="3"/>
      <c r="D6" s="27"/>
      <c r="E6" s="27"/>
      <c r="F6" s="28"/>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30"/>
      <c r="ES6" s="30"/>
      <c r="ET6" s="3"/>
      <c r="EU6" s="3"/>
      <c r="EV6" s="3"/>
      <c r="EW6" s="3"/>
      <c r="EX6" s="3"/>
      <c r="EY6" s="3"/>
      <c r="EZ6" s="3"/>
      <c r="FA6" s="3"/>
    </row>
    <row r="7" spans="1:158" s="21" customFormat="1" ht="20.25" customHeight="1" thickBot="1" x14ac:dyDescent="0.3">
      <c r="A7" s="927" t="s">
        <v>96</v>
      </c>
      <c r="B7" s="928"/>
      <c r="C7" s="928"/>
      <c r="D7" s="928"/>
      <c r="E7" s="928"/>
      <c r="F7" s="928"/>
      <c r="G7" s="929"/>
      <c r="H7" s="938" t="s">
        <v>286</v>
      </c>
      <c r="I7" s="938"/>
      <c r="J7" s="938"/>
      <c r="K7" s="938"/>
      <c r="L7" s="938"/>
      <c r="M7" s="938"/>
      <c r="N7" s="938"/>
      <c r="O7" s="938"/>
      <c r="P7" s="938"/>
      <c r="Q7" s="938"/>
      <c r="R7" s="938"/>
      <c r="S7" s="938"/>
      <c r="T7" s="938"/>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846" t="s">
        <v>279</v>
      </c>
      <c r="ES7" s="846" t="s">
        <v>280</v>
      </c>
      <c r="ET7" s="911" t="s">
        <v>281</v>
      </c>
      <c r="EU7" s="877" t="s">
        <v>329</v>
      </c>
      <c r="EV7" s="905" t="s">
        <v>330</v>
      </c>
      <c r="EW7" s="908" t="s">
        <v>331</v>
      </c>
      <c r="EX7" s="870" t="s">
        <v>332</v>
      </c>
      <c r="EY7" s="870" t="s">
        <v>333</v>
      </c>
      <c r="EZ7" s="870" t="s">
        <v>335</v>
      </c>
      <c r="FA7" s="864" t="s">
        <v>334</v>
      </c>
    </row>
    <row r="8" spans="1:158" s="21" customFormat="1" ht="36.75" customHeight="1" thickBot="1" x14ac:dyDescent="0.3">
      <c r="A8" s="930"/>
      <c r="B8" s="931"/>
      <c r="C8" s="931"/>
      <c r="D8" s="931"/>
      <c r="E8" s="931"/>
      <c r="F8" s="931"/>
      <c r="G8" s="932"/>
      <c r="H8" s="849" t="s">
        <v>65</v>
      </c>
      <c r="I8" s="849"/>
      <c r="J8" s="849"/>
      <c r="K8" s="849"/>
      <c r="L8" s="849"/>
      <c r="M8" s="849"/>
      <c r="N8" s="849"/>
      <c r="O8" s="849"/>
      <c r="P8" s="849"/>
      <c r="Q8" s="849"/>
      <c r="R8" s="849"/>
      <c r="S8" s="849"/>
      <c r="T8" s="849"/>
      <c r="U8" s="849"/>
      <c r="V8" s="849"/>
      <c r="W8" s="849"/>
      <c r="X8" s="849"/>
      <c r="Y8" s="849"/>
      <c r="Z8" s="849"/>
      <c r="AA8" s="850"/>
      <c r="AB8" s="848" t="s">
        <v>343</v>
      </c>
      <c r="AC8" s="849"/>
      <c r="AD8" s="849"/>
      <c r="AE8" s="849"/>
      <c r="AF8" s="849"/>
      <c r="AG8" s="849"/>
      <c r="AH8" s="849"/>
      <c r="AI8" s="849"/>
      <c r="AJ8" s="849"/>
      <c r="AK8" s="849"/>
      <c r="AL8" s="849"/>
      <c r="AM8" s="849"/>
      <c r="AN8" s="849"/>
      <c r="AO8" s="849"/>
      <c r="AP8" s="849"/>
      <c r="AQ8" s="849"/>
      <c r="AR8" s="849"/>
      <c r="AS8" s="849"/>
      <c r="AT8" s="849"/>
      <c r="AU8" s="849"/>
      <c r="AV8" s="849"/>
      <c r="AW8" s="849"/>
      <c r="AX8" s="849"/>
      <c r="AY8" s="849"/>
      <c r="AZ8" s="849"/>
      <c r="BA8" s="849"/>
      <c r="BB8" s="849"/>
      <c r="BC8" s="849"/>
      <c r="BD8" s="849"/>
      <c r="BE8" s="850"/>
      <c r="BF8" s="848" t="s">
        <v>62</v>
      </c>
      <c r="BG8" s="849"/>
      <c r="BH8" s="849"/>
      <c r="BI8" s="849"/>
      <c r="BJ8" s="849"/>
      <c r="BK8" s="849"/>
      <c r="BL8" s="849"/>
      <c r="BM8" s="849"/>
      <c r="BN8" s="849"/>
      <c r="BO8" s="849"/>
      <c r="BP8" s="849"/>
      <c r="BQ8" s="849"/>
      <c r="BR8" s="849"/>
      <c r="BS8" s="849"/>
      <c r="BT8" s="849"/>
      <c r="BU8" s="849"/>
      <c r="BV8" s="849"/>
      <c r="BW8" s="849"/>
      <c r="BX8" s="849"/>
      <c r="BY8" s="849"/>
      <c r="BZ8" s="849"/>
      <c r="CA8" s="849"/>
      <c r="CB8" s="849"/>
      <c r="CC8" s="849"/>
      <c r="CD8" s="849"/>
      <c r="CE8" s="849"/>
      <c r="CF8" s="849"/>
      <c r="CG8" s="849"/>
      <c r="CH8" s="849"/>
      <c r="CI8" s="850"/>
      <c r="CJ8" s="903" t="s">
        <v>63</v>
      </c>
      <c r="CK8" s="904"/>
      <c r="CL8" s="904"/>
      <c r="CM8" s="904"/>
      <c r="CN8" s="904"/>
      <c r="CO8" s="904"/>
      <c r="CP8" s="904"/>
      <c r="CQ8" s="904"/>
      <c r="CR8" s="904"/>
      <c r="CS8" s="904"/>
      <c r="CT8" s="904"/>
      <c r="CU8" s="904"/>
      <c r="CV8" s="904"/>
      <c r="CW8" s="904"/>
      <c r="CX8" s="904"/>
      <c r="CY8" s="904"/>
      <c r="CZ8" s="904"/>
      <c r="DA8" s="904"/>
      <c r="DB8" s="904"/>
      <c r="DC8" s="904"/>
      <c r="DD8" s="904"/>
      <c r="DE8" s="904"/>
      <c r="DF8" s="904"/>
      <c r="DG8" s="904"/>
      <c r="DH8" s="904"/>
      <c r="DI8" s="904"/>
      <c r="DJ8" s="904"/>
      <c r="DK8" s="904"/>
      <c r="DL8" s="904"/>
      <c r="DM8" s="904"/>
      <c r="DN8" s="900" t="s">
        <v>64</v>
      </c>
      <c r="DO8" s="901"/>
      <c r="DP8" s="901"/>
      <c r="DQ8" s="901"/>
      <c r="DR8" s="901"/>
      <c r="DS8" s="901"/>
      <c r="DT8" s="901"/>
      <c r="DU8" s="901"/>
      <c r="DV8" s="901"/>
      <c r="DW8" s="901"/>
      <c r="DX8" s="901"/>
      <c r="DY8" s="901"/>
      <c r="DZ8" s="901"/>
      <c r="EA8" s="901"/>
      <c r="EB8" s="901"/>
      <c r="EC8" s="901"/>
      <c r="ED8" s="901"/>
      <c r="EE8" s="901"/>
      <c r="EF8" s="901"/>
      <c r="EG8" s="902"/>
      <c r="EH8" s="902"/>
      <c r="EI8" s="902"/>
      <c r="EJ8" s="902"/>
      <c r="EK8" s="902"/>
      <c r="EL8" s="902"/>
      <c r="EM8" s="902"/>
      <c r="EN8" s="902"/>
      <c r="EO8" s="902"/>
      <c r="EP8" s="902"/>
      <c r="EQ8" s="902"/>
      <c r="ER8" s="847"/>
      <c r="ES8" s="847"/>
      <c r="ET8" s="912"/>
      <c r="EU8" s="878"/>
      <c r="EV8" s="906"/>
      <c r="EW8" s="909"/>
      <c r="EX8" s="871"/>
      <c r="EY8" s="871"/>
      <c r="EZ8" s="871"/>
      <c r="FA8" s="865"/>
    </row>
    <row r="9" spans="1:158" s="21" customFormat="1" ht="118.5" customHeight="1" thickBot="1" x14ac:dyDescent="0.3">
      <c r="A9" s="319" t="s">
        <v>89</v>
      </c>
      <c r="B9" s="392" t="s">
        <v>90</v>
      </c>
      <c r="C9" s="393" t="s">
        <v>91</v>
      </c>
      <c r="D9" s="393" t="s">
        <v>92</v>
      </c>
      <c r="E9" s="394" t="s">
        <v>93</v>
      </c>
      <c r="F9" s="394" t="s">
        <v>94</v>
      </c>
      <c r="G9" s="425" t="s">
        <v>95</v>
      </c>
      <c r="H9" s="439" t="s">
        <v>296</v>
      </c>
      <c r="I9" s="435" t="s">
        <v>268</v>
      </c>
      <c r="J9" s="436" t="s">
        <v>277</v>
      </c>
      <c r="K9" s="435" t="s">
        <v>269</v>
      </c>
      <c r="L9" s="436" t="s">
        <v>58</v>
      </c>
      <c r="M9" s="435" t="s">
        <v>270</v>
      </c>
      <c r="N9" s="436" t="s">
        <v>59</v>
      </c>
      <c r="O9" s="435" t="s">
        <v>271</v>
      </c>
      <c r="P9" s="436" t="s">
        <v>60</v>
      </c>
      <c r="Q9" s="435" t="s">
        <v>272</v>
      </c>
      <c r="R9" s="436" t="s">
        <v>61</v>
      </c>
      <c r="S9" s="435" t="s">
        <v>273</v>
      </c>
      <c r="T9" s="436" t="s">
        <v>51</v>
      </c>
      <c r="U9" s="435" t="s">
        <v>274</v>
      </c>
      <c r="V9" s="437" t="s">
        <v>278</v>
      </c>
      <c r="W9" s="428" t="s">
        <v>276</v>
      </c>
      <c r="X9" s="349" t="s">
        <v>337</v>
      </c>
      <c r="Y9" s="350" t="s">
        <v>338</v>
      </c>
      <c r="Z9" s="354" t="s">
        <v>339</v>
      </c>
      <c r="AA9" s="350" t="s">
        <v>340</v>
      </c>
      <c r="AB9" s="434" t="s">
        <v>296</v>
      </c>
      <c r="AC9" s="314" t="s">
        <v>263</v>
      </c>
      <c r="AD9" s="315" t="s">
        <v>52</v>
      </c>
      <c r="AE9" s="314" t="s">
        <v>264</v>
      </c>
      <c r="AF9" s="315" t="s">
        <v>53</v>
      </c>
      <c r="AG9" s="314" t="s">
        <v>265</v>
      </c>
      <c r="AH9" s="315" t="s">
        <v>54</v>
      </c>
      <c r="AI9" s="314" t="s">
        <v>266</v>
      </c>
      <c r="AJ9" s="315" t="s">
        <v>55</v>
      </c>
      <c r="AK9" s="314" t="s">
        <v>267</v>
      </c>
      <c r="AL9" s="315" t="s">
        <v>57</v>
      </c>
      <c r="AM9" s="314" t="s">
        <v>268</v>
      </c>
      <c r="AN9" s="315" t="s">
        <v>277</v>
      </c>
      <c r="AO9" s="314" t="s">
        <v>269</v>
      </c>
      <c r="AP9" s="315" t="s">
        <v>58</v>
      </c>
      <c r="AQ9" s="314" t="s">
        <v>270</v>
      </c>
      <c r="AR9" s="315" t="s">
        <v>59</v>
      </c>
      <c r="AS9" s="314" t="s">
        <v>271</v>
      </c>
      <c r="AT9" s="315" t="s">
        <v>60</v>
      </c>
      <c r="AU9" s="314" t="s">
        <v>272</v>
      </c>
      <c r="AV9" s="315" t="s">
        <v>61</v>
      </c>
      <c r="AW9" s="314" t="s">
        <v>273</v>
      </c>
      <c r="AX9" s="315" t="s">
        <v>51</v>
      </c>
      <c r="AY9" s="314" t="s">
        <v>274</v>
      </c>
      <c r="AZ9" s="327" t="s">
        <v>278</v>
      </c>
      <c r="BA9" s="428" t="s">
        <v>276</v>
      </c>
      <c r="BB9" s="349" t="s">
        <v>328</v>
      </c>
      <c r="BC9" s="350" t="s">
        <v>327</v>
      </c>
      <c r="BD9" s="354" t="s">
        <v>326</v>
      </c>
      <c r="BE9" s="350" t="s">
        <v>325</v>
      </c>
      <c r="BF9" s="434" t="s">
        <v>296</v>
      </c>
      <c r="BG9" s="509" t="s">
        <v>297</v>
      </c>
      <c r="BH9" s="510" t="s">
        <v>298</v>
      </c>
      <c r="BI9" s="509" t="s">
        <v>299</v>
      </c>
      <c r="BJ9" s="510" t="s">
        <v>300</v>
      </c>
      <c r="BK9" s="509" t="s">
        <v>301</v>
      </c>
      <c r="BL9" s="510" t="s">
        <v>302</v>
      </c>
      <c r="BM9" s="509" t="s">
        <v>324</v>
      </c>
      <c r="BN9" s="510" t="s">
        <v>320</v>
      </c>
      <c r="BO9" s="509" t="s">
        <v>303</v>
      </c>
      <c r="BP9" s="510" t="s">
        <v>304</v>
      </c>
      <c r="BQ9" s="509" t="s">
        <v>305</v>
      </c>
      <c r="BR9" s="510" t="s">
        <v>306</v>
      </c>
      <c r="BS9" s="509" t="s">
        <v>307</v>
      </c>
      <c r="BT9" s="510" t="s">
        <v>308</v>
      </c>
      <c r="BU9" s="509" t="s">
        <v>309</v>
      </c>
      <c r="BV9" s="510" t="s">
        <v>310</v>
      </c>
      <c r="BW9" s="509" t="s">
        <v>311</v>
      </c>
      <c r="BX9" s="510" t="s">
        <v>312</v>
      </c>
      <c r="BY9" s="509" t="s">
        <v>313</v>
      </c>
      <c r="BZ9" s="510" t="s">
        <v>314</v>
      </c>
      <c r="CA9" s="509" t="s">
        <v>315</v>
      </c>
      <c r="CB9" s="510" t="s">
        <v>316</v>
      </c>
      <c r="CC9" s="509" t="s">
        <v>317</v>
      </c>
      <c r="CD9" s="511" t="s">
        <v>318</v>
      </c>
      <c r="CE9" s="428" t="s">
        <v>276</v>
      </c>
      <c r="CF9" s="349" t="s">
        <v>282</v>
      </c>
      <c r="CG9" s="350" t="s">
        <v>283</v>
      </c>
      <c r="CH9" s="354" t="s">
        <v>284</v>
      </c>
      <c r="CI9" s="350" t="s">
        <v>285</v>
      </c>
      <c r="CJ9" s="434" t="s">
        <v>296</v>
      </c>
      <c r="CK9" s="509" t="s">
        <v>297</v>
      </c>
      <c r="CL9" s="510" t="s">
        <v>298</v>
      </c>
      <c r="CM9" s="509" t="s">
        <v>299</v>
      </c>
      <c r="CN9" s="510" t="s">
        <v>300</v>
      </c>
      <c r="CO9" s="509" t="s">
        <v>301</v>
      </c>
      <c r="CP9" s="510" t="s">
        <v>302</v>
      </c>
      <c r="CQ9" s="509" t="s">
        <v>319</v>
      </c>
      <c r="CR9" s="510" t="s">
        <v>320</v>
      </c>
      <c r="CS9" s="509" t="s">
        <v>303</v>
      </c>
      <c r="CT9" s="510" t="s">
        <v>304</v>
      </c>
      <c r="CU9" s="509" t="s">
        <v>305</v>
      </c>
      <c r="CV9" s="510" t="s">
        <v>306</v>
      </c>
      <c r="CW9" s="509" t="s">
        <v>307</v>
      </c>
      <c r="CX9" s="510" t="s">
        <v>308</v>
      </c>
      <c r="CY9" s="509" t="s">
        <v>309</v>
      </c>
      <c r="CZ9" s="510" t="s">
        <v>310</v>
      </c>
      <c r="DA9" s="509" t="s">
        <v>311</v>
      </c>
      <c r="DB9" s="510" t="s">
        <v>312</v>
      </c>
      <c r="DC9" s="509" t="s">
        <v>313</v>
      </c>
      <c r="DD9" s="510" t="s">
        <v>314</v>
      </c>
      <c r="DE9" s="509" t="s">
        <v>315</v>
      </c>
      <c r="DF9" s="510" t="s">
        <v>316</v>
      </c>
      <c r="DG9" s="509" t="s">
        <v>317</v>
      </c>
      <c r="DH9" s="510" t="s">
        <v>318</v>
      </c>
      <c r="DI9" s="512" t="s">
        <v>276</v>
      </c>
      <c r="DJ9" s="316" t="s">
        <v>288</v>
      </c>
      <c r="DK9" s="317" t="s">
        <v>289</v>
      </c>
      <c r="DL9" s="318" t="s">
        <v>290</v>
      </c>
      <c r="DM9" s="317" t="s">
        <v>291</v>
      </c>
      <c r="DN9" s="434" t="s">
        <v>296</v>
      </c>
      <c r="DO9" s="435" t="s">
        <v>263</v>
      </c>
      <c r="DP9" s="436" t="s">
        <v>52</v>
      </c>
      <c r="DQ9" s="435" t="s">
        <v>264</v>
      </c>
      <c r="DR9" s="436" t="s">
        <v>53</v>
      </c>
      <c r="DS9" s="435" t="s">
        <v>265</v>
      </c>
      <c r="DT9" s="436" t="s">
        <v>54</v>
      </c>
      <c r="DU9" s="435" t="s">
        <v>266</v>
      </c>
      <c r="DV9" s="436" t="s">
        <v>55</v>
      </c>
      <c r="DW9" s="435" t="s">
        <v>267</v>
      </c>
      <c r="DX9" s="436" t="s">
        <v>57</v>
      </c>
      <c r="DY9" s="435" t="s">
        <v>268</v>
      </c>
      <c r="DZ9" s="436" t="s">
        <v>277</v>
      </c>
      <c r="EA9" s="435" t="s">
        <v>269</v>
      </c>
      <c r="EB9" s="436" t="s">
        <v>58</v>
      </c>
      <c r="EC9" s="435" t="s">
        <v>270</v>
      </c>
      <c r="ED9" s="436" t="s">
        <v>59</v>
      </c>
      <c r="EE9" s="435" t="s">
        <v>271</v>
      </c>
      <c r="EF9" s="436" t="s">
        <v>60</v>
      </c>
      <c r="EG9" s="435" t="s">
        <v>272</v>
      </c>
      <c r="EH9" s="436" t="s">
        <v>61</v>
      </c>
      <c r="EI9" s="435" t="s">
        <v>273</v>
      </c>
      <c r="EJ9" s="436" t="s">
        <v>51</v>
      </c>
      <c r="EK9" s="435" t="s">
        <v>274</v>
      </c>
      <c r="EL9" s="436" t="s">
        <v>278</v>
      </c>
      <c r="EM9" s="512" t="s">
        <v>276</v>
      </c>
      <c r="EN9" s="316" t="s">
        <v>292</v>
      </c>
      <c r="EO9" s="317" t="s">
        <v>293</v>
      </c>
      <c r="EP9" s="318" t="s">
        <v>294</v>
      </c>
      <c r="EQ9" s="317" t="s">
        <v>295</v>
      </c>
      <c r="ER9" s="847"/>
      <c r="ES9" s="914"/>
      <c r="ET9" s="913"/>
      <c r="EU9" s="899"/>
      <c r="EV9" s="907"/>
      <c r="EW9" s="910"/>
      <c r="EX9" s="898"/>
      <c r="EY9" s="898"/>
      <c r="EZ9" s="898"/>
      <c r="FA9" s="941"/>
    </row>
    <row r="10" spans="1:158" s="4" customFormat="1" ht="44.25" customHeight="1" x14ac:dyDescent="0.25">
      <c r="A10" s="942" t="s">
        <v>365</v>
      </c>
      <c r="B10" s="957">
        <v>1</v>
      </c>
      <c r="C10" s="958" t="s">
        <v>368</v>
      </c>
      <c r="D10" s="886" t="s">
        <v>356</v>
      </c>
      <c r="E10" s="951">
        <v>160</v>
      </c>
      <c r="F10" s="391" t="s">
        <v>41</v>
      </c>
      <c r="G10" s="426">
        <f>AA10+BA10+BF10+CJ10+DN10</f>
        <v>1600000</v>
      </c>
      <c r="H10" s="302">
        <v>82028</v>
      </c>
      <c r="I10" s="489"/>
      <c r="J10" s="484"/>
      <c r="K10" s="489"/>
      <c r="L10" s="50"/>
      <c r="M10" s="489"/>
      <c r="N10" s="50"/>
      <c r="O10" s="489"/>
      <c r="P10" s="50"/>
      <c r="Q10" s="489"/>
      <c r="R10" s="50"/>
      <c r="S10" s="50"/>
      <c r="T10" s="50"/>
      <c r="U10" s="50"/>
      <c r="V10" s="302">
        <v>82028</v>
      </c>
      <c r="W10" s="302">
        <v>82028</v>
      </c>
      <c r="X10" s="302">
        <v>82028</v>
      </c>
      <c r="Y10" s="302">
        <v>82028</v>
      </c>
      <c r="Z10" s="302">
        <v>82028</v>
      </c>
      <c r="AA10" s="302">
        <v>82028</v>
      </c>
      <c r="AB10" s="302">
        <v>372000</v>
      </c>
      <c r="AC10" s="455">
        <v>11976</v>
      </c>
      <c r="AD10" s="455">
        <v>11976</v>
      </c>
      <c r="AE10" s="455">
        <v>11690</v>
      </c>
      <c r="AF10" s="455">
        <v>11690</v>
      </c>
      <c r="AG10" s="455">
        <v>38494</v>
      </c>
      <c r="AH10" s="455">
        <v>38494</v>
      </c>
      <c r="AI10" s="455">
        <v>40514</v>
      </c>
      <c r="AJ10" s="455">
        <v>42880</v>
      </c>
      <c r="AK10" s="455">
        <v>43176</v>
      </c>
      <c r="AL10" s="455">
        <v>37042</v>
      </c>
      <c r="AM10" s="455">
        <v>43176</v>
      </c>
      <c r="AN10" s="455">
        <v>44917</v>
      </c>
      <c r="AO10" s="455">
        <v>41404</v>
      </c>
      <c r="AP10" s="455">
        <v>46331</v>
      </c>
      <c r="AQ10" s="455">
        <v>41404</v>
      </c>
      <c r="AR10" s="455">
        <v>51452</v>
      </c>
      <c r="AS10" s="455">
        <v>33394</v>
      </c>
      <c r="AT10" s="455">
        <v>60251</v>
      </c>
      <c r="AU10" s="455">
        <v>27488</v>
      </c>
      <c r="AV10" s="455">
        <v>38027</v>
      </c>
      <c r="AW10" s="455">
        <v>22246</v>
      </c>
      <c r="AX10" s="455">
        <v>30633</v>
      </c>
      <c r="AY10" s="455">
        <v>63963</v>
      </c>
      <c r="AZ10" s="679">
        <v>5232</v>
      </c>
      <c r="BA10" s="302">
        <f>AC10+AE10+AG10+AI10+AK10+AM10+AO10+AQ10+AS10+AU10+AW10+AY10</f>
        <v>418925</v>
      </c>
      <c r="BB10" s="302">
        <f>AC10+AE10+AG10+AI10+AK10+AM10+AO10+AQ10+AS10+AU10+AW10+AY10</f>
        <v>418925</v>
      </c>
      <c r="BC10" s="302">
        <f>AD10+AF10+AH10+AJ10+AL10+AN10+AP10+AR10+AT10+AV10+AX10+AZ10</f>
        <v>418925</v>
      </c>
      <c r="BD10" s="302">
        <f>AC10+AE10+AG10+AI10+AK10+AM10+AO10+AQ10+AS10+AU10+AW10+AY10</f>
        <v>418925</v>
      </c>
      <c r="BE10" s="302">
        <f>AD10+AF10+AH10++AJ10+AL10+AN10+AP10+AR10+AT10+AV10+AX10+AZ10</f>
        <v>418925</v>
      </c>
      <c r="BF10" s="680">
        <v>482500</v>
      </c>
      <c r="BG10" s="42"/>
      <c r="BH10" s="302"/>
      <c r="BI10" s="42"/>
      <c r="BJ10" s="499"/>
      <c r="BK10" s="42"/>
      <c r="BL10" s="302"/>
      <c r="BM10" s="42"/>
      <c r="BN10" s="302"/>
      <c r="BO10" s="42"/>
      <c r="BP10" s="302"/>
      <c r="BQ10" s="302"/>
      <c r="BR10" s="302"/>
      <c r="BS10" s="302"/>
      <c r="BT10" s="302"/>
      <c r="BU10" s="302"/>
      <c r="BV10" s="302"/>
      <c r="BW10" s="302"/>
      <c r="BX10" s="302"/>
      <c r="BY10" s="302"/>
      <c r="BZ10" s="302"/>
      <c r="CA10" s="302"/>
      <c r="CB10" s="302"/>
      <c r="CC10" s="302"/>
      <c r="CD10" s="302"/>
      <c r="CE10" s="42"/>
      <c r="CF10" s="42"/>
      <c r="CG10" s="42"/>
      <c r="CH10" s="42"/>
      <c r="CI10" s="42"/>
      <c r="CJ10" s="680">
        <v>435575</v>
      </c>
      <c r="CK10" s="302"/>
      <c r="CL10" s="302"/>
      <c r="CM10" s="302"/>
      <c r="CN10" s="302"/>
      <c r="CO10" s="302"/>
      <c r="CP10" s="302"/>
      <c r="CQ10" s="302"/>
      <c r="CR10" s="302"/>
      <c r="CS10" s="302"/>
      <c r="CT10" s="302"/>
      <c r="CU10" s="302"/>
      <c r="CV10" s="302"/>
      <c r="CW10" s="302"/>
      <c r="CX10" s="302"/>
      <c r="CY10" s="302"/>
      <c r="CZ10" s="302"/>
      <c r="DA10" s="302"/>
      <c r="DB10" s="302"/>
      <c r="DC10" s="302"/>
      <c r="DD10" s="302"/>
      <c r="DE10" s="302"/>
      <c r="DF10" s="302"/>
      <c r="DG10" s="302"/>
      <c r="DH10" s="302"/>
      <c r="DI10" s="42">
        <f>DG10+DE10+DC10+DA10+CW10+CU10+CS10+CQ10+CO10+CM10+CK10</f>
        <v>0</v>
      </c>
      <c r="DJ10" s="42">
        <f>CK10+CM10+CO10+CQ10</f>
        <v>0</v>
      </c>
      <c r="DK10" s="42">
        <f>CL10+CN10+CP10+CR10</f>
        <v>0</v>
      </c>
      <c r="DL10" s="42">
        <f>DI10+BK10</f>
        <v>0</v>
      </c>
      <c r="DM10" s="42">
        <f>DK10+BK10</f>
        <v>0</v>
      </c>
      <c r="DN10" s="302">
        <v>180972</v>
      </c>
      <c r="DO10" s="447"/>
      <c r="DP10" s="429"/>
      <c r="DQ10" s="429"/>
      <c r="DR10" s="429"/>
      <c r="DS10" s="429"/>
      <c r="DT10" s="429"/>
      <c r="DU10" s="429"/>
      <c r="DV10" s="429"/>
      <c r="DW10" s="429"/>
      <c r="DX10" s="429"/>
      <c r="DY10" s="429"/>
      <c r="DZ10" s="429"/>
      <c r="EA10" s="429"/>
      <c r="EB10" s="429"/>
      <c r="EC10" s="429"/>
      <c r="ED10" s="429"/>
      <c r="EE10" s="429"/>
      <c r="EF10" s="429"/>
      <c r="EG10" s="429"/>
      <c r="EH10" s="429"/>
      <c r="EI10" s="429"/>
      <c r="EJ10" s="429"/>
      <c r="EK10" s="429"/>
      <c r="EL10" s="429"/>
      <c r="EM10" s="513">
        <f>EK10+EI10+EG10+EE10+EA10+DY10+DW10+DU10+DS10+DQ10+DO10</f>
        <v>0</v>
      </c>
      <c r="EN10" s="513">
        <f>DO10+DQ10+DS10+DU10</f>
        <v>0</v>
      </c>
      <c r="EO10" s="513">
        <f>DP10+DR10+DT10+DV10</f>
        <v>0</v>
      </c>
      <c r="EP10" s="513">
        <f>EM10+CO10</f>
        <v>0</v>
      </c>
      <c r="EQ10" s="514">
        <f>EO10+CO10</f>
        <v>0</v>
      </c>
      <c r="ER10" s="681">
        <f>AZ10/AY10</f>
        <v>8.1797289057736505E-2</v>
      </c>
      <c r="ES10" s="682">
        <f>BC10/BB10</f>
        <v>1</v>
      </c>
      <c r="ET10" s="683">
        <f>BE10/BD10</f>
        <v>1</v>
      </c>
      <c r="EU10" s="684">
        <f>(BC10+AA10)/(Z10+BB10)</f>
        <v>1</v>
      </c>
      <c r="EV10" s="684">
        <f>(BE10+AA10)/G10</f>
        <v>0.31309562499999999</v>
      </c>
      <c r="EW10" s="895" t="s">
        <v>610</v>
      </c>
      <c r="EX10" s="893" t="s">
        <v>361</v>
      </c>
      <c r="EY10" s="893" t="s">
        <v>362</v>
      </c>
      <c r="EZ10" s="893" t="s">
        <v>546</v>
      </c>
      <c r="FA10" s="881" t="s">
        <v>364</v>
      </c>
      <c r="FB10" s="883"/>
    </row>
    <row r="11" spans="1:158" s="164" customFormat="1" ht="44.25" customHeight="1" x14ac:dyDescent="0.25">
      <c r="A11" s="943"/>
      <c r="B11" s="884"/>
      <c r="C11" s="959"/>
      <c r="D11" s="886"/>
      <c r="E11" s="889"/>
      <c r="F11" s="383" t="s">
        <v>3</v>
      </c>
      <c r="G11" s="426">
        <f>AA11+BA11+BF11+CJ11+DN11</f>
        <v>8616596533</v>
      </c>
      <c r="H11" s="456">
        <v>1224849600</v>
      </c>
      <c r="I11" s="457"/>
      <c r="J11" s="457"/>
      <c r="K11" s="457"/>
      <c r="L11" s="458"/>
      <c r="M11" s="457"/>
      <c r="N11" s="457"/>
      <c r="O11" s="457"/>
      <c r="P11" s="458"/>
      <c r="Q11" s="457"/>
      <c r="R11" s="458"/>
      <c r="S11" s="457"/>
      <c r="T11" s="457"/>
      <c r="U11" s="457"/>
      <c r="V11" s="456">
        <v>1224849600</v>
      </c>
      <c r="W11" s="456">
        <v>1224849600</v>
      </c>
      <c r="X11" s="456">
        <v>1224849600</v>
      </c>
      <c r="Y11" s="456">
        <v>1224849600</v>
      </c>
      <c r="Z11" s="456">
        <v>1224849600</v>
      </c>
      <c r="AA11" s="456">
        <v>1224849600</v>
      </c>
      <c r="AB11" s="452">
        <v>1584591000</v>
      </c>
      <c r="AC11" s="506">
        <v>0</v>
      </c>
      <c r="AD11" s="506">
        <v>0</v>
      </c>
      <c r="AE11" s="452">
        <v>1116623000</v>
      </c>
      <c r="AF11" s="452">
        <v>1116623000</v>
      </c>
      <c r="AG11" s="507">
        <v>419544000</v>
      </c>
      <c r="AH11" s="507">
        <v>419544000</v>
      </c>
      <c r="AI11" s="508">
        <v>32060000</v>
      </c>
      <c r="AJ11" s="508">
        <v>32060000</v>
      </c>
      <c r="AK11" s="508">
        <v>0</v>
      </c>
      <c r="AL11" s="508">
        <v>0</v>
      </c>
      <c r="AM11" s="508">
        <v>16364000</v>
      </c>
      <c r="AN11" s="508">
        <v>16364000</v>
      </c>
      <c r="AO11" s="508">
        <v>0</v>
      </c>
      <c r="AP11" s="458">
        <v>0</v>
      </c>
      <c r="AQ11" s="458">
        <v>36735000</v>
      </c>
      <c r="AR11" s="458">
        <v>36735000</v>
      </c>
      <c r="AS11" s="508">
        <v>28320000</v>
      </c>
      <c r="AT11" s="508">
        <v>28320000</v>
      </c>
      <c r="AU11" s="508">
        <v>342252300</v>
      </c>
      <c r="AV11" s="467">
        <v>169524500</v>
      </c>
      <c r="AW11" s="508">
        <v>0</v>
      </c>
      <c r="AX11" s="467">
        <v>148891534</v>
      </c>
      <c r="AY11" s="508">
        <v>15884633.000000238</v>
      </c>
      <c r="AZ11" s="685">
        <v>38823802.666666746</v>
      </c>
      <c r="BA11" s="302">
        <f>AC11+AE11+AG11+AI11+AK11+AM11+AO11+AQ11+AS11+AU11+AW11+AY11</f>
        <v>2007782933.0000002</v>
      </c>
      <c r="BB11" s="302">
        <f t="shared" ref="BB11:BB15" si="0">AC11+AE11+AG11+AI11+AK11+AM11+AO11+AQ11+AS11+AU11+AW11+AY11</f>
        <v>2007782933.0000002</v>
      </c>
      <c r="BC11" s="302">
        <f t="shared" ref="BC11:BD15" si="1">AD11+AF11+AH11+AJ11+AL11+AN11+AP11+AR11+AT11+AV11+AX11+AZ11</f>
        <v>2006885836.6666667</v>
      </c>
      <c r="BD11" s="302">
        <f>AC11+AE11+AG11+AI11+AK11+AM11+AO11+AQ11+AS11+AU11+AW11+AY11</f>
        <v>2007782933.0000002</v>
      </c>
      <c r="BE11" s="302">
        <f t="shared" ref="BE11:BE15" si="2">AD11+AF11+AH11++AJ11+AL11+AN11+AP11+AR11+AT11+AV11+AX11+AZ11</f>
        <v>2006885836.6666667</v>
      </c>
      <c r="BF11" s="456">
        <v>2110964000</v>
      </c>
      <c r="BG11" s="497"/>
      <c r="BH11" s="497"/>
      <c r="BI11" s="498"/>
      <c r="BJ11" s="498"/>
      <c r="BK11" s="497"/>
      <c r="BL11" s="497"/>
      <c r="BM11" s="497"/>
      <c r="BN11" s="498"/>
      <c r="BO11" s="498"/>
      <c r="BP11" s="498"/>
      <c r="BQ11" s="498"/>
      <c r="BR11" s="498"/>
      <c r="BS11" s="498"/>
      <c r="BT11" s="498"/>
      <c r="BU11" s="498"/>
      <c r="BV11" s="498"/>
      <c r="BW11" s="498"/>
      <c r="BX11" s="498"/>
      <c r="BY11" s="498"/>
      <c r="BZ11" s="498"/>
      <c r="CA11" s="498"/>
      <c r="CB11" s="498"/>
      <c r="CC11" s="498"/>
      <c r="CD11" s="498"/>
      <c r="CE11" s="42"/>
      <c r="CF11" s="498"/>
      <c r="CG11" s="498"/>
      <c r="CH11" s="498"/>
      <c r="CI11" s="502"/>
      <c r="CJ11" s="456">
        <v>2160000000</v>
      </c>
      <c r="CK11" s="499"/>
      <c r="CL11" s="499"/>
      <c r="CM11" s="499"/>
      <c r="CN11" s="499"/>
      <c r="CO11" s="499"/>
      <c r="CP11" s="499"/>
      <c r="CQ11" s="499"/>
      <c r="CR11" s="499"/>
      <c r="CS11" s="499"/>
      <c r="CT11" s="499"/>
      <c r="CU11" s="499"/>
      <c r="CV11" s="499"/>
      <c r="CW11" s="499"/>
      <c r="CX11" s="499"/>
      <c r="CY11" s="499"/>
      <c r="CZ11" s="499"/>
      <c r="DA11" s="499"/>
      <c r="DB11" s="499"/>
      <c r="DC11" s="499"/>
      <c r="DD11" s="499"/>
      <c r="DE11" s="499"/>
      <c r="DF11" s="499"/>
      <c r="DG11" s="499"/>
      <c r="DH11" s="499"/>
      <c r="DI11" s="42">
        <f>DG11+DE11+DC11+DA11+CY11+CW11+CU11+CS11+CQ11+CO11+CM11+CK11</f>
        <v>0</v>
      </c>
      <c r="DJ11" s="498">
        <f>CK11+CM11+CO11+CQ11</f>
        <v>0</v>
      </c>
      <c r="DK11" s="498">
        <f>CL11+CN11+CP11+CR11</f>
        <v>0</v>
      </c>
      <c r="DL11" s="498">
        <f>CK11+CM11+CO11+CQ11+CS11+CU11+CW11+CY11+DA11+DE11+DG11</f>
        <v>0</v>
      </c>
      <c r="DM11" s="502">
        <f>CL11+CN11+CP11+CR11</f>
        <v>0</v>
      </c>
      <c r="DN11" s="456">
        <v>1113000000</v>
      </c>
      <c r="DO11" s="312"/>
      <c r="DP11" s="160"/>
      <c r="DQ11" s="160"/>
      <c r="DR11" s="160"/>
      <c r="DS11" s="160"/>
      <c r="DT11" s="160"/>
      <c r="DU11" s="160"/>
      <c r="DV11" s="160"/>
      <c r="DW11" s="160"/>
      <c r="DX11" s="160"/>
      <c r="DY11" s="160"/>
      <c r="DZ11" s="160"/>
      <c r="EA11" s="160"/>
      <c r="EB11" s="160"/>
      <c r="EC11" s="160"/>
      <c r="ED11" s="160"/>
      <c r="EE11" s="160"/>
      <c r="EF11" s="160"/>
      <c r="EG11" s="160"/>
      <c r="EH11" s="160"/>
      <c r="EI11" s="160"/>
      <c r="EJ11" s="160"/>
      <c r="EK11" s="160"/>
      <c r="EL11" s="160"/>
      <c r="EM11" s="515">
        <f>EK11+EI11+EG11+EE11+EC11+EA11+DY11+DW11+DU11+DS11+DQ11+DO11</f>
        <v>0</v>
      </c>
      <c r="EN11" s="355">
        <f>DO11+DQ11+DS11+DU11</f>
        <v>0</v>
      </c>
      <c r="EO11" s="355">
        <f>DP11+DR11+DT11+DV11</f>
        <v>0</v>
      </c>
      <c r="EP11" s="355">
        <f>DO11+DQ11+DS11+DU11+DW11+DY11+EA11+EC11+EE11+EI11+EK11</f>
        <v>0</v>
      </c>
      <c r="EQ11" s="359">
        <f>DP11+DR11+DT11+DV11</f>
        <v>0</v>
      </c>
      <c r="ER11" s="681">
        <f t="shared" ref="ER11:ER36" si="3">AZ11/AY11</f>
        <v>2.4441107746503281</v>
      </c>
      <c r="ES11" s="682">
        <f t="shared" ref="ES11:ES36" si="4">BC11/BB11</f>
        <v>0.9995531905772338</v>
      </c>
      <c r="ET11" s="683">
        <f t="shared" ref="ET11:ET36" si="5">BE11/BD11</f>
        <v>0.9995531905772338</v>
      </c>
      <c r="EU11" s="684">
        <f t="shared" ref="EU11:EU36" si="6">(BC11+AA11)/(Z11+BB11)</f>
        <v>0.9997224873770294</v>
      </c>
      <c r="EV11" s="684">
        <f t="shared" ref="EV11:EV36" si="7">(BE11+AA11)/G11</f>
        <v>0.37505938966617586</v>
      </c>
      <c r="EW11" s="892"/>
      <c r="EX11" s="894"/>
      <c r="EY11" s="894"/>
      <c r="EZ11" s="894"/>
      <c r="FA11" s="882"/>
      <c r="FB11" s="883"/>
    </row>
    <row r="12" spans="1:158" s="164" customFormat="1" ht="44.25" customHeight="1" x14ac:dyDescent="0.25">
      <c r="A12" s="943"/>
      <c r="B12" s="884"/>
      <c r="C12" s="959"/>
      <c r="D12" s="886"/>
      <c r="E12" s="889"/>
      <c r="F12" s="384" t="s">
        <v>275</v>
      </c>
      <c r="G12" s="426">
        <f t="shared" ref="G12:G40" si="8">AA12+BA12+BF12+CJ12+DN12</f>
        <v>8387129167</v>
      </c>
      <c r="H12" s="490">
        <v>966870234</v>
      </c>
      <c r="I12" s="457"/>
      <c r="J12" s="457"/>
      <c r="K12" s="457"/>
      <c r="L12" s="458"/>
      <c r="M12" s="457"/>
      <c r="N12" s="457"/>
      <c r="O12" s="457"/>
      <c r="P12" s="458"/>
      <c r="Q12" s="457"/>
      <c r="R12" s="458"/>
      <c r="S12" s="457"/>
      <c r="T12" s="457"/>
      <c r="U12" s="457"/>
      <c r="V12" s="490">
        <v>966870234</v>
      </c>
      <c r="W12" s="490">
        <v>966870234</v>
      </c>
      <c r="X12" s="490">
        <v>966870234</v>
      </c>
      <c r="Y12" s="490">
        <v>966870234</v>
      </c>
      <c r="Z12" s="490">
        <v>966870234</v>
      </c>
      <c r="AA12" s="490">
        <v>966870234</v>
      </c>
      <c r="AB12" s="452">
        <v>1584591000</v>
      </c>
      <c r="AC12" s="458">
        <v>0</v>
      </c>
      <c r="AD12" s="458">
        <v>0</v>
      </c>
      <c r="AE12" s="458">
        <v>0</v>
      </c>
      <c r="AF12" s="458">
        <v>0</v>
      </c>
      <c r="AG12" s="458">
        <v>36331166</v>
      </c>
      <c r="AH12" s="458">
        <v>36331166</v>
      </c>
      <c r="AI12" s="467">
        <v>171494834</v>
      </c>
      <c r="AJ12" s="467">
        <v>171494834</v>
      </c>
      <c r="AK12" s="467">
        <v>203236500</v>
      </c>
      <c r="AL12" s="467">
        <v>203236500</v>
      </c>
      <c r="AM12" s="468">
        <v>214828166</v>
      </c>
      <c r="AN12" s="508">
        <v>212964333</v>
      </c>
      <c r="AO12" s="481">
        <v>212757833</v>
      </c>
      <c r="AP12" s="508">
        <v>206502000</v>
      </c>
      <c r="AQ12" s="481">
        <v>213217663</v>
      </c>
      <c r="AR12" s="508">
        <v>221300078</v>
      </c>
      <c r="AS12" s="468">
        <v>215413066</v>
      </c>
      <c r="AT12" s="508">
        <v>211853922</v>
      </c>
      <c r="AU12" s="481">
        <v>226947100</v>
      </c>
      <c r="AV12" s="508">
        <v>199764767</v>
      </c>
      <c r="AW12" s="658">
        <v>169408100</v>
      </c>
      <c r="AX12" s="508">
        <v>144945465</v>
      </c>
      <c r="AY12" s="481">
        <v>344148505.00000024</v>
      </c>
      <c r="AZ12" s="685">
        <v>199570034</v>
      </c>
      <c r="BA12" s="302">
        <f t="shared" ref="BA12:BA15" si="9">AC12+AE12+AG12+AI12+AK12+AM12+AO12+AQ12+AS12+AU12+AW12+AY12</f>
        <v>2007782933.0000002</v>
      </c>
      <c r="BB12" s="302">
        <f t="shared" si="0"/>
        <v>2007782933.0000002</v>
      </c>
      <c r="BC12" s="302">
        <f t="shared" si="1"/>
        <v>1807963099</v>
      </c>
      <c r="BD12" s="302">
        <f t="shared" ref="BD12:BD15" si="10">AC12+AE12+AG12+AI12+AK12+AM12+AO12+AQ12+AS12+AU12+AW12+AY12</f>
        <v>2007782933.0000002</v>
      </c>
      <c r="BE12" s="302">
        <f t="shared" si="2"/>
        <v>1807963099</v>
      </c>
      <c r="BF12" s="577">
        <v>2139476000</v>
      </c>
      <c r="BG12" s="498"/>
      <c r="BH12" s="498"/>
      <c r="BI12" s="497"/>
      <c r="BJ12" s="498"/>
      <c r="BK12" s="497"/>
      <c r="BL12" s="498"/>
      <c r="BM12" s="497"/>
      <c r="BN12" s="498"/>
      <c r="BO12" s="497"/>
      <c r="BP12" s="498"/>
      <c r="BQ12" s="498"/>
      <c r="BR12" s="498"/>
      <c r="BS12" s="498"/>
      <c r="BT12" s="498"/>
      <c r="BU12" s="498"/>
      <c r="BV12" s="498"/>
      <c r="BW12" s="498"/>
      <c r="BX12" s="498"/>
      <c r="BY12" s="498"/>
      <c r="BZ12" s="498"/>
      <c r="CA12" s="498"/>
      <c r="CB12" s="498"/>
      <c r="CC12" s="498"/>
      <c r="CD12" s="498"/>
      <c r="CE12" s="42"/>
      <c r="CF12" s="498"/>
      <c r="CG12" s="498"/>
      <c r="CH12" s="498"/>
      <c r="CI12" s="502"/>
      <c r="CJ12" s="456">
        <v>2160000000</v>
      </c>
      <c r="CK12" s="499"/>
      <c r="CL12" s="499"/>
      <c r="CM12" s="499"/>
      <c r="CN12" s="499"/>
      <c r="CO12" s="499"/>
      <c r="CP12" s="499"/>
      <c r="CQ12" s="499"/>
      <c r="CR12" s="499"/>
      <c r="CS12" s="499"/>
      <c r="CT12" s="499"/>
      <c r="CU12" s="499"/>
      <c r="CV12" s="499"/>
      <c r="CW12" s="499"/>
      <c r="CX12" s="499"/>
      <c r="CY12" s="499"/>
      <c r="CZ12" s="499"/>
      <c r="DA12" s="499"/>
      <c r="DB12" s="499"/>
      <c r="DC12" s="499"/>
      <c r="DD12" s="499"/>
      <c r="DE12" s="499"/>
      <c r="DF12" s="499"/>
      <c r="DG12" s="499"/>
      <c r="DH12" s="499"/>
      <c r="DI12" s="42">
        <f>DE12+DC12+DA12+CY12+CW12+CU12+CS12+CQ12+CO12+CM12+CK12+DG12</f>
        <v>0</v>
      </c>
      <c r="DJ12" s="498">
        <f>+CK12+CM12+CO12+CQ12</f>
        <v>0</v>
      </c>
      <c r="DK12" s="498">
        <f>CL12+CN12+CP12+CR12</f>
        <v>0</v>
      </c>
      <c r="DL12" s="498">
        <f>CM12+CO12+CQ12+CS12+CU12+CW12+CY12+DA12+DC12+DE12+DG12</f>
        <v>0</v>
      </c>
      <c r="DM12" s="502">
        <f>CL12+CN12+CP12+CR12</f>
        <v>0</v>
      </c>
      <c r="DN12" s="456">
        <v>1113000000</v>
      </c>
      <c r="DO12" s="312"/>
      <c r="DP12" s="160"/>
      <c r="DQ12" s="160"/>
      <c r="DR12" s="160"/>
      <c r="DS12" s="160"/>
      <c r="DT12" s="160"/>
      <c r="DU12" s="160"/>
      <c r="DV12" s="160"/>
      <c r="DW12" s="160"/>
      <c r="DX12" s="160"/>
      <c r="DY12" s="160"/>
      <c r="DZ12" s="160"/>
      <c r="EA12" s="160"/>
      <c r="EB12" s="160"/>
      <c r="EC12" s="160"/>
      <c r="ED12" s="160"/>
      <c r="EE12" s="160"/>
      <c r="EF12" s="160"/>
      <c r="EG12" s="160"/>
      <c r="EH12" s="160"/>
      <c r="EI12" s="160"/>
      <c r="EJ12" s="160"/>
      <c r="EK12" s="160"/>
      <c r="EL12" s="160"/>
      <c r="EM12" s="516">
        <f>EI12+EG12+EE12+EC12+EA12+DY12+DW12+DU12+DS12+DQ12+DO12+EK12</f>
        <v>0</v>
      </c>
      <c r="EN12" s="355">
        <f>+DO12+DQ12+DS12+DU12</f>
        <v>0</v>
      </c>
      <c r="EO12" s="355">
        <f>DP12+DR12+DT12+DV12</f>
        <v>0</v>
      </c>
      <c r="EP12" s="355">
        <f>DQ12+DS12+DU12+DW12+DY12+EA12+EC12+EE12+EG12+EI12+EK12</f>
        <v>0</v>
      </c>
      <c r="EQ12" s="359">
        <f>DP12+DR12+DT12+DV12</f>
        <v>0</v>
      </c>
      <c r="ER12" s="681">
        <f t="shared" si="3"/>
        <v>0.5798951066197422</v>
      </c>
      <c r="ES12" s="682">
        <f t="shared" si="4"/>
        <v>0.90047737197295907</v>
      </c>
      <c r="ET12" s="683">
        <f t="shared" si="5"/>
        <v>0.90047737197295907</v>
      </c>
      <c r="EU12" s="684">
        <f t="shared" si="6"/>
        <v>0.93282583791053442</v>
      </c>
      <c r="EV12" s="684">
        <f t="shared" si="7"/>
        <v>0.33084423498780247</v>
      </c>
      <c r="EW12" s="892"/>
      <c r="EX12" s="894"/>
      <c r="EY12" s="894"/>
      <c r="EZ12" s="894"/>
      <c r="FA12" s="882"/>
      <c r="FB12" s="883"/>
    </row>
    <row r="13" spans="1:158" s="4" customFormat="1" ht="44.25" customHeight="1" x14ac:dyDescent="0.25">
      <c r="A13" s="943"/>
      <c r="B13" s="884"/>
      <c r="C13" s="959"/>
      <c r="D13" s="886"/>
      <c r="E13" s="889"/>
      <c r="F13" s="385" t="s">
        <v>42</v>
      </c>
      <c r="G13" s="426">
        <f t="shared" si="8"/>
        <v>839283</v>
      </c>
      <c r="H13" s="459">
        <v>0</v>
      </c>
      <c r="I13" s="459"/>
      <c r="J13" s="459"/>
      <c r="K13" s="459"/>
      <c r="L13" s="459"/>
      <c r="M13" s="459"/>
      <c r="N13" s="459"/>
      <c r="O13" s="459"/>
      <c r="P13" s="459"/>
      <c r="Q13" s="459"/>
      <c r="R13" s="302"/>
      <c r="S13" s="459"/>
      <c r="T13" s="459"/>
      <c r="U13" s="459"/>
      <c r="V13" s="459">
        <v>0</v>
      </c>
      <c r="W13" s="459">
        <v>0</v>
      </c>
      <c r="X13" s="459">
        <v>0</v>
      </c>
      <c r="Y13" s="459">
        <v>0</v>
      </c>
      <c r="Z13" s="459">
        <v>0</v>
      </c>
      <c r="AA13" s="459">
        <v>0</v>
      </c>
      <c r="AB13" s="460">
        <v>0</v>
      </c>
      <c r="AC13" s="460">
        <v>0</v>
      </c>
      <c r="AD13" s="460">
        <v>0</v>
      </c>
      <c r="AE13" s="460">
        <v>0</v>
      </c>
      <c r="AF13" s="460">
        <v>0</v>
      </c>
      <c r="AG13" s="460">
        <v>0</v>
      </c>
      <c r="AH13" s="460">
        <v>0</v>
      </c>
      <c r="AI13" s="460">
        <v>0</v>
      </c>
      <c r="AJ13" s="460">
        <v>0</v>
      </c>
      <c r="AK13" s="460">
        <v>0</v>
      </c>
      <c r="AL13" s="460">
        <v>0</v>
      </c>
      <c r="AM13" s="460">
        <v>0</v>
      </c>
      <c r="AN13" s="460">
        <v>0</v>
      </c>
      <c r="AO13" s="460">
        <v>0</v>
      </c>
      <c r="AP13" s="460">
        <v>0</v>
      </c>
      <c r="AQ13" s="460">
        <v>0</v>
      </c>
      <c r="AR13" s="460">
        <v>0</v>
      </c>
      <c r="AS13" s="460">
        <v>0</v>
      </c>
      <c r="AT13" s="460">
        <v>0</v>
      </c>
      <c r="AU13" s="460">
        <v>0</v>
      </c>
      <c r="AV13" s="460">
        <v>0</v>
      </c>
      <c r="AW13" s="460">
        <v>0</v>
      </c>
      <c r="AX13" s="460">
        <v>0</v>
      </c>
      <c r="AY13" s="460">
        <v>0</v>
      </c>
      <c r="AZ13" s="686">
        <v>0</v>
      </c>
      <c r="BA13" s="302">
        <f t="shared" si="9"/>
        <v>0</v>
      </c>
      <c r="BB13" s="302">
        <v>0</v>
      </c>
      <c r="BC13" s="302">
        <f t="shared" si="1"/>
        <v>0</v>
      </c>
      <c r="BD13" s="302">
        <f t="shared" si="1"/>
        <v>0</v>
      </c>
      <c r="BE13" s="302">
        <f t="shared" si="2"/>
        <v>0</v>
      </c>
      <c r="BF13" s="302">
        <f>BF10+BF17</f>
        <v>601000</v>
      </c>
      <c r="BG13" s="302">
        <f t="shared" ref="BG13:DN13" si="11">BG10+BG17</f>
        <v>0</v>
      </c>
      <c r="BH13" s="302">
        <f t="shared" si="11"/>
        <v>0</v>
      </c>
      <c r="BI13" s="302">
        <f t="shared" si="11"/>
        <v>0</v>
      </c>
      <c r="BJ13" s="302">
        <f t="shared" si="11"/>
        <v>0</v>
      </c>
      <c r="BK13" s="302">
        <f t="shared" si="11"/>
        <v>0</v>
      </c>
      <c r="BL13" s="302">
        <f t="shared" si="11"/>
        <v>0</v>
      </c>
      <c r="BM13" s="302">
        <f t="shared" si="11"/>
        <v>0</v>
      </c>
      <c r="BN13" s="302">
        <f t="shared" si="11"/>
        <v>0</v>
      </c>
      <c r="BO13" s="302">
        <f t="shared" si="11"/>
        <v>0</v>
      </c>
      <c r="BP13" s="302">
        <f t="shared" si="11"/>
        <v>0</v>
      </c>
      <c r="BQ13" s="302">
        <f t="shared" si="11"/>
        <v>0</v>
      </c>
      <c r="BR13" s="302">
        <f t="shared" si="11"/>
        <v>0</v>
      </c>
      <c r="BS13" s="302">
        <f t="shared" si="11"/>
        <v>0</v>
      </c>
      <c r="BT13" s="302">
        <f t="shared" si="11"/>
        <v>0</v>
      </c>
      <c r="BU13" s="302">
        <f t="shared" si="11"/>
        <v>0</v>
      </c>
      <c r="BV13" s="302">
        <f t="shared" si="11"/>
        <v>0</v>
      </c>
      <c r="BW13" s="302">
        <f t="shared" si="11"/>
        <v>0</v>
      </c>
      <c r="BX13" s="302">
        <f t="shared" si="11"/>
        <v>0</v>
      </c>
      <c r="BY13" s="302">
        <f t="shared" si="11"/>
        <v>0</v>
      </c>
      <c r="BZ13" s="302">
        <f t="shared" si="11"/>
        <v>0</v>
      </c>
      <c r="CA13" s="302">
        <f t="shared" si="11"/>
        <v>0</v>
      </c>
      <c r="CB13" s="302">
        <f t="shared" si="11"/>
        <v>0</v>
      </c>
      <c r="CC13" s="302">
        <f t="shared" si="11"/>
        <v>0</v>
      </c>
      <c r="CD13" s="302">
        <f t="shared" si="11"/>
        <v>0</v>
      </c>
      <c r="CE13" s="302">
        <f t="shared" si="11"/>
        <v>0</v>
      </c>
      <c r="CF13" s="302">
        <f t="shared" si="11"/>
        <v>0</v>
      </c>
      <c r="CG13" s="302">
        <f t="shared" si="11"/>
        <v>0</v>
      </c>
      <c r="CH13" s="302">
        <f t="shared" si="11"/>
        <v>0</v>
      </c>
      <c r="CI13" s="302">
        <f t="shared" si="11"/>
        <v>0</v>
      </c>
      <c r="CJ13" s="302"/>
      <c r="CK13" s="302">
        <f t="shared" si="11"/>
        <v>0</v>
      </c>
      <c r="CL13" s="302">
        <f t="shared" si="11"/>
        <v>0</v>
      </c>
      <c r="CM13" s="302">
        <f t="shared" si="11"/>
        <v>0</v>
      </c>
      <c r="CN13" s="302">
        <f t="shared" si="11"/>
        <v>0</v>
      </c>
      <c r="CO13" s="302">
        <f t="shared" si="11"/>
        <v>0</v>
      </c>
      <c r="CP13" s="302">
        <f t="shared" si="11"/>
        <v>0</v>
      </c>
      <c r="CQ13" s="302">
        <f t="shared" si="11"/>
        <v>0</v>
      </c>
      <c r="CR13" s="302">
        <f t="shared" si="11"/>
        <v>0</v>
      </c>
      <c r="CS13" s="302">
        <f t="shared" si="11"/>
        <v>0</v>
      </c>
      <c r="CT13" s="302">
        <f t="shared" si="11"/>
        <v>0</v>
      </c>
      <c r="CU13" s="302">
        <f t="shared" si="11"/>
        <v>0</v>
      </c>
      <c r="CV13" s="302">
        <f t="shared" si="11"/>
        <v>0</v>
      </c>
      <c r="CW13" s="302">
        <f t="shared" si="11"/>
        <v>0</v>
      </c>
      <c r="CX13" s="302">
        <f t="shared" si="11"/>
        <v>0</v>
      </c>
      <c r="CY13" s="302">
        <f t="shared" si="11"/>
        <v>0</v>
      </c>
      <c r="CZ13" s="302">
        <f t="shared" si="11"/>
        <v>0</v>
      </c>
      <c r="DA13" s="302">
        <f t="shared" si="11"/>
        <v>0</v>
      </c>
      <c r="DB13" s="302">
        <f t="shared" si="11"/>
        <v>0</v>
      </c>
      <c r="DC13" s="302">
        <f t="shared" si="11"/>
        <v>0</v>
      </c>
      <c r="DD13" s="302">
        <f t="shared" si="11"/>
        <v>0</v>
      </c>
      <c r="DE13" s="302">
        <f t="shared" si="11"/>
        <v>0</v>
      </c>
      <c r="DF13" s="302">
        <f t="shared" si="11"/>
        <v>0</v>
      </c>
      <c r="DG13" s="302">
        <f t="shared" si="11"/>
        <v>0</v>
      </c>
      <c r="DH13" s="302">
        <f t="shared" si="11"/>
        <v>0</v>
      </c>
      <c r="DI13" s="302">
        <f t="shared" si="11"/>
        <v>0</v>
      </c>
      <c r="DJ13" s="302">
        <f t="shared" si="11"/>
        <v>0</v>
      </c>
      <c r="DK13" s="302">
        <f t="shared" si="11"/>
        <v>0</v>
      </c>
      <c r="DL13" s="302">
        <f t="shared" si="11"/>
        <v>0</v>
      </c>
      <c r="DM13" s="302">
        <f t="shared" si="11"/>
        <v>0</v>
      </c>
      <c r="DN13" s="302">
        <f t="shared" si="11"/>
        <v>238283</v>
      </c>
      <c r="DO13" s="453"/>
      <c r="DP13" s="166"/>
      <c r="DQ13" s="166"/>
      <c r="DR13" s="166"/>
      <c r="DS13" s="166"/>
      <c r="DT13" s="166"/>
      <c r="DU13" s="166"/>
      <c r="DV13" s="166"/>
      <c r="DW13" s="166"/>
      <c r="DX13" s="166"/>
      <c r="DY13" s="166"/>
      <c r="DZ13" s="166"/>
      <c r="EA13" s="166"/>
      <c r="EB13" s="166"/>
      <c r="EC13" s="166"/>
      <c r="ED13" s="166"/>
      <c r="EE13" s="166"/>
      <c r="EF13" s="166"/>
      <c r="EG13" s="44"/>
      <c r="EH13" s="166"/>
      <c r="EI13" s="44"/>
      <c r="EJ13" s="166"/>
      <c r="EK13" s="44"/>
      <c r="EL13" s="166"/>
      <c r="EM13" s="356"/>
      <c r="EN13" s="357">
        <f>DO13+DQ13+DS13+DU13</f>
        <v>0</v>
      </c>
      <c r="EO13" s="357">
        <f>DP13+DR13+DT13+DV13</f>
        <v>0</v>
      </c>
      <c r="EP13" s="357">
        <f>DQ13+DS13+DU13+DW13+DY13+EA13+EC13+EE13+EG13+EI13+EK13</f>
        <v>0</v>
      </c>
      <c r="EQ13" s="517">
        <v>0</v>
      </c>
      <c r="ER13" s="681" t="e">
        <f t="shared" si="3"/>
        <v>#DIV/0!</v>
      </c>
      <c r="ES13" s="682" t="e">
        <f t="shared" si="4"/>
        <v>#DIV/0!</v>
      </c>
      <c r="ET13" s="683" t="e">
        <f t="shared" si="5"/>
        <v>#DIV/0!</v>
      </c>
      <c r="EU13" s="684" t="e">
        <f t="shared" si="6"/>
        <v>#DIV/0!</v>
      </c>
      <c r="EV13" s="684">
        <f t="shared" si="7"/>
        <v>0</v>
      </c>
      <c r="EW13" s="892"/>
      <c r="EX13" s="894"/>
      <c r="EY13" s="894"/>
      <c r="EZ13" s="894"/>
      <c r="FA13" s="882"/>
      <c r="FB13" s="883"/>
    </row>
    <row r="14" spans="1:158" s="162" customFormat="1" ht="44.25" customHeight="1" x14ac:dyDescent="0.25">
      <c r="A14" s="943"/>
      <c r="B14" s="884"/>
      <c r="C14" s="959"/>
      <c r="D14" s="886"/>
      <c r="E14" s="889"/>
      <c r="F14" s="386" t="s">
        <v>4</v>
      </c>
      <c r="G14" s="426">
        <f t="shared" si="8"/>
        <v>257950466</v>
      </c>
      <c r="H14" s="461">
        <v>0</v>
      </c>
      <c r="I14" s="461"/>
      <c r="J14" s="461"/>
      <c r="K14" s="461"/>
      <c r="L14" s="461"/>
      <c r="M14" s="461"/>
      <c r="N14" s="461"/>
      <c r="O14" s="461"/>
      <c r="P14" s="461"/>
      <c r="Q14" s="461"/>
      <c r="R14" s="462"/>
      <c r="S14" s="461"/>
      <c r="T14" s="461"/>
      <c r="U14" s="461"/>
      <c r="V14" s="461">
        <v>0</v>
      </c>
      <c r="W14" s="461">
        <v>0</v>
      </c>
      <c r="X14" s="461">
        <v>0</v>
      </c>
      <c r="Y14" s="461">
        <v>0</v>
      </c>
      <c r="Z14" s="461">
        <v>0</v>
      </c>
      <c r="AA14" s="461">
        <v>0</v>
      </c>
      <c r="AB14" s="456">
        <v>257950466</v>
      </c>
      <c r="AC14" s="471">
        <v>155371867</v>
      </c>
      <c r="AD14" s="471">
        <v>155371867</v>
      </c>
      <c r="AE14" s="471">
        <v>102578599</v>
      </c>
      <c r="AF14" s="471">
        <v>102578599</v>
      </c>
      <c r="AG14" s="461">
        <v>0</v>
      </c>
      <c r="AH14" s="461">
        <v>0</v>
      </c>
      <c r="AI14" s="461">
        <v>0</v>
      </c>
      <c r="AJ14" s="461">
        <v>0</v>
      </c>
      <c r="AK14" s="461">
        <v>0</v>
      </c>
      <c r="AL14" s="461">
        <v>0</v>
      </c>
      <c r="AM14" s="461">
        <v>0</v>
      </c>
      <c r="AN14" s="461">
        <v>0</v>
      </c>
      <c r="AO14" s="461">
        <v>0</v>
      </c>
      <c r="AP14" s="461">
        <v>0</v>
      </c>
      <c r="AQ14" s="461">
        <v>0</v>
      </c>
      <c r="AR14" s="461">
        <v>0</v>
      </c>
      <c r="AS14" s="461">
        <v>0</v>
      </c>
      <c r="AT14" s="461">
        <v>0</v>
      </c>
      <c r="AU14" s="461">
        <v>0</v>
      </c>
      <c r="AV14" s="461">
        <v>0</v>
      </c>
      <c r="AW14" s="461">
        <v>0</v>
      </c>
      <c r="AX14" s="461">
        <v>0</v>
      </c>
      <c r="AY14" s="461">
        <v>0</v>
      </c>
      <c r="AZ14" s="687">
        <v>0</v>
      </c>
      <c r="BA14" s="302">
        <f t="shared" si="9"/>
        <v>257950466</v>
      </c>
      <c r="BB14" s="302">
        <f t="shared" si="0"/>
        <v>257950466</v>
      </c>
      <c r="BC14" s="302">
        <f t="shared" si="1"/>
        <v>257950466</v>
      </c>
      <c r="BD14" s="302">
        <f t="shared" si="10"/>
        <v>257950466</v>
      </c>
      <c r="BE14" s="302">
        <f t="shared" si="2"/>
        <v>257950466</v>
      </c>
      <c r="BF14" s="578">
        <v>0</v>
      </c>
      <c r="BG14" s="498"/>
      <c r="BH14" s="498"/>
      <c r="BI14" s="498"/>
      <c r="BJ14" s="498"/>
      <c r="BK14" s="498"/>
      <c r="BL14" s="498"/>
      <c r="BM14" s="498"/>
      <c r="BN14" s="498"/>
      <c r="BO14" s="498"/>
      <c r="BP14" s="498"/>
      <c r="BQ14" s="498"/>
      <c r="BR14" s="498"/>
      <c r="BS14" s="498"/>
      <c r="BT14" s="498"/>
      <c r="BU14" s="498"/>
      <c r="BV14" s="498"/>
      <c r="BW14" s="498"/>
      <c r="BX14" s="498"/>
      <c r="BY14" s="498"/>
      <c r="BZ14" s="498"/>
      <c r="CA14" s="498"/>
      <c r="CB14" s="498"/>
      <c r="CC14" s="498"/>
      <c r="CD14" s="498"/>
      <c r="CE14" s="302"/>
      <c r="CF14" s="498"/>
      <c r="CG14" s="500"/>
      <c r="CH14" s="498"/>
      <c r="CI14" s="502"/>
      <c r="CJ14" s="491">
        <v>0</v>
      </c>
      <c r="CK14" s="491"/>
      <c r="CL14" s="491"/>
      <c r="CM14" s="491"/>
      <c r="CN14" s="491"/>
      <c r="CO14" s="491"/>
      <c r="CP14" s="491"/>
      <c r="CQ14" s="491"/>
      <c r="CR14" s="491"/>
      <c r="CS14" s="491"/>
      <c r="CT14" s="491"/>
      <c r="CU14" s="491"/>
      <c r="CV14" s="491"/>
      <c r="CW14" s="491"/>
      <c r="CX14" s="491"/>
      <c r="CY14" s="491"/>
      <c r="CZ14" s="491"/>
      <c r="DA14" s="491"/>
      <c r="DB14" s="491"/>
      <c r="DC14" s="491"/>
      <c r="DD14" s="491"/>
      <c r="DE14" s="491"/>
      <c r="DF14" s="491"/>
      <c r="DG14" s="491"/>
      <c r="DH14" s="491"/>
      <c r="DI14" s="302">
        <f>DE14+DC14+DA14+CY14+CW14+CU14+CS14+CQ14+CO14+CM14+CK14+DG14</f>
        <v>0</v>
      </c>
      <c r="DJ14" s="498">
        <f>CK14+CM14+CO14+CQ14</f>
        <v>0</v>
      </c>
      <c r="DK14" s="500">
        <f>CL14+CN14+CP14+CR14</f>
        <v>0</v>
      </c>
      <c r="DL14" s="498">
        <f>CM14+CO14+CQ14+CS14+CU14+CW14+CY14+DA14+DC14+DE14+DG14+CK14</f>
        <v>0</v>
      </c>
      <c r="DM14" s="502">
        <f>CL14+CN14+CP14+CR14</f>
        <v>0</v>
      </c>
      <c r="DN14" s="491">
        <v>0</v>
      </c>
      <c r="DO14" s="313"/>
      <c r="DP14" s="161"/>
      <c r="DQ14" s="161"/>
      <c r="DR14" s="161"/>
      <c r="DS14" s="161"/>
      <c r="DT14" s="161"/>
      <c r="DU14" s="161"/>
      <c r="DV14" s="161"/>
      <c r="DW14" s="161"/>
      <c r="DX14" s="161"/>
      <c r="DY14" s="161"/>
      <c r="DZ14" s="161"/>
      <c r="EA14" s="161"/>
      <c r="EB14" s="161"/>
      <c r="EC14" s="161"/>
      <c r="ED14" s="161"/>
      <c r="EE14" s="161"/>
      <c r="EF14" s="161"/>
      <c r="EG14" s="161"/>
      <c r="EH14" s="161"/>
      <c r="EI14" s="161"/>
      <c r="EJ14" s="161"/>
      <c r="EK14" s="161"/>
      <c r="EL14" s="161"/>
      <c r="EM14" s="451">
        <f>EI14+EG14+EE14+EC14+EA14+DY14+DW14+DU14+DS14+DQ14+DO14+EK14</f>
        <v>0</v>
      </c>
      <c r="EN14" s="355">
        <f>DO14+DQ14+DS14+DU14</f>
        <v>0</v>
      </c>
      <c r="EO14" s="358">
        <f>DP14+DR14+DT14+DV14</f>
        <v>0</v>
      </c>
      <c r="EP14" s="355">
        <f>DQ14+DS14+DU14+DW14+DY14+EA14+EC14+EE14+EG14+EI14+EK14+DO14</f>
        <v>0</v>
      </c>
      <c r="EQ14" s="359">
        <f>DP14+DR14+DT14+DV14</f>
        <v>0</v>
      </c>
      <c r="ER14" s="681" t="e">
        <f t="shared" si="3"/>
        <v>#DIV/0!</v>
      </c>
      <c r="ES14" s="682">
        <f t="shared" si="4"/>
        <v>1</v>
      </c>
      <c r="ET14" s="683">
        <f t="shared" si="5"/>
        <v>1</v>
      </c>
      <c r="EU14" s="684">
        <f t="shared" si="6"/>
        <v>1</v>
      </c>
      <c r="EV14" s="684">
        <f t="shared" si="7"/>
        <v>1</v>
      </c>
      <c r="EW14" s="892"/>
      <c r="EX14" s="894"/>
      <c r="EY14" s="894"/>
      <c r="EZ14" s="894"/>
      <c r="FA14" s="882"/>
      <c r="FB14" s="883"/>
    </row>
    <row r="15" spans="1:158" s="4" customFormat="1" ht="44.25" customHeight="1" thickBot="1" x14ac:dyDescent="0.3">
      <c r="A15" s="943"/>
      <c r="B15" s="884"/>
      <c r="C15" s="959"/>
      <c r="D15" s="886"/>
      <c r="E15" s="889"/>
      <c r="F15" s="385" t="s">
        <v>43</v>
      </c>
      <c r="G15" s="583">
        <f t="shared" si="8"/>
        <v>2439283</v>
      </c>
      <c r="H15" s="492">
        <f>H10+H13</f>
        <v>82028</v>
      </c>
      <c r="I15" s="463"/>
      <c r="J15" s="463"/>
      <c r="K15" s="463"/>
      <c r="L15" s="464"/>
      <c r="M15" s="463"/>
      <c r="N15" s="464"/>
      <c r="O15" s="463"/>
      <c r="P15" s="464"/>
      <c r="Q15" s="463"/>
      <c r="R15" s="464"/>
      <c r="S15" s="463"/>
      <c r="T15" s="463"/>
      <c r="U15" s="463"/>
      <c r="V15" s="492">
        <f t="shared" ref="V15:AC15" si="12">V10+V13</f>
        <v>82028</v>
      </c>
      <c r="W15" s="492">
        <f t="shared" si="12"/>
        <v>82028</v>
      </c>
      <c r="X15" s="492">
        <f t="shared" si="12"/>
        <v>82028</v>
      </c>
      <c r="Y15" s="492">
        <f t="shared" si="12"/>
        <v>82028</v>
      </c>
      <c r="Z15" s="492">
        <f t="shared" si="12"/>
        <v>82028</v>
      </c>
      <c r="AA15" s="492">
        <f t="shared" si="12"/>
        <v>82028</v>
      </c>
      <c r="AB15" s="492">
        <f t="shared" si="12"/>
        <v>372000</v>
      </c>
      <c r="AC15" s="492">
        <f t="shared" si="12"/>
        <v>11976</v>
      </c>
      <c r="AD15" s="492">
        <f t="shared" ref="AD15:AZ15" si="13">AD10+AD13</f>
        <v>11976</v>
      </c>
      <c r="AE15" s="492">
        <f t="shared" si="13"/>
        <v>11690</v>
      </c>
      <c r="AF15" s="492">
        <f t="shared" si="13"/>
        <v>11690</v>
      </c>
      <c r="AG15" s="492">
        <f t="shared" si="13"/>
        <v>38494</v>
      </c>
      <c r="AH15" s="492">
        <f t="shared" si="13"/>
        <v>38494</v>
      </c>
      <c r="AI15" s="492">
        <f t="shared" si="13"/>
        <v>40514</v>
      </c>
      <c r="AJ15" s="492">
        <f t="shared" si="13"/>
        <v>42880</v>
      </c>
      <c r="AK15" s="492">
        <f t="shared" si="13"/>
        <v>43176</v>
      </c>
      <c r="AL15" s="492">
        <f t="shared" si="13"/>
        <v>37042</v>
      </c>
      <c r="AM15" s="492">
        <f t="shared" si="13"/>
        <v>43176</v>
      </c>
      <c r="AN15" s="492">
        <f t="shared" si="13"/>
        <v>44917</v>
      </c>
      <c r="AO15" s="492">
        <f t="shared" si="13"/>
        <v>41404</v>
      </c>
      <c r="AP15" s="492">
        <f t="shared" si="13"/>
        <v>46331</v>
      </c>
      <c r="AQ15" s="492">
        <f t="shared" si="13"/>
        <v>41404</v>
      </c>
      <c r="AR15" s="492">
        <f t="shared" si="13"/>
        <v>51452</v>
      </c>
      <c r="AS15" s="492">
        <f t="shared" si="13"/>
        <v>33394</v>
      </c>
      <c r="AT15" s="492">
        <f t="shared" si="13"/>
        <v>60251</v>
      </c>
      <c r="AU15" s="492">
        <f t="shared" si="13"/>
        <v>27488</v>
      </c>
      <c r="AV15" s="492">
        <f t="shared" si="13"/>
        <v>38027</v>
      </c>
      <c r="AW15" s="492">
        <f t="shared" si="13"/>
        <v>22246</v>
      </c>
      <c r="AX15" s="492">
        <f t="shared" si="13"/>
        <v>30633</v>
      </c>
      <c r="AY15" s="492">
        <f t="shared" si="13"/>
        <v>63963</v>
      </c>
      <c r="AZ15" s="492">
        <f t="shared" si="13"/>
        <v>5232</v>
      </c>
      <c r="BA15" s="719">
        <f t="shared" si="9"/>
        <v>418925</v>
      </c>
      <c r="BB15" s="719">
        <f t="shared" si="0"/>
        <v>418925</v>
      </c>
      <c r="BC15" s="719">
        <f t="shared" si="1"/>
        <v>418925</v>
      </c>
      <c r="BD15" s="719">
        <f t="shared" si="10"/>
        <v>418925</v>
      </c>
      <c r="BE15" s="719">
        <f t="shared" si="2"/>
        <v>418925</v>
      </c>
      <c r="BF15" s="782">
        <f>BF10+BF13</f>
        <v>1083500</v>
      </c>
      <c r="BG15" s="492"/>
      <c r="BH15" s="492"/>
      <c r="BI15" s="492"/>
      <c r="BJ15" s="492"/>
      <c r="BK15" s="492"/>
      <c r="BL15" s="492"/>
      <c r="BM15" s="492"/>
      <c r="BN15" s="492"/>
      <c r="BO15" s="492"/>
      <c r="BP15" s="492"/>
      <c r="BQ15" s="492"/>
      <c r="BR15" s="492"/>
      <c r="BS15" s="492"/>
      <c r="BT15" s="492"/>
      <c r="BU15" s="492"/>
      <c r="BV15" s="492"/>
      <c r="BW15" s="492"/>
      <c r="BX15" s="492"/>
      <c r="BY15" s="492"/>
      <c r="BZ15" s="492"/>
      <c r="CA15" s="492"/>
      <c r="CB15" s="492"/>
      <c r="CC15" s="492"/>
      <c r="CD15" s="492"/>
      <c r="CE15" s="492"/>
      <c r="CF15" s="719"/>
      <c r="CG15" s="492"/>
      <c r="CH15" s="492"/>
      <c r="CI15" s="492"/>
      <c r="CJ15" s="492">
        <f>CJ10+CJ13</f>
        <v>435575</v>
      </c>
      <c r="CK15" s="463"/>
      <c r="CL15" s="463"/>
      <c r="CM15" s="463"/>
      <c r="CN15" s="463"/>
      <c r="CO15" s="463"/>
      <c r="CP15" s="463"/>
      <c r="CQ15" s="463"/>
      <c r="CR15" s="463"/>
      <c r="CS15" s="463"/>
      <c r="CT15" s="463"/>
      <c r="CU15" s="463"/>
      <c r="CV15" s="463"/>
      <c r="CW15" s="463"/>
      <c r="CX15" s="463"/>
      <c r="CY15" s="463"/>
      <c r="CZ15" s="463"/>
      <c r="DA15" s="463"/>
      <c r="DB15" s="463"/>
      <c r="DC15" s="463"/>
      <c r="DD15" s="463"/>
      <c r="DE15" s="463"/>
      <c r="DF15" s="463"/>
      <c r="DG15" s="463"/>
      <c r="DH15" s="463"/>
      <c r="DI15" s="492">
        <f t="shared" ref="DI15" si="14">DI10+DI13</f>
        <v>0</v>
      </c>
      <c r="DJ15" s="719">
        <f>DJ10+DJ13</f>
        <v>0</v>
      </c>
      <c r="DK15" s="492">
        <f>DK10+DK13</f>
        <v>0</v>
      </c>
      <c r="DL15" s="492">
        <f>DL10+DL13</f>
        <v>0</v>
      </c>
      <c r="DM15" s="492">
        <f>DM10+DM13</f>
        <v>0</v>
      </c>
      <c r="DN15" s="492">
        <f>DN10+DN13</f>
        <v>419255</v>
      </c>
      <c r="DO15" s="792"/>
      <c r="DP15" s="793"/>
      <c r="DQ15" s="793"/>
      <c r="DR15" s="793"/>
      <c r="DS15" s="793"/>
      <c r="DT15" s="793"/>
      <c r="DU15" s="793"/>
      <c r="DV15" s="793"/>
      <c r="DW15" s="793"/>
      <c r="DX15" s="793"/>
      <c r="DY15" s="793"/>
      <c r="DZ15" s="793"/>
      <c r="EA15" s="793"/>
      <c r="EB15" s="793"/>
      <c r="EC15" s="793"/>
      <c r="ED15" s="793"/>
      <c r="EE15" s="793"/>
      <c r="EF15" s="793"/>
      <c r="EG15" s="793"/>
      <c r="EH15" s="793"/>
      <c r="EI15" s="793"/>
      <c r="EJ15" s="793"/>
      <c r="EK15" s="793"/>
      <c r="EL15" s="793"/>
      <c r="EM15" s="794">
        <f t="shared" ref="EM15" si="15">EM10+EM13</f>
        <v>0</v>
      </c>
      <c r="EN15" s="795">
        <f>EN10+EN13</f>
        <v>0</v>
      </c>
      <c r="EO15" s="796">
        <f>EO10+EO13</f>
        <v>0</v>
      </c>
      <c r="EP15" s="797">
        <f>EP10+EP13</f>
        <v>0</v>
      </c>
      <c r="EQ15" s="794">
        <f>EQ10+EQ13</f>
        <v>0</v>
      </c>
      <c r="ER15" s="734">
        <f t="shared" si="3"/>
        <v>8.1797289057736505E-2</v>
      </c>
      <c r="ES15" s="735">
        <f t="shared" si="4"/>
        <v>1</v>
      </c>
      <c r="ET15" s="736">
        <f t="shared" si="5"/>
        <v>1</v>
      </c>
      <c r="EU15" s="737">
        <f t="shared" si="6"/>
        <v>1</v>
      </c>
      <c r="EV15" s="737">
        <f t="shared" si="7"/>
        <v>0.20536895472973002</v>
      </c>
      <c r="EW15" s="892"/>
      <c r="EX15" s="894"/>
      <c r="EY15" s="894"/>
      <c r="EZ15" s="894"/>
      <c r="FA15" s="882"/>
      <c r="FB15" s="883"/>
    </row>
    <row r="16" spans="1:158" s="162" customFormat="1" ht="51.75" customHeight="1" thickBot="1" x14ac:dyDescent="0.3">
      <c r="A16" s="944"/>
      <c r="B16" s="884"/>
      <c r="C16" s="959"/>
      <c r="D16" s="887"/>
      <c r="E16" s="952"/>
      <c r="F16" s="387" t="s">
        <v>45</v>
      </c>
      <c r="G16" s="798">
        <f t="shared" si="8"/>
        <v>8874546999</v>
      </c>
      <c r="H16" s="798">
        <f>H11+H14</f>
        <v>1224849600</v>
      </c>
      <c r="I16" s="799"/>
      <c r="J16" s="799"/>
      <c r="K16" s="799"/>
      <c r="L16" s="714"/>
      <c r="M16" s="799"/>
      <c r="N16" s="714"/>
      <c r="O16" s="799"/>
      <c r="P16" s="714"/>
      <c r="Q16" s="799"/>
      <c r="R16" s="714"/>
      <c r="S16" s="716"/>
      <c r="T16" s="717"/>
      <c r="U16" s="714"/>
      <c r="V16" s="798">
        <f t="shared" ref="V16:AB16" si="16">V11+V14</f>
        <v>1224849600</v>
      </c>
      <c r="W16" s="798">
        <f t="shared" si="16"/>
        <v>1224849600</v>
      </c>
      <c r="X16" s="798">
        <f t="shared" si="16"/>
        <v>1224849600</v>
      </c>
      <c r="Y16" s="798">
        <f t="shared" si="16"/>
        <v>1224849600</v>
      </c>
      <c r="Z16" s="798">
        <f t="shared" si="16"/>
        <v>1224849600</v>
      </c>
      <c r="AA16" s="798">
        <f t="shared" si="16"/>
        <v>1224849600</v>
      </c>
      <c r="AB16" s="749">
        <f t="shared" si="16"/>
        <v>1842541466</v>
      </c>
      <c r="AC16" s="749">
        <f t="shared" ref="AC16:AZ16" si="17">AC11+AC14</f>
        <v>155371867</v>
      </c>
      <c r="AD16" s="749">
        <f t="shared" si="17"/>
        <v>155371867</v>
      </c>
      <c r="AE16" s="749">
        <f t="shared" si="17"/>
        <v>1219201599</v>
      </c>
      <c r="AF16" s="749">
        <f t="shared" si="17"/>
        <v>1219201599</v>
      </c>
      <c r="AG16" s="749">
        <f t="shared" si="17"/>
        <v>419544000</v>
      </c>
      <c r="AH16" s="749">
        <f t="shared" si="17"/>
        <v>419544000</v>
      </c>
      <c r="AI16" s="749">
        <f t="shared" si="17"/>
        <v>32060000</v>
      </c>
      <c r="AJ16" s="749">
        <f t="shared" si="17"/>
        <v>32060000</v>
      </c>
      <c r="AK16" s="749">
        <f t="shared" si="17"/>
        <v>0</v>
      </c>
      <c r="AL16" s="749">
        <f t="shared" si="17"/>
        <v>0</v>
      </c>
      <c r="AM16" s="749">
        <f t="shared" si="17"/>
        <v>16364000</v>
      </c>
      <c r="AN16" s="749">
        <f t="shared" si="17"/>
        <v>16364000</v>
      </c>
      <c r="AO16" s="749">
        <f t="shared" si="17"/>
        <v>0</v>
      </c>
      <c r="AP16" s="749">
        <f t="shared" si="17"/>
        <v>0</v>
      </c>
      <c r="AQ16" s="749">
        <f t="shared" si="17"/>
        <v>36735000</v>
      </c>
      <c r="AR16" s="749">
        <f t="shared" si="17"/>
        <v>36735000</v>
      </c>
      <c r="AS16" s="749">
        <f t="shared" si="17"/>
        <v>28320000</v>
      </c>
      <c r="AT16" s="749">
        <f t="shared" si="17"/>
        <v>28320000</v>
      </c>
      <c r="AU16" s="749">
        <f t="shared" si="17"/>
        <v>342252300</v>
      </c>
      <c r="AV16" s="749">
        <f t="shared" si="17"/>
        <v>169524500</v>
      </c>
      <c r="AW16" s="749">
        <f t="shared" si="17"/>
        <v>0</v>
      </c>
      <c r="AX16" s="749">
        <f t="shared" si="17"/>
        <v>148891534</v>
      </c>
      <c r="AY16" s="749">
        <f t="shared" si="17"/>
        <v>15884633.000000238</v>
      </c>
      <c r="AZ16" s="749">
        <f t="shared" si="17"/>
        <v>38823802.666666746</v>
      </c>
      <c r="BA16" s="752">
        <f>BA11+BA14</f>
        <v>2265733399</v>
      </c>
      <c r="BB16" s="752">
        <f>+BB11+BB14</f>
        <v>2265733399</v>
      </c>
      <c r="BC16" s="752">
        <f>+BC11+BC14</f>
        <v>2264836302.666667</v>
      </c>
      <c r="BD16" s="752">
        <f>+BD11+BD14</f>
        <v>2265733399</v>
      </c>
      <c r="BE16" s="752">
        <f>+BE11+BE14</f>
        <v>2264836302.666667</v>
      </c>
      <c r="BF16" s="790">
        <f>BF11+BF14</f>
        <v>2110964000</v>
      </c>
      <c r="BG16" s="749"/>
      <c r="BH16" s="749"/>
      <c r="BI16" s="749"/>
      <c r="BJ16" s="749"/>
      <c r="BK16" s="749"/>
      <c r="BL16" s="749"/>
      <c r="BM16" s="749"/>
      <c r="BN16" s="749"/>
      <c r="BO16" s="749"/>
      <c r="BP16" s="749"/>
      <c r="BQ16" s="749"/>
      <c r="BR16" s="749"/>
      <c r="BS16" s="749"/>
      <c r="BT16" s="749"/>
      <c r="BU16" s="749"/>
      <c r="BV16" s="749"/>
      <c r="BW16" s="749"/>
      <c r="BX16" s="749"/>
      <c r="BY16" s="749"/>
      <c r="BZ16" s="749"/>
      <c r="CA16" s="749"/>
      <c r="CB16" s="749"/>
      <c r="CC16" s="749"/>
      <c r="CD16" s="750"/>
      <c r="CE16" s="751"/>
      <c r="CF16" s="752"/>
      <c r="CG16" s="752"/>
      <c r="CH16" s="752"/>
      <c r="CI16" s="752"/>
      <c r="CJ16" s="748">
        <f>CJ11+CJ14</f>
        <v>2160000000</v>
      </c>
      <c r="CK16" s="754"/>
      <c r="CL16" s="754"/>
      <c r="CM16" s="754"/>
      <c r="CN16" s="754"/>
      <c r="CO16" s="754"/>
      <c r="CP16" s="754"/>
      <c r="CQ16" s="754"/>
      <c r="CR16" s="754"/>
      <c r="CS16" s="754"/>
      <c r="CT16" s="754"/>
      <c r="CU16" s="754"/>
      <c r="CV16" s="754"/>
      <c r="CW16" s="754"/>
      <c r="CX16" s="754"/>
      <c r="CY16" s="754"/>
      <c r="CZ16" s="754"/>
      <c r="DA16" s="754"/>
      <c r="DB16" s="754"/>
      <c r="DC16" s="754"/>
      <c r="DD16" s="754"/>
      <c r="DE16" s="754"/>
      <c r="DF16" s="754"/>
      <c r="DG16" s="754"/>
      <c r="DH16" s="754"/>
      <c r="DI16" s="791">
        <f>DG16+DE16+DC16+DA16+CY16+CW16+CU16+CS16+CQ16+CO16+CM16+CK16</f>
        <v>0</v>
      </c>
      <c r="DJ16" s="749">
        <f>+DJ11+DJ14</f>
        <v>0</v>
      </c>
      <c r="DK16" s="749">
        <f t="shared" ref="DK16:DM16" si="18">+DK11+DK14</f>
        <v>0</v>
      </c>
      <c r="DL16" s="749">
        <f t="shared" si="18"/>
        <v>0</v>
      </c>
      <c r="DM16" s="757">
        <f t="shared" si="18"/>
        <v>0</v>
      </c>
      <c r="DN16" s="752">
        <f>DN11+DN14</f>
        <v>1113000000</v>
      </c>
      <c r="DO16" s="800"/>
      <c r="DP16" s="801"/>
      <c r="DQ16" s="801"/>
      <c r="DR16" s="801"/>
      <c r="DS16" s="801"/>
      <c r="DT16" s="801"/>
      <c r="DU16" s="801"/>
      <c r="DV16" s="801"/>
      <c r="DW16" s="801"/>
      <c r="DX16" s="801"/>
      <c r="DY16" s="801"/>
      <c r="DZ16" s="801"/>
      <c r="EA16" s="801"/>
      <c r="EB16" s="801"/>
      <c r="EC16" s="801"/>
      <c r="ED16" s="801"/>
      <c r="EE16" s="801"/>
      <c r="EF16" s="801"/>
      <c r="EG16" s="801"/>
      <c r="EH16" s="801"/>
      <c r="EI16" s="801"/>
      <c r="EJ16" s="801"/>
      <c r="EK16" s="801"/>
      <c r="EL16" s="801"/>
      <c r="EM16" s="760">
        <f>EK16+EI16+EG16+EE16+EC16+EA16+DY16+DW16+DU16+DS16+DQ16+DO16</f>
        <v>0</v>
      </c>
      <c r="EN16" s="761">
        <f>+EN11+EN14</f>
        <v>0</v>
      </c>
      <c r="EO16" s="761">
        <f t="shared" ref="EO16:EQ16" si="19">+EO11+EO14</f>
        <v>0</v>
      </c>
      <c r="EP16" s="761">
        <f t="shared" si="19"/>
        <v>0</v>
      </c>
      <c r="EQ16" s="802">
        <f t="shared" si="19"/>
        <v>0</v>
      </c>
      <c r="ER16" s="763">
        <f t="shared" si="3"/>
        <v>2.4441107746503281</v>
      </c>
      <c r="ES16" s="763">
        <f t="shared" si="4"/>
        <v>0.99960405918289907</v>
      </c>
      <c r="ET16" s="764">
        <f t="shared" si="5"/>
        <v>0.99960405918289907</v>
      </c>
      <c r="EU16" s="765">
        <f t="shared" si="6"/>
        <v>0.99974299527225396</v>
      </c>
      <c r="EV16" s="765">
        <f t="shared" si="7"/>
        <v>0.39322411646024197</v>
      </c>
      <c r="EW16" s="892"/>
      <c r="EX16" s="894"/>
      <c r="EY16" s="894"/>
      <c r="EZ16" s="894"/>
      <c r="FA16" s="882"/>
      <c r="FB16" s="883"/>
    </row>
    <row r="17" spans="1:159" s="4" customFormat="1" ht="44.25" customHeight="1" x14ac:dyDescent="0.25">
      <c r="A17" s="945" t="s">
        <v>366</v>
      </c>
      <c r="B17" s="884">
        <v>2</v>
      </c>
      <c r="C17" s="885" t="s">
        <v>369</v>
      </c>
      <c r="D17" s="886" t="s">
        <v>356</v>
      </c>
      <c r="E17" s="888">
        <v>160</v>
      </c>
      <c r="F17" s="382" t="s">
        <v>41</v>
      </c>
      <c r="G17" s="426">
        <f t="shared" si="8"/>
        <v>400000</v>
      </c>
      <c r="H17" s="625">
        <v>15689</v>
      </c>
      <c r="I17" s="625"/>
      <c r="J17" s="625"/>
      <c r="K17" s="625"/>
      <c r="L17" s="625"/>
      <c r="M17" s="625"/>
      <c r="N17" s="465"/>
      <c r="O17" s="625"/>
      <c r="P17" s="465"/>
      <c r="Q17" s="625"/>
      <c r="R17" s="466"/>
      <c r="S17" s="625"/>
      <c r="T17" s="395"/>
      <c r="U17" s="625"/>
      <c r="V17" s="625">
        <v>15689</v>
      </c>
      <c r="W17" s="625">
        <v>15689</v>
      </c>
      <c r="X17" s="625">
        <v>15689</v>
      </c>
      <c r="Y17" s="625">
        <v>15689</v>
      </c>
      <c r="Z17" s="625">
        <v>15689</v>
      </c>
      <c r="AA17" s="625">
        <v>15689</v>
      </c>
      <c r="AB17" s="625">
        <v>90000</v>
      </c>
      <c r="AC17" s="625">
        <v>1000</v>
      </c>
      <c r="AD17" s="625">
        <v>1000</v>
      </c>
      <c r="AE17" s="625">
        <v>6287</v>
      </c>
      <c r="AF17" s="625">
        <v>6287</v>
      </c>
      <c r="AG17" s="625">
        <v>7993</v>
      </c>
      <c r="AH17" s="625">
        <v>7993</v>
      </c>
      <c r="AI17" s="625">
        <v>9176</v>
      </c>
      <c r="AJ17" s="625">
        <v>10656</v>
      </c>
      <c r="AK17" s="625">
        <v>10608</v>
      </c>
      <c r="AL17" s="625">
        <v>7029</v>
      </c>
      <c r="AM17" s="625">
        <v>10608</v>
      </c>
      <c r="AN17" s="625">
        <v>12258</v>
      </c>
      <c r="AO17" s="625">
        <v>10608</v>
      </c>
      <c r="AP17" s="625">
        <v>8351</v>
      </c>
      <c r="AQ17" s="625">
        <v>10608</v>
      </c>
      <c r="AR17" s="625">
        <v>15967</v>
      </c>
      <c r="AS17" s="625">
        <v>9180</v>
      </c>
      <c r="AT17" s="625">
        <v>14210</v>
      </c>
      <c r="AU17" s="625">
        <v>4644</v>
      </c>
      <c r="AV17" s="625">
        <v>6773</v>
      </c>
      <c r="AW17" s="625">
        <v>4644</v>
      </c>
      <c r="AX17" s="625">
        <v>6631</v>
      </c>
      <c r="AY17" s="625">
        <v>13670</v>
      </c>
      <c r="AZ17" s="688">
        <v>1871</v>
      </c>
      <c r="BA17" s="625">
        <f>AC17+AE17+AG17+AI17+AK17+AM17+AO17+AQ17+AS17+AU17+AW17+AY17</f>
        <v>99026</v>
      </c>
      <c r="BB17" s="625">
        <f>AC17+AE17+AG17+AI17+AK17+AM17+AO17+AQ17+AS17+AU17+AW17+AY17</f>
        <v>99026</v>
      </c>
      <c r="BC17" s="625">
        <f>AD17+AF17+AH17+AJ17+AL17+AN17+AP17+AR17+AT17+AV17+AX17+AZ17</f>
        <v>99026</v>
      </c>
      <c r="BD17" s="625">
        <f>AC17+AE17+AG17+AI17+AK17+AM17+AO17+AQ17+AS17+AU17+AW17+AY17</f>
        <v>99026</v>
      </c>
      <c r="BE17" s="625">
        <f>AD17+AF17+AH17++AJ17+AL17+AN17+AP17+AR17+AT17+AV17+AX17+AZ17</f>
        <v>99026</v>
      </c>
      <c r="BF17" s="738">
        <v>118500</v>
      </c>
      <c r="BG17" s="739"/>
      <c r="BH17" s="625"/>
      <c r="BI17" s="739"/>
      <c r="BJ17" s="740"/>
      <c r="BK17" s="739"/>
      <c r="BL17" s="625"/>
      <c r="BM17" s="739"/>
      <c r="BN17" s="625"/>
      <c r="BO17" s="739"/>
      <c r="BP17" s="625"/>
      <c r="BQ17" s="625"/>
      <c r="BR17" s="625"/>
      <c r="BS17" s="625"/>
      <c r="BT17" s="625"/>
      <c r="BU17" s="625"/>
      <c r="BV17" s="625"/>
      <c r="BW17" s="625"/>
      <c r="BX17" s="625"/>
      <c r="BY17" s="625"/>
      <c r="BZ17" s="625"/>
      <c r="CA17" s="625"/>
      <c r="CB17" s="625"/>
      <c r="CC17" s="625"/>
      <c r="CD17" s="625"/>
      <c r="CE17" s="739"/>
      <c r="CF17" s="739"/>
      <c r="CG17" s="739"/>
      <c r="CH17" s="739"/>
      <c r="CI17" s="739"/>
      <c r="CJ17" s="738">
        <v>109474</v>
      </c>
      <c r="CK17" s="625"/>
      <c r="CL17" s="625"/>
      <c r="CM17" s="625"/>
      <c r="CN17" s="625"/>
      <c r="CO17" s="625"/>
      <c r="CP17" s="625"/>
      <c r="CQ17" s="625"/>
      <c r="CR17" s="625"/>
      <c r="CS17" s="625"/>
      <c r="CT17" s="625"/>
      <c r="CU17" s="625"/>
      <c r="CV17" s="625"/>
      <c r="CW17" s="625"/>
      <c r="CX17" s="625"/>
      <c r="CY17" s="625"/>
      <c r="CZ17" s="625"/>
      <c r="DA17" s="625"/>
      <c r="DB17" s="625"/>
      <c r="DC17" s="625"/>
      <c r="DD17" s="625"/>
      <c r="DE17" s="625"/>
      <c r="DF17" s="625"/>
      <c r="DG17" s="625"/>
      <c r="DH17" s="625"/>
      <c r="DI17" s="739">
        <f>DG17+DE17+DC17+DA17+CW17+CU17+CS17+CQ17+CO17+CM17+CK17</f>
        <v>0</v>
      </c>
      <c r="DJ17" s="739">
        <f>CK17+CM17+CO17+CQ17</f>
        <v>0</v>
      </c>
      <c r="DK17" s="739">
        <f>CL17+CN17+CP17+CR17</f>
        <v>0</v>
      </c>
      <c r="DL17" s="739">
        <f>DI17+BK17</f>
        <v>0</v>
      </c>
      <c r="DM17" s="739">
        <f>DK17+BK17</f>
        <v>0</v>
      </c>
      <c r="DN17" s="741">
        <v>57311</v>
      </c>
      <c r="DO17" s="742"/>
      <c r="DP17" s="743"/>
      <c r="DQ17" s="743"/>
      <c r="DR17" s="743"/>
      <c r="DS17" s="743"/>
      <c r="DT17" s="743"/>
      <c r="DU17" s="743"/>
      <c r="DV17" s="743"/>
      <c r="DW17" s="743"/>
      <c r="DX17" s="743"/>
      <c r="DY17" s="743"/>
      <c r="DZ17" s="743"/>
      <c r="EA17" s="743"/>
      <c r="EB17" s="743"/>
      <c r="EC17" s="743"/>
      <c r="ED17" s="743"/>
      <c r="EE17" s="743"/>
      <c r="EF17" s="743"/>
      <c r="EG17" s="744"/>
      <c r="EH17" s="744"/>
      <c r="EI17" s="744"/>
      <c r="EJ17" s="744"/>
      <c r="EK17" s="744"/>
      <c r="EL17" s="744"/>
      <c r="EM17" s="745">
        <f>EK17+EI17+EG17+EE17+EC17+EA17+DY17+DW17+DU17+DS17+DQ17+DO17</f>
        <v>0</v>
      </c>
      <c r="EN17" s="744">
        <f t="shared" ref="EN17:EN22" si="20">DO17+DQ17+DS17+DU17</f>
        <v>0</v>
      </c>
      <c r="EO17" s="746">
        <f t="shared" ref="EO17:EO22" si="21">DP17+DR17+DT17+DV17</f>
        <v>0</v>
      </c>
      <c r="EP17" s="747">
        <f>DQ17+DS17+DU17+DW17+DY17+EA17+EC17+EE17+EG17+EI17+EK17+DO17</f>
        <v>0</v>
      </c>
      <c r="EQ17" s="744">
        <f>DP17+DR17+DT17+DV17</f>
        <v>0</v>
      </c>
      <c r="ER17" s="682">
        <f t="shared" si="3"/>
        <v>0.13686905632772495</v>
      </c>
      <c r="ES17" s="682">
        <f t="shared" si="4"/>
        <v>1</v>
      </c>
      <c r="ET17" s="683">
        <f t="shared" si="5"/>
        <v>1</v>
      </c>
      <c r="EU17" s="684">
        <f t="shared" si="6"/>
        <v>1</v>
      </c>
      <c r="EV17" s="684">
        <f t="shared" si="7"/>
        <v>0.28678749999999997</v>
      </c>
      <c r="EW17" s="892" t="s">
        <v>596</v>
      </c>
      <c r="EX17" s="893" t="s">
        <v>361</v>
      </c>
      <c r="EY17" s="893" t="s">
        <v>362</v>
      </c>
      <c r="EZ17" s="896" t="s">
        <v>547</v>
      </c>
      <c r="FA17" s="881" t="s">
        <v>364</v>
      </c>
      <c r="FB17" s="883"/>
    </row>
    <row r="18" spans="1:159" s="296" customFormat="1" ht="44.25" customHeight="1" x14ac:dyDescent="0.25">
      <c r="A18" s="943"/>
      <c r="B18" s="884"/>
      <c r="C18" s="885"/>
      <c r="D18" s="886"/>
      <c r="E18" s="889"/>
      <c r="F18" s="383" t="s">
        <v>3</v>
      </c>
      <c r="G18" s="426">
        <f t="shared" si="8"/>
        <v>5798276767</v>
      </c>
      <c r="H18" s="456">
        <v>849519000</v>
      </c>
      <c r="I18" s="467"/>
      <c r="J18" s="467"/>
      <c r="K18" s="467"/>
      <c r="L18" s="467"/>
      <c r="M18" s="467"/>
      <c r="N18" s="467"/>
      <c r="O18" s="467"/>
      <c r="P18" s="467"/>
      <c r="Q18" s="467"/>
      <c r="R18" s="467"/>
      <c r="S18" s="468"/>
      <c r="T18" s="469"/>
      <c r="U18" s="470"/>
      <c r="V18" s="456">
        <v>849519000</v>
      </c>
      <c r="W18" s="456">
        <v>849519000</v>
      </c>
      <c r="X18" s="456">
        <v>849519000</v>
      </c>
      <c r="Y18" s="456">
        <v>849519000</v>
      </c>
      <c r="Z18" s="456">
        <v>849519000</v>
      </c>
      <c r="AA18" s="456">
        <v>849519000</v>
      </c>
      <c r="AB18" s="456">
        <v>1148354400</v>
      </c>
      <c r="AC18" s="470">
        <v>0</v>
      </c>
      <c r="AD18" s="470">
        <v>0</v>
      </c>
      <c r="AE18" s="470">
        <v>746280000</v>
      </c>
      <c r="AF18" s="470">
        <v>746280000</v>
      </c>
      <c r="AG18" s="467">
        <v>376136400</v>
      </c>
      <c r="AH18" s="467">
        <v>376136400</v>
      </c>
      <c r="AI18" s="467">
        <v>0</v>
      </c>
      <c r="AJ18" s="467">
        <v>0</v>
      </c>
      <c r="AK18" s="467">
        <v>0</v>
      </c>
      <c r="AL18" s="467">
        <v>0</v>
      </c>
      <c r="AM18" s="467">
        <v>25938000</v>
      </c>
      <c r="AN18" s="467">
        <v>25938000</v>
      </c>
      <c r="AO18" s="467">
        <v>0</v>
      </c>
      <c r="AP18" s="467">
        <v>0</v>
      </c>
      <c r="AQ18" s="467">
        <v>25275000</v>
      </c>
      <c r="AR18" s="467">
        <v>25275000</v>
      </c>
      <c r="AS18" s="467">
        <v>33996900</v>
      </c>
      <c r="AT18" s="467">
        <v>22310000</v>
      </c>
      <c r="AU18" s="467">
        <v>271948100</v>
      </c>
      <c r="AV18" s="467">
        <v>217337400</v>
      </c>
      <c r="AW18" s="467">
        <v>-15884633</v>
      </c>
      <c r="AX18" s="467">
        <v>43654634</v>
      </c>
      <c r="AY18" s="467">
        <v>0</v>
      </c>
      <c r="AZ18" s="689">
        <v>1764533</v>
      </c>
      <c r="BA18" s="302">
        <f t="shared" ref="BA18:BA22" si="22">AC18+AE18+AG18+AI18+AK18+AM18+AO18+AQ18+AS18+AU18+AW18+AY18</f>
        <v>1463689767</v>
      </c>
      <c r="BB18" s="302">
        <f t="shared" ref="BB18:BB22" si="23">AC18+AE18+AG18+AI18+AK18+AM18+AO18+AQ18+AS18+AU18+AW18+AY18</f>
        <v>1463689767</v>
      </c>
      <c r="BC18" s="302">
        <f t="shared" ref="BC18:BC22" si="24">AD18+AF18+AH18+AJ18+AL18+AN18+AP18+AR18+AT18+AV18+AX18+AZ18</f>
        <v>1458695967</v>
      </c>
      <c r="BD18" s="302">
        <f t="shared" ref="BD18:BD22" si="25">AC18+AE18+AG18+AI18+AK18+AM18+AO18+AQ18+AS18+AU18+AW18+AY18</f>
        <v>1463689767</v>
      </c>
      <c r="BE18" s="302">
        <f t="shared" ref="BE18:BE22" si="26">AD18+AF18+AH18++AJ18+AL18+AN18+AP18+AR18+AT18+AV18+AX18+AZ18</f>
        <v>1458695967</v>
      </c>
      <c r="BF18" s="456">
        <v>1285068000</v>
      </c>
      <c r="BG18" s="501"/>
      <c r="BH18" s="499"/>
      <c r="BI18" s="499"/>
      <c r="BJ18" s="499"/>
      <c r="BK18" s="499"/>
      <c r="BL18" s="499"/>
      <c r="BM18" s="499"/>
      <c r="BN18" s="499"/>
      <c r="BO18" s="499"/>
      <c r="BP18" s="499"/>
      <c r="BQ18" s="499"/>
      <c r="BR18" s="499"/>
      <c r="BS18" s="499"/>
      <c r="BT18" s="499"/>
      <c r="BU18" s="499"/>
      <c r="BV18" s="499"/>
      <c r="BW18" s="499"/>
      <c r="BX18" s="499"/>
      <c r="BY18" s="499"/>
      <c r="BZ18" s="499"/>
      <c r="CA18" s="499"/>
      <c r="CB18" s="499"/>
      <c r="CC18" s="499"/>
      <c r="CD18" s="499"/>
      <c r="CE18" s="302"/>
      <c r="CF18" s="502"/>
      <c r="CG18" s="502"/>
      <c r="CH18" s="498"/>
      <c r="CI18" s="502"/>
      <c r="CJ18" s="456">
        <v>1440000000</v>
      </c>
      <c r="CK18" s="499"/>
      <c r="CL18" s="499"/>
      <c r="CM18" s="499"/>
      <c r="CN18" s="499"/>
      <c r="CO18" s="499"/>
      <c r="CP18" s="499"/>
      <c r="CQ18" s="499"/>
      <c r="CR18" s="499"/>
      <c r="CS18" s="499"/>
      <c r="CT18" s="499"/>
      <c r="CU18" s="499"/>
      <c r="CV18" s="499"/>
      <c r="CW18" s="499"/>
      <c r="CX18" s="499"/>
      <c r="CY18" s="499"/>
      <c r="CZ18" s="499"/>
      <c r="DA18" s="499"/>
      <c r="DB18" s="499"/>
      <c r="DC18" s="499"/>
      <c r="DD18" s="499"/>
      <c r="DE18" s="499"/>
      <c r="DF18" s="499"/>
      <c r="DG18" s="499"/>
      <c r="DH18" s="499"/>
      <c r="DI18" s="302">
        <f>DG18+DE18+DC18+DA18+CY18+CW18+CU18+CS18+CQ18+CO18+CM18+CK18</f>
        <v>0</v>
      </c>
      <c r="DJ18" s="502">
        <f t="shared" ref="DJ18:DJ22" si="27">CK18+CM18+CO18+CQ18</f>
        <v>0</v>
      </c>
      <c r="DK18" s="502">
        <f t="shared" ref="DK18:DK22" si="28">CL18+CN18+CP18+CR18</f>
        <v>0</v>
      </c>
      <c r="DL18" s="498">
        <f>CM18+CO18+CQ18+CS18+CU18+CW18+CY18+DA18+DC18+DE18+DG18+CK18</f>
        <v>0</v>
      </c>
      <c r="DM18" s="502">
        <f>CL18+CN18+CP18+CR18</f>
        <v>0</v>
      </c>
      <c r="DN18" s="522">
        <v>760000000</v>
      </c>
      <c r="DO18" s="326"/>
      <c r="DP18" s="320"/>
      <c r="DQ18" s="320"/>
      <c r="DR18" s="320"/>
      <c r="DS18" s="320"/>
      <c r="DT18" s="320"/>
      <c r="DU18" s="320"/>
      <c r="DV18" s="320"/>
      <c r="DW18" s="320"/>
      <c r="DX18" s="320"/>
      <c r="DY18" s="320"/>
      <c r="DZ18" s="320"/>
      <c r="EA18" s="320"/>
      <c r="EB18" s="320"/>
      <c r="EC18" s="320"/>
      <c r="ED18" s="320"/>
      <c r="EE18" s="320"/>
      <c r="EF18" s="320"/>
      <c r="EG18" s="320"/>
      <c r="EH18" s="320"/>
      <c r="EI18" s="320"/>
      <c r="EJ18" s="320"/>
      <c r="EK18" s="320"/>
      <c r="EL18" s="320"/>
      <c r="EM18" s="451">
        <f>EK18+EI18+EG18+EE18+EC18+EA18+DY18+DW18+DU18+DS18+DQ18+DO18</f>
        <v>0</v>
      </c>
      <c r="EN18" s="359">
        <f t="shared" si="20"/>
        <v>0</v>
      </c>
      <c r="EO18" s="359">
        <f t="shared" si="21"/>
        <v>0</v>
      </c>
      <c r="EP18" s="360">
        <f>DQ18+DS18+DU18+DW18+DY18+EA18+EC18+EE18+EG18+EI18+EK18+DO18</f>
        <v>0</v>
      </c>
      <c r="EQ18" s="359">
        <f>DP18+DR18+DT18+DV18</f>
        <v>0</v>
      </c>
      <c r="ER18" s="681" t="e">
        <f t="shared" si="3"/>
        <v>#DIV/0!</v>
      </c>
      <c r="ES18" s="682">
        <f t="shared" si="4"/>
        <v>0.99658821144166676</v>
      </c>
      <c r="ET18" s="683">
        <f t="shared" si="5"/>
        <v>0.99658821144166676</v>
      </c>
      <c r="EU18" s="684">
        <f t="shared" si="6"/>
        <v>0.99784118058376703</v>
      </c>
      <c r="EV18" s="684">
        <f t="shared" si="7"/>
        <v>0.3980863728576825</v>
      </c>
      <c r="EW18" s="892"/>
      <c r="EX18" s="894"/>
      <c r="EY18" s="894"/>
      <c r="EZ18" s="896"/>
      <c r="FA18" s="882"/>
      <c r="FB18" s="883"/>
    </row>
    <row r="19" spans="1:159" s="296" customFormat="1" ht="44.25" customHeight="1" x14ac:dyDescent="0.25">
      <c r="A19" s="943"/>
      <c r="B19" s="884"/>
      <c r="C19" s="885"/>
      <c r="D19" s="886"/>
      <c r="E19" s="889"/>
      <c r="F19" s="384" t="s">
        <v>275</v>
      </c>
      <c r="G19" s="426">
        <f t="shared" si="8"/>
        <v>5575443964</v>
      </c>
      <c r="H19" s="456">
        <v>655198197</v>
      </c>
      <c r="I19" s="467"/>
      <c r="J19" s="467"/>
      <c r="K19" s="467"/>
      <c r="L19" s="467"/>
      <c r="M19" s="467"/>
      <c r="N19" s="467"/>
      <c r="O19" s="467"/>
      <c r="P19" s="467"/>
      <c r="Q19" s="467"/>
      <c r="R19" s="467"/>
      <c r="S19" s="468"/>
      <c r="T19" s="469"/>
      <c r="U19" s="470"/>
      <c r="V19" s="456">
        <v>655198197</v>
      </c>
      <c r="W19" s="456">
        <v>655198197</v>
      </c>
      <c r="X19" s="456">
        <v>655198197</v>
      </c>
      <c r="Y19" s="456">
        <v>655198197</v>
      </c>
      <c r="Z19" s="456">
        <v>655198197</v>
      </c>
      <c r="AA19" s="456">
        <v>655198197</v>
      </c>
      <c r="AB19" s="456">
        <v>1148354400</v>
      </c>
      <c r="AC19" s="470">
        <v>0</v>
      </c>
      <c r="AD19" s="467">
        <v>0</v>
      </c>
      <c r="AE19" s="470">
        <v>0</v>
      </c>
      <c r="AF19" s="467">
        <v>0</v>
      </c>
      <c r="AG19" s="467">
        <v>44113700</v>
      </c>
      <c r="AH19" s="467">
        <v>44113700</v>
      </c>
      <c r="AI19" s="467">
        <v>121612700</v>
      </c>
      <c r="AJ19" s="467">
        <v>121612700</v>
      </c>
      <c r="AK19" s="467">
        <v>147276600</v>
      </c>
      <c r="AL19" s="467">
        <v>147276600</v>
      </c>
      <c r="AM19" s="468">
        <v>155376000</v>
      </c>
      <c r="AN19" s="468">
        <v>153205700</v>
      </c>
      <c r="AO19" s="468">
        <v>151053000</v>
      </c>
      <c r="AP19" s="468">
        <v>155924700</v>
      </c>
      <c r="AQ19" s="468">
        <v>156748000</v>
      </c>
      <c r="AR19" s="468">
        <v>157902600</v>
      </c>
      <c r="AS19" s="468">
        <v>155098500</v>
      </c>
      <c r="AT19" s="468">
        <v>150050000</v>
      </c>
      <c r="AU19" s="468">
        <v>128393653</v>
      </c>
      <c r="AV19" s="468">
        <v>138940466</v>
      </c>
      <c r="AW19" s="468">
        <v>123444133</v>
      </c>
      <c r="AX19" s="468">
        <v>122406667</v>
      </c>
      <c r="AY19" s="468">
        <v>280573481</v>
      </c>
      <c r="AZ19" s="690">
        <v>160392900</v>
      </c>
      <c r="BA19" s="302">
        <f t="shared" si="22"/>
        <v>1463689767</v>
      </c>
      <c r="BB19" s="302">
        <f t="shared" si="23"/>
        <v>1463689767</v>
      </c>
      <c r="BC19" s="302">
        <f t="shared" si="24"/>
        <v>1351826033</v>
      </c>
      <c r="BD19" s="302">
        <f t="shared" si="25"/>
        <v>1463689767</v>
      </c>
      <c r="BE19" s="302">
        <f t="shared" si="26"/>
        <v>1351826033</v>
      </c>
      <c r="BF19" s="577">
        <v>1256556000</v>
      </c>
      <c r="BG19" s="499"/>
      <c r="BH19" s="499"/>
      <c r="BI19" s="499"/>
      <c r="BJ19" s="499"/>
      <c r="BK19" s="501"/>
      <c r="BL19" s="501"/>
      <c r="BM19" s="501"/>
      <c r="BN19" s="499"/>
      <c r="BO19" s="499"/>
      <c r="BP19" s="499"/>
      <c r="BQ19" s="501"/>
      <c r="BR19" s="501"/>
      <c r="BS19" s="499"/>
      <c r="BT19" s="499"/>
      <c r="BU19" s="499"/>
      <c r="BV19" s="499"/>
      <c r="BW19" s="499"/>
      <c r="BX19" s="499"/>
      <c r="BY19" s="499"/>
      <c r="BZ19" s="499"/>
      <c r="CA19" s="499"/>
      <c r="CB19" s="499"/>
      <c r="CC19" s="499"/>
      <c r="CD19" s="499"/>
      <c r="CE19" s="302"/>
      <c r="CF19" s="502"/>
      <c r="CG19" s="502"/>
      <c r="CH19" s="498"/>
      <c r="CI19" s="502"/>
      <c r="CJ19" s="456">
        <v>1440000000</v>
      </c>
      <c r="CK19" s="499"/>
      <c r="CL19" s="499"/>
      <c r="CM19" s="499"/>
      <c r="CN19" s="499"/>
      <c r="CO19" s="499"/>
      <c r="CP19" s="499"/>
      <c r="CQ19" s="499"/>
      <c r="CR19" s="499"/>
      <c r="CS19" s="499"/>
      <c r="CT19" s="499"/>
      <c r="CU19" s="499"/>
      <c r="CV19" s="499"/>
      <c r="CW19" s="499"/>
      <c r="CX19" s="499"/>
      <c r="CY19" s="499"/>
      <c r="CZ19" s="499"/>
      <c r="DA19" s="499"/>
      <c r="DB19" s="499"/>
      <c r="DC19" s="499"/>
      <c r="DD19" s="499"/>
      <c r="DE19" s="499"/>
      <c r="DF19" s="499"/>
      <c r="DG19" s="499"/>
      <c r="DH19" s="499"/>
      <c r="DI19" s="302">
        <f>DE19+DC19+DA19+CY19+CW19+CU19+CS19+CQ19+CO19+CM19+CK19+DG19</f>
        <v>0</v>
      </c>
      <c r="DJ19" s="502">
        <f t="shared" si="27"/>
        <v>0</v>
      </c>
      <c r="DK19" s="502">
        <f t="shared" si="28"/>
        <v>0</v>
      </c>
      <c r="DL19" s="498">
        <f>CM19+CO19+CQ19+CS19+CU19+CW19+CY19+DA19+DC19+DE19+DG19</f>
        <v>0</v>
      </c>
      <c r="DM19" s="502">
        <f>CL19+CN19+CP19+CR19</f>
        <v>0</v>
      </c>
      <c r="DN19" s="522">
        <v>760000000</v>
      </c>
      <c r="DO19" s="326"/>
      <c r="DP19" s="320"/>
      <c r="DQ19" s="320"/>
      <c r="DR19" s="320"/>
      <c r="DS19" s="320"/>
      <c r="DT19" s="320"/>
      <c r="DU19" s="320"/>
      <c r="DV19" s="320"/>
      <c r="DW19" s="320"/>
      <c r="DX19" s="320"/>
      <c r="DY19" s="320"/>
      <c r="DZ19" s="320"/>
      <c r="EA19" s="320"/>
      <c r="EB19" s="320"/>
      <c r="EC19" s="320"/>
      <c r="ED19" s="320"/>
      <c r="EE19" s="320"/>
      <c r="EF19" s="320"/>
      <c r="EG19" s="320"/>
      <c r="EH19" s="320"/>
      <c r="EI19" s="320"/>
      <c r="EJ19" s="320"/>
      <c r="EK19" s="320"/>
      <c r="EL19" s="320"/>
      <c r="EM19" s="451">
        <f>EI19+EG19+EE19+EC19+EA19+DY19+DW19+DU19+DS19+DQ19+DO19+EK19</f>
        <v>0</v>
      </c>
      <c r="EN19" s="359">
        <f t="shared" si="20"/>
        <v>0</v>
      </c>
      <c r="EO19" s="359">
        <f t="shared" si="21"/>
        <v>0</v>
      </c>
      <c r="EP19" s="355">
        <f>DQ19+DS19+DU19+DW19+DY19+EA19+EC19+EE19+EG19+EI19+EK19</f>
        <v>0</v>
      </c>
      <c r="EQ19" s="359">
        <f>DP19+DR19+DT19+DV19</f>
        <v>0</v>
      </c>
      <c r="ER19" s="681">
        <f t="shared" si="3"/>
        <v>0.57166094040084992</v>
      </c>
      <c r="ES19" s="682">
        <f t="shared" si="4"/>
        <v>0.92357415039576485</v>
      </c>
      <c r="ET19" s="683">
        <f t="shared" si="5"/>
        <v>0.92357415039576485</v>
      </c>
      <c r="EU19" s="684">
        <f t="shared" si="6"/>
        <v>0.94720639509942495</v>
      </c>
      <c r="EV19" s="684">
        <f t="shared" si="7"/>
        <v>0.35997567959773685</v>
      </c>
      <c r="EW19" s="892"/>
      <c r="EX19" s="894"/>
      <c r="EY19" s="894"/>
      <c r="EZ19" s="896"/>
      <c r="FA19" s="882"/>
      <c r="FB19" s="883"/>
    </row>
    <row r="20" spans="1:159" s="4" customFormat="1" ht="44.25" customHeight="1" x14ac:dyDescent="0.25">
      <c r="A20" s="943"/>
      <c r="B20" s="884"/>
      <c r="C20" s="885"/>
      <c r="D20" s="886"/>
      <c r="E20" s="889"/>
      <c r="F20" s="385" t="s">
        <v>42</v>
      </c>
      <c r="G20" s="426">
        <f t="shared" si="8"/>
        <v>0</v>
      </c>
      <c r="H20" s="459">
        <v>0</v>
      </c>
      <c r="I20" s="459"/>
      <c r="J20" s="459"/>
      <c r="K20" s="459"/>
      <c r="L20" s="459"/>
      <c r="M20" s="459"/>
      <c r="N20" s="459"/>
      <c r="O20" s="459"/>
      <c r="P20" s="459"/>
      <c r="Q20" s="459"/>
      <c r="R20" s="459"/>
      <c r="S20" s="459"/>
      <c r="T20" s="459"/>
      <c r="U20" s="459"/>
      <c r="V20" s="459">
        <v>0</v>
      </c>
      <c r="W20" s="459">
        <v>0</v>
      </c>
      <c r="X20" s="459">
        <v>0</v>
      </c>
      <c r="Y20" s="459">
        <v>0</v>
      </c>
      <c r="Z20" s="459">
        <v>0</v>
      </c>
      <c r="AA20" s="459">
        <v>0</v>
      </c>
      <c r="AB20" s="459">
        <v>0</v>
      </c>
      <c r="AC20" s="459">
        <v>0</v>
      </c>
      <c r="AD20" s="459">
        <v>0</v>
      </c>
      <c r="AE20" s="459">
        <v>0</v>
      </c>
      <c r="AF20" s="459">
        <v>0</v>
      </c>
      <c r="AG20" s="459">
        <v>0</v>
      </c>
      <c r="AH20" s="459">
        <v>0</v>
      </c>
      <c r="AI20" s="459">
        <v>0</v>
      </c>
      <c r="AJ20" s="459">
        <v>0</v>
      </c>
      <c r="AK20" s="459">
        <v>0</v>
      </c>
      <c r="AL20" s="459">
        <v>0</v>
      </c>
      <c r="AM20" s="459">
        <v>0</v>
      </c>
      <c r="AN20" s="459">
        <v>0</v>
      </c>
      <c r="AO20" s="459">
        <v>0</v>
      </c>
      <c r="AP20" s="459">
        <v>0</v>
      </c>
      <c r="AQ20" s="459">
        <v>0</v>
      </c>
      <c r="AR20" s="459">
        <v>0</v>
      </c>
      <c r="AS20" s="491">
        <v>0</v>
      </c>
      <c r="AT20" s="491">
        <v>0</v>
      </c>
      <c r="AU20" s="471">
        <v>0</v>
      </c>
      <c r="AV20" s="459">
        <v>0</v>
      </c>
      <c r="AW20" s="471">
        <v>0</v>
      </c>
      <c r="AX20" s="459">
        <v>0</v>
      </c>
      <c r="AY20" s="459">
        <v>0</v>
      </c>
      <c r="AZ20" s="459">
        <v>0</v>
      </c>
      <c r="BA20" s="302">
        <f t="shared" si="22"/>
        <v>0</v>
      </c>
      <c r="BB20" s="302">
        <f t="shared" si="23"/>
        <v>0</v>
      </c>
      <c r="BC20" s="302">
        <v>0</v>
      </c>
      <c r="BD20" s="302">
        <f t="shared" si="25"/>
        <v>0</v>
      </c>
      <c r="BE20" s="302">
        <f t="shared" si="26"/>
        <v>0</v>
      </c>
      <c r="BF20" s="580">
        <v>0</v>
      </c>
      <c r="BG20" s="491"/>
      <c r="BH20" s="491"/>
      <c r="BI20" s="503"/>
      <c r="BJ20" s="504"/>
      <c r="BK20" s="503"/>
      <c r="BL20" s="503"/>
      <c r="BM20" s="503"/>
      <c r="BN20" s="491"/>
      <c r="BO20" s="491"/>
      <c r="BP20" s="491"/>
      <c r="BQ20" s="491"/>
      <c r="BR20" s="491"/>
      <c r="BS20" s="491"/>
      <c r="BT20" s="491"/>
      <c r="BU20" s="491"/>
      <c r="BV20" s="491"/>
      <c r="BW20" s="491"/>
      <c r="BX20" s="491"/>
      <c r="BY20" s="491"/>
      <c r="BZ20" s="491"/>
      <c r="CA20" s="491"/>
      <c r="CB20" s="491"/>
      <c r="CC20" s="491"/>
      <c r="CD20" s="491"/>
      <c r="CE20" s="302"/>
      <c r="CF20" s="505"/>
      <c r="CG20" s="505"/>
      <c r="CH20" s="498"/>
      <c r="CI20" s="302"/>
      <c r="CJ20" s="491">
        <v>0</v>
      </c>
      <c r="CK20" s="491"/>
      <c r="CL20" s="491"/>
      <c r="CM20" s="491"/>
      <c r="CN20" s="491"/>
      <c r="CO20" s="491"/>
      <c r="CP20" s="491"/>
      <c r="CQ20" s="491"/>
      <c r="CR20" s="491"/>
      <c r="CS20" s="491"/>
      <c r="CT20" s="491"/>
      <c r="CU20" s="491"/>
      <c r="CV20" s="491"/>
      <c r="CW20" s="491"/>
      <c r="CX20" s="491"/>
      <c r="CY20" s="491"/>
      <c r="CZ20" s="491"/>
      <c r="DA20" s="491"/>
      <c r="DB20" s="491"/>
      <c r="DC20" s="491"/>
      <c r="DD20" s="491"/>
      <c r="DE20" s="491"/>
      <c r="DF20" s="491"/>
      <c r="DG20" s="491"/>
      <c r="DH20" s="491"/>
      <c r="DI20" s="302">
        <f>DE20+DC20+DA20+CY20+CW20+CU20+CS20+CQ20+CO20+CM20+CK20+DG20</f>
        <v>0</v>
      </c>
      <c r="DJ20" s="505">
        <f t="shared" si="27"/>
        <v>0</v>
      </c>
      <c r="DK20" s="505">
        <f t="shared" si="28"/>
        <v>0</v>
      </c>
      <c r="DL20" s="498">
        <f>CM20+CO20+CQ20+CS20+CU20+CW20+CY20+DA20+DC20+DE20+DG20</f>
        <v>0</v>
      </c>
      <c r="DM20" s="302">
        <f>CL20+CN20+CP20+CR20</f>
        <v>0</v>
      </c>
      <c r="DN20" s="523">
        <v>0</v>
      </c>
      <c r="DO20" s="321"/>
      <c r="DP20" s="322"/>
      <c r="DQ20" s="322"/>
      <c r="DR20" s="322"/>
      <c r="DS20" s="322"/>
      <c r="DT20" s="322"/>
      <c r="DU20" s="322"/>
      <c r="DV20" s="322"/>
      <c r="DW20" s="322"/>
      <c r="DX20" s="322"/>
      <c r="DY20" s="322"/>
      <c r="DZ20" s="322"/>
      <c r="EA20" s="322"/>
      <c r="EB20" s="322"/>
      <c r="EC20" s="322"/>
      <c r="ED20" s="322"/>
      <c r="EE20" s="322"/>
      <c r="EF20" s="322"/>
      <c r="EG20" s="322"/>
      <c r="EH20" s="322"/>
      <c r="EI20" s="322"/>
      <c r="EJ20" s="322"/>
      <c r="EK20" s="322"/>
      <c r="EL20" s="322"/>
      <c r="EM20" s="518">
        <f>EI20+EG20+EE20+EC20+EA20+DY20+DW20+DU20+DS20+DQ20+DO20+EK20</f>
        <v>0</v>
      </c>
      <c r="EN20" s="519">
        <f t="shared" si="20"/>
        <v>0</v>
      </c>
      <c r="EO20" s="361">
        <f t="shared" si="21"/>
        <v>0</v>
      </c>
      <c r="EP20" s="362">
        <f>DQ20+DS20+DU20+DW20+DY20+EA20+EC20+EE20+EG20+EI20+EK20</f>
        <v>0</v>
      </c>
      <c r="EQ20" s="518">
        <f>DP20+DR20+DT20+DV20</f>
        <v>0</v>
      </c>
      <c r="ER20" s="681" t="e">
        <f t="shared" si="3"/>
        <v>#DIV/0!</v>
      </c>
      <c r="ES20" s="682" t="e">
        <f t="shared" si="4"/>
        <v>#DIV/0!</v>
      </c>
      <c r="ET20" s="683" t="e">
        <f t="shared" si="5"/>
        <v>#DIV/0!</v>
      </c>
      <c r="EU20" s="684" t="e">
        <f t="shared" si="6"/>
        <v>#DIV/0!</v>
      </c>
      <c r="EV20" s="684" t="e">
        <f t="shared" si="7"/>
        <v>#DIV/0!</v>
      </c>
      <c r="EW20" s="892"/>
      <c r="EX20" s="894"/>
      <c r="EY20" s="894"/>
      <c r="EZ20" s="896"/>
      <c r="FA20" s="882"/>
      <c r="FB20" s="883"/>
    </row>
    <row r="21" spans="1:159" s="4" customFormat="1" ht="44.25" customHeight="1" x14ac:dyDescent="0.25">
      <c r="A21" s="943"/>
      <c r="B21" s="884"/>
      <c r="C21" s="885"/>
      <c r="D21" s="886"/>
      <c r="E21" s="889"/>
      <c r="F21" s="386" t="s">
        <v>4</v>
      </c>
      <c r="G21" s="426">
        <f t="shared" si="8"/>
        <v>194320803</v>
      </c>
      <c r="H21" s="471">
        <v>0</v>
      </c>
      <c r="I21" s="471"/>
      <c r="J21" s="471"/>
      <c r="K21" s="471"/>
      <c r="L21" s="471"/>
      <c r="M21" s="471"/>
      <c r="N21" s="471"/>
      <c r="O21" s="471"/>
      <c r="P21" s="471"/>
      <c r="Q21" s="471"/>
      <c r="R21" s="471"/>
      <c r="S21" s="471"/>
      <c r="T21" s="471"/>
      <c r="U21" s="471"/>
      <c r="V21" s="471">
        <v>0</v>
      </c>
      <c r="W21" s="471">
        <v>0</v>
      </c>
      <c r="X21" s="471">
        <v>0</v>
      </c>
      <c r="Y21" s="471">
        <v>0</v>
      </c>
      <c r="Z21" s="471">
        <v>0</v>
      </c>
      <c r="AA21" s="471">
        <v>0</v>
      </c>
      <c r="AB21" s="456">
        <v>194320803</v>
      </c>
      <c r="AC21" s="471">
        <v>112870533</v>
      </c>
      <c r="AD21" s="471">
        <v>112870533</v>
      </c>
      <c r="AE21" s="471">
        <v>67937236</v>
      </c>
      <c r="AF21" s="471">
        <v>67937236</v>
      </c>
      <c r="AG21" s="467">
        <v>7355767</v>
      </c>
      <c r="AH21" s="467">
        <v>7355767</v>
      </c>
      <c r="AI21" s="458">
        <v>0</v>
      </c>
      <c r="AJ21" s="458">
        <v>0</v>
      </c>
      <c r="AK21" s="458">
        <v>0</v>
      </c>
      <c r="AL21" s="458">
        <v>0</v>
      </c>
      <c r="AM21" s="467">
        <v>6157267</v>
      </c>
      <c r="AN21" s="458">
        <v>3240667</v>
      </c>
      <c r="AO21" s="458">
        <v>0</v>
      </c>
      <c r="AP21" s="458">
        <v>2916600</v>
      </c>
      <c r="AQ21" s="458">
        <v>0</v>
      </c>
      <c r="AR21" s="458">
        <v>0</v>
      </c>
      <c r="AS21" s="458">
        <v>0</v>
      </c>
      <c r="AT21" s="458">
        <v>0</v>
      </c>
      <c r="AU21" s="458">
        <v>0</v>
      </c>
      <c r="AV21" s="458">
        <v>0</v>
      </c>
      <c r="AW21" s="467">
        <v>0</v>
      </c>
      <c r="AX21" s="467">
        <v>0</v>
      </c>
      <c r="AY21" s="458">
        <v>0</v>
      </c>
      <c r="AZ21" s="685">
        <v>0</v>
      </c>
      <c r="BA21" s="302">
        <f t="shared" si="22"/>
        <v>194320803</v>
      </c>
      <c r="BB21" s="302">
        <f t="shared" si="23"/>
        <v>194320803</v>
      </c>
      <c r="BC21" s="302">
        <f t="shared" si="24"/>
        <v>194320803</v>
      </c>
      <c r="BD21" s="302">
        <f t="shared" si="25"/>
        <v>194320803</v>
      </c>
      <c r="BE21" s="302">
        <f t="shared" si="26"/>
        <v>194320803</v>
      </c>
      <c r="BF21" s="581">
        <v>0</v>
      </c>
      <c r="BG21" s="499"/>
      <c r="BH21" s="499"/>
      <c r="BI21" s="499"/>
      <c r="BJ21" s="499"/>
      <c r="BK21" s="499"/>
      <c r="BL21" s="499"/>
      <c r="BM21" s="499"/>
      <c r="BN21" s="499"/>
      <c r="BO21" s="499"/>
      <c r="BP21" s="499"/>
      <c r="BQ21" s="499"/>
      <c r="BR21" s="499"/>
      <c r="BS21" s="499"/>
      <c r="BT21" s="499"/>
      <c r="BU21" s="499"/>
      <c r="BV21" s="499"/>
      <c r="BW21" s="499"/>
      <c r="BX21" s="499"/>
      <c r="BY21" s="499"/>
      <c r="BZ21" s="499"/>
      <c r="CA21" s="499"/>
      <c r="CB21" s="499"/>
      <c r="CC21" s="499"/>
      <c r="CD21" s="499"/>
      <c r="CE21" s="302"/>
      <c r="CF21" s="502"/>
      <c r="CG21" s="502"/>
      <c r="CH21" s="498"/>
      <c r="CI21" s="502"/>
      <c r="CJ21" s="499">
        <v>0</v>
      </c>
      <c r="CK21" s="499"/>
      <c r="CL21" s="499"/>
      <c r="CM21" s="499"/>
      <c r="CN21" s="499"/>
      <c r="CO21" s="499"/>
      <c r="CP21" s="499"/>
      <c r="CQ21" s="499"/>
      <c r="CR21" s="499"/>
      <c r="CS21" s="499"/>
      <c r="CT21" s="499"/>
      <c r="CU21" s="499"/>
      <c r="CV21" s="499"/>
      <c r="CW21" s="499"/>
      <c r="CX21" s="499"/>
      <c r="CY21" s="499"/>
      <c r="CZ21" s="499"/>
      <c r="DA21" s="499"/>
      <c r="DB21" s="499"/>
      <c r="DC21" s="499"/>
      <c r="DD21" s="499"/>
      <c r="DE21" s="499"/>
      <c r="DF21" s="499"/>
      <c r="DG21" s="499"/>
      <c r="DH21" s="499"/>
      <c r="DI21" s="302">
        <f>DE21+DC21+DA21+CY21+CW21+CU21+CS21+CQ21+CO21+CM21+CK21+DG21</f>
        <v>0</v>
      </c>
      <c r="DJ21" s="502">
        <f t="shared" si="27"/>
        <v>0</v>
      </c>
      <c r="DK21" s="502">
        <f t="shared" si="28"/>
        <v>0</v>
      </c>
      <c r="DL21" s="498">
        <f>CM21+CO21+CQ21+CS21+CU21+CW21+CY21+DA21+DC21+DE21+DG21+CK21</f>
        <v>0</v>
      </c>
      <c r="DM21" s="502">
        <f>CL21+CN21+CP21+CR21</f>
        <v>0</v>
      </c>
      <c r="DN21" s="524">
        <v>0</v>
      </c>
      <c r="DO21" s="323"/>
      <c r="DP21" s="310"/>
      <c r="DQ21" s="310"/>
      <c r="DR21" s="310"/>
      <c r="DS21" s="310"/>
      <c r="DT21" s="310"/>
      <c r="DU21" s="310"/>
      <c r="DV21" s="310"/>
      <c r="DW21" s="310"/>
      <c r="DX21" s="310"/>
      <c r="DY21" s="310"/>
      <c r="DZ21" s="310"/>
      <c r="EA21" s="310"/>
      <c r="EB21" s="310"/>
      <c r="EC21" s="310"/>
      <c r="ED21" s="310"/>
      <c r="EE21" s="310"/>
      <c r="EF21" s="310"/>
      <c r="EG21" s="310"/>
      <c r="EH21" s="310"/>
      <c r="EI21" s="310"/>
      <c r="EJ21" s="310"/>
      <c r="EK21" s="310"/>
      <c r="EL21" s="310"/>
      <c r="EM21" s="518">
        <f>EI21+EG21+EE21+EC21+EA21+DY21+DW21+DU21+DS21+DQ21+DO21+EK21</f>
        <v>0</v>
      </c>
      <c r="EN21" s="359">
        <f t="shared" si="20"/>
        <v>0</v>
      </c>
      <c r="EO21" s="359">
        <f t="shared" si="21"/>
        <v>0</v>
      </c>
      <c r="EP21" s="355">
        <f>DQ21+DS21+DU21+DW21+DY21+EA21+EC21+EE21+EG21+EI21+EK21+DO21</f>
        <v>0</v>
      </c>
      <c r="EQ21" s="359">
        <f>DP21+DR21+DT21+DV21</f>
        <v>0</v>
      </c>
      <c r="ER21" s="681" t="e">
        <f t="shared" si="3"/>
        <v>#DIV/0!</v>
      </c>
      <c r="ES21" s="682">
        <f t="shared" si="4"/>
        <v>1</v>
      </c>
      <c r="ET21" s="683">
        <f t="shared" si="5"/>
        <v>1</v>
      </c>
      <c r="EU21" s="684">
        <f t="shared" si="6"/>
        <v>1</v>
      </c>
      <c r="EV21" s="684">
        <f t="shared" si="7"/>
        <v>1</v>
      </c>
      <c r="EW21" s="892"/>
      <c r="EX21" s="894"/>
      <c r="EY21" s="894"/>
      <c r="EZ21" s="896"/>
      <c r="FA21" s="882"/>
      <c r="FB21" s="883"/>
    </row>
    <row r="22" spans="1:159" s="4" customFormat="1" ht="44.25" customHeight="1" thickBot="1" x14ac:dyDescent="0.3">
      <c r="A22" s="943"/>
      <c r="B22" s="884"/>
      <c r="C22" s="885"/>
      <c r="D22" s="886"/>
      <c r="E22" s="889"/>
      <c r="F22" s="385" t="s">
        <v>43</v>
      </c>
      <c r="G22" s="583">
        <f t="shared" si="8"/>
        <v>400000</v>
      </c>
      <c r="H22" s="493">
        <f>H17+H20</f>
        <v>15689</v>
      </c>
      <c r="I22" s="472"/>
      <c r="J22" s="472"/>
      <c r="K22" s="472"/>
      <c r="L22" s="472"/>
      <c r="M22" s="472"/>
      <c r="N22" s="473"/>
      <c r="O22" s="472"/>
      <c r="P22" s="473"/>
      <c r="Q22" s="472"/>
      <c r="R22" s="474"/>
      <c r="S22" s="472"/>
      <c r="T22" s="475"/>
      <c r="U22" s="463"/>
      <c r="V22" s="493">
        <f t="shared" ref="V22:AB23" si="29">V17+V20</f>
        <v>15689</v>
      </c>
      <c r="W22" s="493">
        <f t="shared" si="29"/>
        <v>15689</v>
      </c>
      <c r="X22" s="493">
        <f t="shared" si="29"/>
        <v>15689</v>
      </c>
      <c r="Y22" s="493">
        <f t="shared" si="29"/>
        <v>15689</v>
      </c>
      <c r="Z22" s="493">
        <f t="shared" si="29"/>
        <v>15689</v>
      </c>
      <c r="AA22" s="493">
        <f t="shared" si="29"/>
        <v>15689</v>
      </c>
      <c r="AB22" s="492">
        <f t="shared" si="29"/>
        <v>90000</v>
      </c>
      <c r="AC22" s="492">
        <f t="shared" ref="AC22:AZ22" si="30">AC17+AC20</f>
        <v>1000</v>
      </c>
      <c r="AD22" s="492">
        <f t="shared" si="30"/>
        <v>1000</v>
      </c>
      <c r="AE22" s="492">
        <f t="shared" si="30"/>
        <v>6287</v>
      </c>
      <c r="AF22" s="492">
        <f t="shared" si="30"/>
        <v>6287</v>
      </c>
      <c r="AG22" s="492">
        <f t="shared" si="30"/>
        <v>7993</v>
      </c>
      <c r="AH22" s="492">
        <f t="shared" si="30"/>
        <v>7993</v>
      </c>
      <c r="AI22" s="492">
        <f t="shared" si="30"/>
        <v>9176</v>
      </c>
      <c r="AJ22" s="492">
        <f t="shared" si="30"/>
        <v>10656</v>
      </c>
      <c r="AK22" s="492">
        <f t="shared" si="30"/>
        <v>10608</v>
      </c>
      <c r="AL22" s="492">
        <f t="shared" si="30"/>
        <v>7029</v>
      </c>
      <c r="AM22" s="492">
        <f t="shared" si="30"/>
        <v>10608</v>
      </c>
      <c r="AN22" s="492">
        <f t="shared" si="30"/>
        <v>12258</v>
      </c>
      <c r="AO22" s="492">
        <f t="shared" si="30"/>
        <v>10608</v>
      </c>
      <c r="AP22" s="492">
        <f t="shared" si="30"/>
        <v>8351</v>
      </c>
      <c r="AQ22" s="492">
        <f t="shared" si="30"/>
        <v>10608</v>
      </c>
      <c r="AR22" s="492">
        <f t="shared" si="30"/>
        <v>15967</v>
      </c>
      <c r="AS22" s="492">
        <f t="shared" si="30"/>
        <v>9180</v>
      </c>
      <c r="AT22" s="492">
        <f t="shared" si="30"/>
        <v>14210</v>
      </c>
      <c r="AU22" s="492">
        <f t="shared" si="30"/>
        <v>4644</v>
      </c>
      <c r="AV22" s="492">
        <f t="shared" si="30"/>
        <v>6773</v>
      </c>
      <c r="AW22" s="492">
        <f t="shared" si="30"/>
        <v>4644</v>
      </c>
      <c r="AX22" s="492">
        <f t="shared" si="30"/>
        <v>6631</v>
      </c>
      <c r="AY22" s="492">
        <f t="shared" si="30"/>
        <v>13670</v>
      </c>
      <c r="AZ22" s="492">
        <f t="shared" si="30"/>
        <v>1871</v>
      </c>
      <c r="BA22" s="719">
        <f t="shared" si="22"/>
        <v>99026</v>
      </c>
      <c r="BB22" s="719">
        <f t="shared" si="23"/>
        <v>99026</v>
      </c>
      <c r="BC22" s="719">
        <f t="shared" si="24"/>
        <v>99026</v>
      </c>
      <c r="BD22" s="719">
        <f t="shared" si="25"/>
        <v>99026</v>
      </c>
      <c r="BE22" s="719">
        <f t="shared" si="26"/>
        <v>99026</v>
      </c>
      <c r="BF22" s="782">
        <f>BF17+BF20</f>
        <v>118500</v>
      </c>
      <c r="BG22" s="492"/>
      <c r="BH22" s="492"/>
      <c r="BI22" s="492"/>
      <c r="BJ22" s="492"/>
      <c r="BK22" s="492"/>
      <c r="BL22" s="492"/>
      <c r="BM22" s="492"/>
      <c r="BN22" s="492"/>
      <c r="BO22" s="492"/>
      <c r="BP22" s="492"/>
      <c r="BQ22" s="492"/>
      <c r="BR22" s="492"/>
      <c r="BS22" s="492"/>
      <c r="BT22" s="492"/>
      <c r="BU22" s="492"/>
      <c r="BV22" s="492"/>
      <c r="BW22" s="492"/>
      <c r="BX22" s="492"/>
      <c r="BY22" s="492"/>
      <c r="BZ22" s="492"/>
      <c r="CA22" s="492"/>
      <c r="CB22" s="492"/>
      <c r="CC22" s="492"/>
      <c r="CD22" s="492"/>
      <c r="CE22" s="719"/>
      <c r="CF22" s="724"/>
      <c r="CG22" s="724"/>
      <c r="CH22" s="725"/>
      <c r="CI22" s="724"/>
      <c r="CJ22" s="492">
        <f>CJ17+CJ20</f>
        <v>109474</v>
      </c>
      <c r="CK22" s="463"/>
      <c r="CL22" s="463"/>
      <c r="CM22" s="463"/>
      <c r="CN22" s="463"/>
      <c r="CO22" s="463"/>
      <c r="CP22" s="463"/>
      <c r="CQ22" s="463"/>
      <c r="CR22" s="463"/>
      <c r="CS22" s="463"/>
      <c r="CT22" s="463"/>
      <c r="CU22" s="463"/>
      <c r="CV22" s="463"/>
      <c r="CW22" s="463"/>
      <c r="CX22" s="463"/>
      <c r="CY22" s="463"/>
      <c r="CZ22" s="463"/>
      <c r="DA22" s="463"/>
      <c r="DB22" s="463"/>
      <c r="DC22" s="463"/>
      <c r="DD22" s="463"/>
      <c r="DE22" s="463"/>
      <c r="DF22" s="463"/>
      <c r="DG22" s="463"/>
      <c r="DH22" s="463"/>
      <c r="DI22" s="719">
        <f>DE22+DC22+DA22+CY22+CW22+CU22+CS22+CQ22+CO22+CM22+CK22+DG22</f>
        <v>0</v>
      </c>
      <c r="DJ22" s="724">
        <f t="shared" si="27"/>
        <v>0</v>
      </c>
      <c r="DK22" s="724">
        <f t="shared" si="28"/>
        <v>0</v>
      </c>
      <c r="DL22" s="725">
        <f>CM22+CO22+CQ22+CS22+CU22+CW22+CY22+DA22+DC22+DE22+DG22+CK22</f>
        <v>0</v>
      </c>
      <c r="DM22" s="724">
        <f>CN22+CP22+CR22+CL22</f>
        <v>0</v>
      </c>
      <c r="DN22" s="783">
        <f>DN17+DN20</f>
        <v>57311</v>
      </c>
      <c r="DO22" s="771"/>
      <c r="DP22" s="772"/>
      <c r="DQ22" s="772"/>
      <c r="DR22" s="772"/>
      <c r="DS22" s="772"/>
      <c r="DT22" s="772"/>
      <c r="DU22" s="772"/>
      <c r="DV22" s="772"/>
      <c r="DW22" s="772"/>
      <c r="DX22" s="772"/>
      <c r="DY22" s="772"/>
      <c r="DZ22" s="772"/>
      <c r="EA22" s="772"/>
      <c r="EB22" s="772"/>
      <c r="EC22" s="772"/>
      <c r="ED22" s="772"/>
      <c r="EE22" s="772"/>
      <c r="EF22" s="772"/>
      <c r="EG22" s="772"/>
      <c r="EH22" s="772"/>
      <c r="EI22" s="772"/>
      <c r="EJ22" s="772"/>
      <c r="EK22" s="772"/>
      <c r="EL22" s="772"/>
      <c r="EM22" s="730">
        <f>EI22+EG22+EE22+EC22+EA22+DY22+DW22+DU22+DS22+DQ22+DO22+EK22</f>
        <v>0</v>
      </c>
      <c r="EN22" s="732">
        <f t="shared" si="20"/>
        <v>0</v>
      </c>
      <c r="EO22" s="732">
        <f t="shared" si="21"/>
        <v>0</v>
      </c>
      <c r="EP22" s="733">
        <f>DQ22+DS22+DU22+DW22+DY22+EA22+EC22+EE22+EG22+EI22+EK22+DO22</f>
        <v>0</v>
      </c>
      <c r="EQ22" s="732">
        <f>DR22+DT22+DV22+DP22</f>
        <v>0</v>
      </c>
      <c r="ER22" s="734">
        <f t="shared" si="3"/>
        <v>0.13686905632772495</v>
      </c>
      <c r="ES22" s="735">
        <f t="shared" si="4"/>
        <v>1</v>
      </c>
      <c r="ET22" s="736">
        <f t="shared" si="5"/>
        <v>1</v>
      </c>
      <c r="EU22" s="737">
        <f t="shared" si="6"/>
        <v>1</v>
      </c>
      <c r="EV22" s="737">
        <f t="shared" si="7"/>
        <v>0.28678749999999997</v>
      </c>
      <c r="EW22" s="892"/>
      <c r="EX22" s="894"/>
      <c r="EY22" s="894"/>
      <c r="EZ22" s="896"/>
      <c r="FA22" s="882"/>
      <c r="FB22" s="883"/>
    </row>
    <row r="23" spans="1:159" s="45" customFormat="1" ht="44.25" customHeight="1" thickBot="1" x14ac:dyDescent="0.3">
      <c r="A23" s="944"/>
      <c r="B23" s="884"/>
      <c r="C23" s="885"/>
      <c r="D23" s="887"/>
      <c r="E23" s="890"/>
      <c r="F23" s="387" t="s">
        <v>45</v>
      </c>
      <c r="G23" s="709">
        <f t="shared" si="8"/>
        <v>5992597570</v>
      </c>
      <c r="H23" s="709">
        <f>H18+H21</f>
        <v>849519000</v>
      </c>
      <c r="I23" s="710"/>
      <c r="J23" s="711"/>
      <c r="K23" s="710"/>
      <c r="L23" s="710"/>
      <c r="M23" s="710"/>
      <c r="N23" s="710"/>
      <c r="O23" s="710"/>
      <c r="P23" s="710"/>
      <c r="Q23" s="710"/>
      <c r="R23" s="710"/>
      <c r="S23" s="712"/>
      <c r="T23" s="713"/>
      <c r="U23" s="714"/>
      <c r="V23" s="709">
        <f t="shared" si="29"/>
        <v>849519000</v>
      </c>
      <c r="W23" s="709">
        <f t="shared" si="29"/>
        <v>849519000</v>
      </c>
      <c r="X23" s="709">
        <f t="shared" si="29"/>
        <v>849519000</v>
      </c>
      <c r="Y23" s="709">
        <f t="shared" si="29"/>
        <v>849519000</v>
      </c>
      <c r="Z23" s="709">
        <f t="shared" si="29"/>
        <v>849519000</v>
      </c>
      <c r="AA23" s="709">
        <f t="shared" si="29"/>
        <v>849519000</v>
      </c>
      <c r="AB23" s="715">
        <f t="shared" si="29"/>
        <v>1342675203</v>
      </c>
      <c r="AC23" s="715">
        <f t="shared" ref="AC23:AZ23" si="31">AC18+AC21</f>
        <v>112870533</v>
      </c>
      <c r="AD23" s="715">
        <f t="shared" si="31"/>
        <v>112870533</v>
      </c>
      <c r="AE23" s="715">
        <f t="shared" si="31"/>
        <v>814217236</v>
      </c>
      <c r="AF23" s="715">
        <f t="shared" si="31"/>
        <v>814217236</v>
      </c>
      <c r="AG23" s="715">
        <f t="shared" si="31"/>
        <v>383492167</v>
      </c>
      <c r="AH23" s="715">
        <f t="shared" si="31"/>
        <v>383492167</v>
      </c>
      <c r="AI23" s="715">
        <f t="shared" si="31"/>
        <v>0</v>
      </c>
      <c r="AJ23" s="715">
        <f t="shared" si="31"/>
        <v>0</v>
      </c>
      <c r="AK23" s="715">
        <f t="shared" si="31"/>
        <v>0</v>
      </c>
      <c r="AL23" s="715">
        <f t="shared" si="31"/>
        <v>0</v>
      </c>
      <c r="AM23" s="715">
        <f>AM18+AM21</f>
        <v>32095267</v>
      </c>
      <c r="AN23" s="715">
        <f t="shared" si="31"/>
        <v>29178667</v>
      </c>
      <c r="AO23" s="715">
        <f t="shared" si="31"/>
        <v>0</v>
      </c>
      <c r="AP23" s="715">
        <f t="shared" si="31"/>
        <v>2916600</v>
      </c>
      <c r="AQ23" s="715">
        <f t="shared" si="31"/>
        <v>25275000</v>
      </c>
      <c r="AR23" s="715">
        <f t="shared" si="31"/>
        <v>25275000</v>
      </c>
      <c r="AS23" s="715">
        <f t="shared" si="31"/>
        <v>33996900</v>
      </c>
      <c r="AT23" s="715">
        <f t="shared" si="31"/>
        <v>22310000</v>
      </c>
      <c r="AU23" s="715">
        <f t="shared" si="31"/>
        <v>271948100</v>
      </c>
      <c r="AV23" s="715">
        <f t="shared" si="31"/>
        <v>217337400</v>
      </c>
      <c r="AW23" s="715">
        <f t="shared" si="31"/>
        <v>-15884633</v>
      </c>
      <c r="AX23" s="715">
        <f>AX18+AX21</f>
        <v>43654634</v>
      </c>
      <c r="AY23" s="715">
        <f>AY18+AY21</f>
        <v>0</v>
      </c>
      <c r="AZ23" s="715">
        <f t="shared" si="31"/>
        <v>1764533</v>
      </c>
      <c r="BA23" s="751">
        <f t="shared" ref="BA23:BC23" si="32">BA18+BA21</f>
        <v>1658010570</v>
      </c>
      <c r="BB23" s="752">
        <f t="shared" si="32"/>
        <v>1658010570</v>
      </c>
      <c r="BC23" s="752">
        <f t="shared" si="32"/>
        <v>1653016770</v>
      </c>
      <c r="BD23" s="752">
        <f t="shared" ref="BD23" si="33">+BD18+BD21</f>
        <v>1658010570</v>
      </c>
      <c r="BE23" s="752">
        <f t="shared" ref="BE23" si="34">+BE18+BE21</f>
        <v>1653016770</v>
      </c>
      <c r="BF23" s="790">
        <f>BF18+BF21</f>
        <v>1285068000</v>
      </c>
      <c r="BG23" s="749"/>
      <c r="BH23" s="749"/>
      <c r="BI23" s="749"/>
      <c r="BJ23" s="749"/>
      <c r="BK23" s="749"/>
      <c r="BL23" s="749"/>
      <c r="BM23" s="749"/>
      <c r="BN23" s="749"/>
      <c r="BO23" s="749"/>
      <c r="BP23" s="749"/>
      <c r="BQ23" s="749"/>
      <c r="BR23" s="749"/>
      <c r="BS23" s="749"/>
      <c r="BT23" s="749"/>
      <c r="BU23" s="749"/>
      <c r="BV23" s="749"/>
      <c r="BW23" s="749"/>
      <c r="BX23" s="749"/>
      <c r="BY23" s="749"/>
      <c r="BZ23" s="749"/>
      <c r="CA23" s="749"/>
      <c r="CB23" s="749"/>
      <c r="CC23" s="749"/>
      <c r="CD23" s="750"/>
      <c r="CE23" s="751"/>
      <c r="CF23" s="752"/>
      <c r="CG23" s="753"/>
      <c r="CH23" s="752"/>
      <c r="CI23" s="752"/>
      <c r="CJ23" s="748">
        <f>CJ18+CJ21</f>
        <v>1440000000</v>
      </c>
      <c r="CK23" s="754"/>
      <c r="CL23" s="754"/>
      <c r="CM23" s="754"/>
      <c r="CN23" s="754"/>
      <c r="CO23" s="754"/>
      <c r="CP23" s="754"/>
      <c r="CQ23" s="754"/>
      <c r="CR23" s="754"/>
      <c r="CS23" s="754"/>
      <c r="CT23" s="754"/>
      <c r="CU23" s="754"/>
      <c r="CV23" s="754"/>
      <c r="CW23" s="754"/>
      <c r="CX23" s="754"/>
      <c r="CY23" s="754"/>
      <c r="CZ23" s="754"/>
      <c r="DA23" s="754"/>
      <c r="DB23" s="754"/>
      <c r="DC23" s="754"/>
      <c r="DD23" s="754"/>
      <c r="DE23" s="754"/>
      <c r="DF23" s="754"/>
      <c r="DG23" s="754"/>
      <c r="DH23" s="754"/>
      <c r="DI23" s="791">
        <f>DG23+DE23+DC23+DA23+CY23+CW23+CU23+CS23+CQ23+CO23+CM23+CK23</f>
        <v>0</v>
      </c>
      <c r="DJ23" s="749">
        <f t="shared" ref="DJ23" si="35">+DJ18+DJ21</f>
        <v>0</v>
      </c>
      <c r="DK23" s="756">
        <f t="shared" ref="DK23" si="36">DK18+DK21</f>
        <v>0</v>
      </c>
      <c r="DL23" s="749">
        <f t="shared" ref="DL23:DM23" si="37">+DL18+DL21</f>
        <v>0</v>
      </c>
      <c r="DM23" s="749">
        <f t="shared" si="37"/>
        <v>0</v>
      </c>
      <c r="DN23" s="752">
        <f>DN18+DN21</f>
        <v>760000000</v>
      </c>
      <c r="DO23" s="758"/>
      <c r="DP23" s="759"/>
      <c r="DQ23" s="759"/>
      <c r="DR23" s="759"/>
      <c r="DS23" s="759"/>
      <c r="DT23" s="759"/>
      <c r="DU23" s="759"/>
      <c r="DV23" s="759"/>
      <c r="DW23" s="759"/>
      <c r="DX23" s="759"/>
      <c r="DY23" s="759"/>
      <c r="DZ23" s="759"/>
      <c r="EA23" s="759"/>
      <c r="EB23" s="759"/>
      <c r="EC23" s="759"/>
      <c r="ED23" s="759"/>
      <c r="EE23" s="759"/>
      <c r="EF23" s="759"/>
      <c r="EG23" s="759"/>
      <c r="EH23" s="759"/>
      <c r="EI23" s="759"/>
      <c r="EJ23" s="759"/>
      <c r="EK23" s="759"/>
      <c r="EL23" s="759"/>
      <c r="EM23" s="760">
        <f>EK23+EI23+EG23+EE23+EC23+EA23+DY23+DW23+DU23+DS23+DQ23+DO23</f>
        <v>0</v>
      </c>
      <c r="EN23" s="761">
        <f t="shared" ref="EN23" si="38">+EN18+EN21</f>
        <v>0</v>
      </c>
      <c r="EO23" s="762">
        <f t="shared" ref="EO23" si="39">EO18+EO21</f>
        <v>0</v>
      </c>
      <c r="EP23" s="761">
        <f t="shared" ref="EP23:EQ23" si="40">+EP18+EP21</f>
        <v>0</v>
      </c>
      <c r="EQ23" s="761">
        <f t="shared" si="40"/>
        <v>0</v>
      </c>
      <c r="ER23" s="763" t="e">
        <f t="shared" si="3"/>
        <v>#DIV/0!</v>
      </c>
      <c r="ES23" s="763">
        <f t="shared" si="4"/>
        <v>0.99698807710254822</v>
      </c>
      <c r="ET23" s="764">
        <f t="shared" si="5"/>
        <v>0.99698807710254822</v>
      </c>
      <c r="EU23" s="765">
        <f t="shared" si="6"/>
        <v>0.99800847812135673</v>
      </c>
      <c r="EV23" s="765">
        <f t="shared" si="7"/>
        <v>0.41760450969177965</v>
      </c>
      <c r="EW23" s="892"/>
      <c r="EX23" s="894"/>
      <c r="EY23" s="894"/>
      <c r="EZ23" s="896"/>
      <c r="FA23" s="882"/>
      <c r="FB23" s="883"/>
    </row>
    <row r="24" spans="1:159" s="4" customFormat="1" ht="47.25" customHeight="1" x14ac:dyDescent="0.25">
      <c r="A24" s="945" t="s">
        <v>367</v>
      </c>
      <c r="B24" s="884">
        <v>3</v>
      </c>
      <c r="C24" s="953" t="s">
        <v>370</v>
      </c>
      <c r="D24" s="886" t="s">
        <v>356</v>
      </c>
      <c r="E24" s="951">
        <v>160</v>
      </c>
      <c r="F24" s="382" t="s">
        <v>41</v>
      </c>
      <c r="G24" s="426">
        <f>AA24+BA24+BF24+CJ24+DN24</f>
        <v>5</v>
      </c>
      <c r="H24" s="476">
        <v>1</v>
      </c>
      <c r="I24" s="476"/>
      <c r="J24" s="476"/>
      <c r="K24" s="476"/>
      <c r="L24" s="625"/>
      <c r="M24" s="476"/>
      <c r="N24" s="477"/>
      <c r="O24" s="476"/>
      <c r="P24" s="477"/>
      <c r="Q24" s="476"/>
      <c r="R24" s="478"/>
      <c r="S24" s="479"/>
      <c r="T24" s="395"/>
      <c r="U24" s="480"/>
      <c r="V24" s="476">
        <v>1</v>
      </c>
      <c r="W24" s="476">
        <v>1</v>
      </c>
      <c r="X24" s="476">
        <v>1</v>
      </c>
      <c r="Y24" s="476">
        <v>1</v>
      </c>
      <c r="Z24" s="476">
        <v>1</v>
      </c>
      <c r="AA24" s="476">
        <v>1</v>
      </c>
      <c r="AB24" s="476">
        <v>1</v>
      </c>
      <c r="AC24" s="477">
        <v>0.05</v>
      </c>
      <c r="AD24" s="477">
        <v>0.05</v>
      </c>
      <c r="AE24" s="477">
        <v>0.08</v>
      </c>
      <c r="AF24" s="477">
        <v>0.08</v>
      </c>
      <c r="AG24" s="477">
        <v>0.08</v>
      </c>
      <c r="AH24" s="477">
        <v>0.08</v>
      </c>
      <c r="AI24" s="477">
        <v>0.1</v>
      </c>
      <c r="AJ24" s="477">
        <v>0.1</v>
      </c>
      <c r="AK24" s="477">
        <v>0.08</v>
      </c>
      <c r="AL24" s="477">
        <v>0.08</v>
      </c>
      <c r="AM24" s="477">
        <v>0.09</v>
      </c>
      <c r="AN24" s="477">
        <v>0.09</v>
      </c>
      <c r="AO24" s="477">
        <v>0.09</v>
      </c>
      <c r="AP24" s="477">
        <v>0.09</v>
      </c>
      <c r="AQ24" s="477">
        <v>0.09</v>
      </c>
      <c r="AR24" s="477">
        <v>0.09</v>
      </c>
      <c r="AS24" s="477">
        <v>0.09</v>
      </c>
      <c r="AT24" s="477">
        <v>0.09</v>
      </c>
      <c r="AU24" s="477">
        <v>0.09</v>
      </c>
      <c r="AV24" s="477">
        <v>0.09</v>
      </c>
      <c r="AW24" s="477">
        <v>0.08</v>
      </c>
      <c r="AX24" s="477">
        <v>0.08</v>
      </c>
      <c r="AY24" s="477">
        <v>0.08</v>
      </c>
      <c r="AZ24" s="691">
        <v>0.08</v>
      </c>
      <c r="BA24" s="625">
        <f>AC24+AE24+AG24+AI24+AK24+AM24+AO24+AQ24+AS24+AU24+AW24+AY24</f>
        <v>0.99999999999999989</v>
      </c>
      <c r="BB24" s="625">
        <f>AC24+AE24+AG24+AI24+AK24+AM24+AO24+AQ24+AS24+AU24+AW24+AY24</f>
        <v>0.99999999999999989</v>
      </c>
      <c r="BC24" s="625">
        <f>AD24+AF24+AH24+AJ24+AL24+AN24+AP24+AR24+AT24+AV24+AX24+AZ24</f>
        <v>0.99999999999999989</v>
      </c>
      <c r="BD24" s="625">
        <f>AC24+AE24+AG24+AI24+AK24+AM24+AO24+AQ24+AS24+AU24+AW24+AY24</f>
        <v>0.99999999999999989</v>
      </c>
      <c r="BE24" s="465">
        <f>AD24+AF24+AH24++AJ24+AL24+AN24+AP24+AR24+AT24+AV24+AX24+AZ24</f>
        <v>0.99999999999999989</v>
      </c>
      <c r="BF24" s="738">
        <v>1</v>
      </c>
      <c r="BG24" s="739"/>
      <c r="BH24" s="625"/>
      <c r="BI24" s="739"/>
      <c r="BJ24" s="740"/>
      <c r="BK24" s="739"/>
      <c r="BL24" s="625"/>
      <c r="BM24" s="739"/>
      <c r="BN24" s="625"/>
      <c r="BO24" s="739"/>
      <c r="BP24" s="625"/>
      <c r="BQ24" s="625"/>
      <c r="BR24" s="625"/>
      <c r="BS24" s="625"/>
      <c r="BT24" s="625"/>
      <c r="BU24" s="625"/>
      <c r="BV24" s="625"/>
      <c r="BW24" s="625"/>
      <c r="BX24" s="625"/>
      <c r="BY24" s="625"/>
      <c r="BZ24" s="625"/>
      <c r="CA24" s="625"/>
      <c r="CB24" s="625"/>
      <c r="CC24" s="625"/>
      <c r="CD24" s="625"/>
      <c r="CE24" s="739"/>
      <c r="CF24" s="739"/>
      <c r="CG24" s="739"/>
      <c r="CH24" s="739"/>
      <c r="CI24" s="739"/>
      <c r="CJ24" s="625">
        <v>1</v>
      </c>
      <c r="CK24" s="625"/>
      <c r="CL24" s="625"/>
      <c r="CM24" s="625"/>
      <c r="CN24" s="625"/>
      <c r="CO24" s="625"/>
      <c r="CP24" s="625"/>
      <c r="CQ24" s="625"/>
      <c r="CR24" s="625"/>
      <c r="CS24" s="625"/>
      <c r="CT24" s="625"/>
      <c r="CU24" s="625"/>
      <c r="CV24" s="625"/>
      <c r="CW24" s="625"/>
      <c r="CX24" s="625"/>
      <c r="CY24" s="625"/>
      <c r="CZ24" s="625"/>
      <c r="DA24" s="625"/>
      <c r="DB24" s="625"/>
      <c r="DC24" s="625"/>
      <c r="DD24" s="625"/>
      <c r="DE24" s="625"/>
      <c r="DF24" s="625"/>
      <c r="DG24" s="625"/>
      <c r="DH24" s="625"/>
      <c r="DI24" s="739">
        <f>DG24+DE24+DC24+DA24+CW24+CU24+CS24+CQ24+CO24+CM24+CK24</f>
        <v>0</v>
      </c>
      <c r="DJ24" s="739">
        <f>CK24+CM24+CO24+CQ24</f>
        <v>0</v>
      </c>
      <c r="DK24" s="739">
        <f>CL24+CN24+CP24+CR24</f>
        <v>0</v>
      </c>
      <c r="DL24" s="739">
        <f>DI24+BK24</f>
        <v>0</v>
      </c>
      <c r="DM24" s="739">
        <f>DK24+BK24</f>
        <v>0</v>
      </c>
      <c r="DN24" s="741">
        <v>1</v>
      </c>
      <c r="DO24" s="784"/>
      <c r="DP24" s="785"/>
      <c r="DQ24" s="785"/>
      <c r="DR24" s="785"/>
      <c r="DS24" s="785"/>
      <c r="DT24" s="785"/>
      <c r="DU24" s="785"/>
      <c r="DV24" s="785"/>
      <c r="DW24" s="785"/>
      <c r="DX24" s="785"/>
      <c r="DY24" s="785"/>
      <c r="DZ24" s="785"/>
      <c r="EA24" s="785"/>
      <c r="EB24" s="785"/>
      <c r="EC24" s="785"/>
      <c r="ED24" s="785"/>
      <c r="EE24" s="785"/>
      <c r="EF24" s="785"/>
      <c r="EG24" s="786"/>
      <c r="EH24" s="786"/>
      <c r="EI24" s="786"/>
      <c r="EJ24" s="786"/>
      <c r="EK24" s="786"/>
      <c r="EL24" s="786"/>
      <c r="EM24" s="787">
        <f>EK24+EI24+EG24+EE24+EC24+EA24+DY24+DW24+DU24+DS24+DQ24+DO24</f>
        <v>0</v>
      </c>
      <c r="EN24" s="744">
        <f t="shared" ref="EN24:EN28" si="41">DO24+DQ24+DS24+DU24</f>
        <v>0</v>
      </c>
      <c r="EO24" s="788">
        <f t="shared" ref="EO24:EO29" si="42">DP24+DR24+DT24+DV24</f>
        <v>0</v>
      </c>
      <c r="EP24" s="789">
        <f>DQ24+DS24+DU24+DW24+DY24+EA24+EC24+EE24+EG24+EI24+EK24+DO24</f>
        <v>0</v>
      </c>
      <c r="EQ24" s="743">
        <f>DP24+DR24+DT24+DV24</f>
        <v>0</v>
      </c>
      <c r="ER24" s="682">
        <f t="shared" si="3"/>
        <v>1</v>
      </c>
      <c r="ES24" s="682">
        <f t="shared" si="4"/>
        <v>1</v>
      </c>
      <c r="ET24" s="683">
        <f t="shared" si="5"/>
        <v>1</v>
      </c>
      <c r="EU24" s="684">
        <f t="shared" si="6"/>
        <v>1</v>
      </c>
      <c r="EV24" s="684">
        <f t="shared" si="7"/>
        <v>0.4</v>
      </c>
      <c r="EW24" s="897" t="s">
        <v>611</v>
      </c>
      <c r="EX24" s="893" t="s">
        <v>361</v>
      </c>
      <c r="EY24" s="893" t="s">
        <v>362</v>
      </c>
      <c r="EZ24" s="896" t="s">
        <v>548</v>
      </c>
      <c r="FA24" s="882" t="s">
        <v>572</v>
      </c>
      <c r="FB24" s="883"/>
    </row>
    <row r="25" spans="1:159" s="164" customFormat="1" ht="47.25" customHeight="1" x14ac:dyDescent="0.25">
      <c r="A25" s="943"/>
      <c r="B25" s="884"/>
      <c r="C25" s="954"/>
      <c r="D25" s="886"/>
      <c r="E25" s="889"/>
      <c r="F25" s="383" t="s">
        <v>3</v>
      </c>
      <c r="G25" s="426">
        <f t="shared" si="8"/>
        <v>6241022009</v>
      </c>
      <c r="H25" s="456">
        <v>593095109</v>
      </c>
      <c r="I25" s="481"/>
      <c r="J25" s="458"/>
      <c r="K25" s="481"/>
      <c r="L25" s="458"/>
      <c r="M25" s="481"/>
      <c r="N25" s="458"/>
      <c r="O25" s="481"/>
      <c r="P25" s="458"/>
      <c r="Q25" s="481"/>
      <c r="R25" s="458"/>
      <c r="S25" s="481"/>
      <c r="T25" s="482"/>
      <c r="U25" s="483"/>
      <c r="V25" s="456">
        <v>593095109</v>
      </c>
      <c r="W25" s="456">
        <v>593095109</v>
      </c>
      <c r="X25" s="456">
        <v>593095109</v>
      </c>
      <c r="Y25" s="456">
        <v>593095109</v>
      </c>
      <c r="Z25" s="456">
        <v>593095109</v>
      </c>
      <c r="AA25" s="456">
        <v>593095109</v>
      </c>
      <c r="AB25" s="456">
        <v>880076000</v>
      </c>
      <c r="AC25" s="483">
        <v>0</v>
      </c>
      <c r="AD25" s="458">
        <v>0</v>
      </c>
      <c r="AE25" s="525">
        <v>38840000</v>
      </c>
      <c r="AF25" s="525">
        <v>38840000</v>
      </c>
      <c r="AG25" s="467">
        <v>654241000</v>
      </c>
      <c r="AH25" s="467">
        <v>654241000</v>
      </c>
      <c r="AI25" s="458">
        <v>20973760</v>
      </c>
      <c r="AJ25" s="458">
        <v>20973760</v>
      </c>
      <c r="AK25" s="467">
        <v>0</v>
      </c>
      <c r="AL25" s="458">
        <v>0</v>
      </c>
      <c r="AM25" s="467">
        <v>80685600</v>
      </c>
      <c r="AN25" s="458">
        <v>0</v>
      </c>
      <c r="AO25" s="458">
        <v>0</v>
      </c>
      <c r="AP25" s="458">
        <v>0</v>
      </c>
      <c r="AQ25" s="458">
        <v>0</v>
      </c>
      <c r="AR25" s="458">
        <v>80685600</v>
      </c>
      <c r="AS25" s="467">
        <v>10314000</v>
      </c>
      <c r="AT25" s="467">
        <v>0</v>
      </c>
      <c r="AU25" s="467">
        <v>34179440</v>
      </c>
      <c r="AV25" s="467">
        <v>10314000</v>
      </c>
      <c r="AW25" s="467">
        <v>48493900</v>
      </c>
      <c r="AX25" s="467">
        <v>0</v>
      </c>
      <c r="AY25" s="467">
        <v>0</v>
      </c>
      <c r="AZ25" s="685">
        <v>82673339</v>
      </c>
      <c r="BA25" s="302">
        <f>AC25+AE25+AG25+AI25+AK25+AM25+AO25+AQ25+AS25+AU25+AW25+AY25</f>
        <v>887727700</v>
      </c>
      <c r="BB25" s="50">
        <f t="shared" ref="BB25:BB29" si="43">AC25+AE25+AG25+AI25+AK25+AM25+AO25+AQ25+AS25+AU25+AW25+AY25</f>
        <v>887727700</v>
      </c>
      <c r="BC25" s="50">
        <f t="shared" ref="BC25:BC29" si="44">AD25+AF25+AH25+AJ25+AL25+AN25+AP25+AR25+AT25+AV25+AX25+AZ25</f>
        <v>887727699</v>
      </c>
      <c r="BD25" s="302">
        <f t="shared" ref="BD25:BD29" si="45">AC25+AE25+AG25+AI25+AK25+AM25+AO25+AQ25+AS25+AU25+AW25+AY25</f>
        <v>887727700</v>
      </c>
      <c r="BE25" s="50">
        <f t="shared" ref="BE25:BE29" si="46">AD25+AF25+AH25++AJ25+AL25+AN25+AP25+AR25+AT25+AV25+AX25+AZ25</f>
        <v>887727699</v>
      </c>
      <c r="BF25" s="577">
        <v>1303968000</v>
      </c>
      <c r="BG25" s="499"/>
      <c r="BH25" s="499"/>
      <c r="BI25" s="499"/>
      <c r="BJ25" s="499"/>
      <c r="BK25" s="499"/>
      <c r="BL25" s="499"/>
      <c r="BM25" s="499"/>
      <c r="BN25" s="499"/>
      <c r="BO25" s="499"/>
      <c r="BP25" s="499"/>
      <c r="BQ25" s="499"/>
      <c r="BR25" s="499"/>
      <c r="BS25" s="499"/>
      <c r="BT25" s="499"/>
      <c r="BU25" s="499"/>
      <c r="BV25" s="499"/>
      <c r="BW25" s="499"/>
      <c r="BX25" s="499"/>
      <c r="BY25" s="499"/>
      <c r="BZ25" s="499"/>
      <c r="CA25" s="499"/>
      <c r="CB25" s="499"/>
      <c r="CC25" s="499"/>
      <c r="CD25" s="499"/>
      <c r="CE25" s="302"/>
      <c r="CF25" s="502"/>
      <c r="CG25" s="502"/>
      <c r="CH25" s="498"/>
      <c r="CI25" s="502"/>
      <c r="CJ25" s="456">
        <v>2000000000</v>
      </c>
      <c r="CK25" s="499"/>
      <c r="CL25" s="499"/>
      <c r="CM25" s="499"/>
      <c r="CN25" s="499"/>
      <c r="CO25" s="499"/>
      <c r="CP25" s="499"/>
      <c r="CQ25" s="499"/>
      <c r="CR25" s="499"/>
      <c r="CS25" s="499"/>
      <c r="CT25" s="499"/>
      <c r="CU25" s="499"/>
      <c r="CV25" s="499"/>
      <c r="CW25" s="499"/>
      <c r="CX25" s="499"/>
      <c r="CY25" s="499"/>
      <c r="CZ25" s="499"/>
      <c r="DA25" s="499"/>
      <c r="DB25" s="499"/>
      <c r="DC25" s="499"/>
      <c r="DD25" s="499"/>
      <c r="DE25" s="499"/>
      <c r="DF25" s="499"/>
      <c r="DG25" s="499"/>
      <c r="DH25" s="499"/>
      <c r="DI25" s="302">
        <f>DG25+DE25+DC25+DA25+CY25+CW25+CU25+CS25+CQ25+CO25+CM25+CK25</f>
        <v>0</v>
      </c>
      <c r="DJ25" s="502">
        <f t="shared" ref="DJ25:DJ28" si="47">CK25+CM25+CO25+CQ25</f>
        <v>0</v>
      </c>
      <c r="DK25" s="502">
        <f t="shared" ref="DK25:DK29" si="48">CL25+CN25+CP25+CR25</f>
        <v>0</v>
      </c>
      <c r="DL25" s="498">
        <f>CM25+CO25+CQ25+CS25+CU25+CW25+CY25+DA25+DC25+DE25+DG25+CK25</f>
        <v>0</v>
      </c>
      <c r="DM25" s="502">
        <f>CL25+CN25+CP25+CR25</f>
        <v>0</v>
      </c>
      <c r="DN25" s="522">
        <v>1456231200</v>
      </c>
      <c r="DO25" s="323"/>
      <c r="DP25" s="310"/>
      <c r="DQ25" s="310"/>
      <c r="DR25" s="310"/>
      <c r="DS25" s="310"/>
      <c r="DT25" s="310"/>
      <c r="DU25" s="310"/>
      <c r="DV25" s="310"/>
      <c r="DW25" s="310"/>
      <c r="DX25" s="310"/>
      <c r="DY25" s="310"/>
      <c r="DZ25" s="310"/>
      <c r="EA25" s="310"/>
      <c r="EB25" s="310"/>
      <c r="EC25" s="310"/>
      <c r="ED25" s="310"/>
      <c r="EE25" s="310"/>
      <c r="EF25" s="310"/>
      <c r="EG25" s="310"/>
      <c r="EH25" s="310"/>
      <c r="EI25" s="310"/>
      <c r="EJ25" s="310"/>
      <c r="EK25" s="310"/>
      <c r="EL25" s="310"/>
      <c r="EM25" s="451">
        <f>EK25+EI25+EG25+EE25+EC25+EA25+DY25+DW25+DU25+DS25+DQ25+DO25</f>
        <v>0</v>
      </c>
      <c r="EN25" s="359">
        <f t="shared" si="41"/>
        <v>0</v>
      </c>
      <c r="EO25" s="359">
        <f t="shared" si="42"/>
        <v>0</v>
      </c>
      <c r="EP25" s="360">
        <f>DQ25+DS25+DU25+DW25+DY25+EA25+EC25+EE25+EG25+EI25+EK25+DO25</f>
        <v>0</v>
      </c>
      <c r="EQ25" s="359">
        <f>DP25+DR25+DT25+DV25</f>
        <v>0</v>
      </c>
      <c r="ER25" s="681" t="e">
        <f t="shared" si="3"/>
        <v>#DIV/0!</v>
      </c>
      <c r="ES25" s="682">
        <f t="shared" si="4"/>
        <v>0.99999999887352842</v>
      </c>
      <c r="ET25" s="683">
        <f t="shared" si="5"/>
        <v>0.99999999887352842</v>
      </c>
      <c r="EU25" s="684">
        <f t="shared" si="6"/>
        <v>0.99999999932469974</v>
      </c>
      <c r="EV25" s="684">
        <f t="shared" si="7"/>
        <v>0.23727248611918811</v>
      </c>
      <c r="EW25" s="897"/>
      <c r="EX25" s="894"/>
      <c r="EY25" s="894"/>
      <c r="EZ25" s="896"/>
      <c r="FA25" s="882"/>
      <c r="FB25" s="883"/>
      <c r="FC25" s="4"/>
    </row>
    <row r="26" spans="1:159" s="164" customFormat="1" ht="47.25" customHeight="1" x14ac:dyDescent="0.25">
      <c r="A26" s="943"/>
      <c r="B26" s="884"/>
      <c r="C26" s="954"/>
      <c r="D26" s="886"/>
      <c r="E26" s="889"/>
      <c r="F26" s="384" t="s">
        <v>275</v>
      </c>
      <c r="G26" s="426">
        <f t="shared" si="8"/>
        <v>5979172981</v>
      </c>
      <c r="H26" s="481">
        <v>331246081</v>
      </c>
      <c r="I26" s="481"/>
      <c r="J26" s="458"/>
      <c r="K26" s="481"/>
      <c r="L26" s="458"/>
      <c r="M26" s="481"/>
      <c r="N26" s="458"/>
      <c r="O26" s="481"/>
      <c r="P26" s="458"/>
      <c r="Q26" s="481"/>
      <c r="R26" s="458"/>
      <c r="S26" s="481"/>
      <c r="T26" s="482"/>
      <c r="U26" s="483"/>
      <c r="V26" s="481">
        <v>331246081</v>
      </c>
      <c r="W26" s="481">
        <v>331246081</v>
      </c>
      <c r="X26" s="481">
        <v>331246081</v>
      </c>
      <c r="Y26" s="481">
        <v>331246081</v>
      </c>
      <c r="Z26" s="481">
        <v>331246081</v>
      </c>
      <c r="AA26" s="481">
        <v>331246081</v>
      </c>
      <c r="AB26" s="456">
        <v>880076000</v>
      </c>
      <c r="AC26" s="483">
        <v>0</v>
      </c>
      <c r="AD26" s="458">
        <v>0</v>
      </c>
      <c r="AE26" s="525">
        <v>395900</v>
      </c>
      <c r="AF26" s="525">
        <v>395900</v>
      </c>
      <c r="AG26" s="467">
        <v>1790133</v>
      </c>
      <c r="AH26" s="467">
        <v>1790133</v>
      </c>
      <c r="AI26" s="467">
        <v>51011099</v>
      </c>
      <c r="AJ26" s="467">
        <v>51011099</v>
      </c>
      <c r="AK26" s="458">
        <v>76575800</v>
      </c>
      <c r="AL26" s="458">
        <v>76575800</v>
      </c>
      <c r="AM26" s="468">
        <v>78873720</v>
      </c>
      <c r="AN26" s="468">
        <v>78073613</v>
      </c>
      <c r="AO26" s="468">
        <v>78831820</v>
      </c>
      <c r="AP26" s="468">
        <v>78581720</v>
      </c>
      <c r="AQ26" s="468">
        <v>102580388</v>
      </c>
      <c r="AR26" s="468">
        <v>79304120</v>
      </c>
      <c r="AS26" s="468">
        <v>78831720</v>
      </c>
      <c r="AT26" s="468">
        <v>99267320</v>
      </c>
      <c r="AU26" s="468">
        <v>102580388</v>
      </c>
      <c r="AV26" s="468">
        <v>84823864</v>
      </c>
      <c r="AW26" s="468">
        <v>102580388</v>
      </c>
      <c r="AX26" s="468">
        <v>123106396</v>
      </c>
      <c r="AY26" s="468">
        <v>213676344</v>
      </c>
      <c r="AZ26" s="685">
        <v>89670020</v>
      </c>
      <c r="BA26" s="302">
        <f t="shared" ref="BA26:BA29" si="49">AC26+AE26+AG26+AI26+AK26+AM26+AO26+AQ26+AS26+AU26+AW26+AY26</f>
        <v>887727700</v>
      </c>
      <c r="BB26" s="50">
        <f t="shared" si="43"/>
        <v>887727700</v>
      </c>
      <c r="BC26" s="50">
        <f t="shared" si="44"/>
        <v>762599985</v>
      </c>
      <c r="BD26" s="302">
        <f t="shared" si="45"/>
        <v>887727700</v>
      </c>
      <c r="BE26" s="50">
        <f t="shared" si="46"/>
        <v>762599985</v>
      </c>
      <c r="BF26" s="577">
        <v>1303968000</v>
      </c>
      <c r="BG26" s="499"/>
      <c r="BH26" s="499"/>
      <c r="BI26" s="499"/>
      <c r="BJ26" s="499"/>
      <c r="BK26" s="499"/>
      <c r="BL26" s="499"/>
      <c r="BM26" s="499"/>
      <c r="BN26" s="499"/>
      <c r="BO26" s="499"/>
      <c r="BP26" s="499"/>
      <c r="BQ26" s="499"/>
      <c r="BR26" s="499"/>
      <c r="BS26" s="499"/>
      <c r="BT26" s="499"/>
      <c r="BU26" s="499"/>
      <c r="BV26" s="499"/>
      <c r="BW26" s="499"/>
      <c r="BX26" s="499"/>
      <c r="BY26" s="499"/>
      <c r="BZ26" s="499"/>
      <c r="CA26" s="499"/>
      <c r="CB26" s="499"/>
      <c r="CC26" s="499"/>
      <c r="CD26" s="499"/>
      <c r="CE26" s="302"/>
      <c r="CF26" s="502"/>
      <c r="CG26" s="502"/>
      <c r="CH26" s="498"/>
      <c r="CI26" s="502"/>
      <c r="CJ26" s="456">
        <v>2000000000</v>
      </c>
      <c r="CK26" s="499"/>
      <c r="CL26" s="499"/>
      <c r="CM26" s="499"/>
      <c r="CN26" s="499"/>
      <c r="CO26" s="499"/>
      <c r="CP26" s="499"/>
      <c r="CQ26" s="499"/>
      <c r="CR26" s="499"/>
      <c r="CS26" s="499"/>
      <c r="CT26" s="499"/>
      <c r="CU26" s="499"/>
      <c r="CV26" s="499"/>
      <c r="CW26" s="499"/>
      <c r="CX26" s="499"/>
      <c r="CY26" s="499"/>
      <c r="CZ26" s="499"/>
      <c r="DA26" s="499"/>
      <c r="DB26" s="499"/>
      <c r="DC26" s="499"/>
      <c r="DD26" s="499"/>
      <c r="DE26" s="499"/>
      <c r="DF26" s="499"/>
      <c r="DG26" s="499"/>
      <c r="DH26" s="499"/>
      <c r="DI26" s="302">
        <f>DE26+DC26+DA26+CY26+CW26+CU26+CS26+CQ26+CO26+CM26+CK26+DG26</f>
        <v>0</v>
      </c>
      <c r="DJ26" s="502">
        <f t="shared" si="47"/>
        <v>0</v>
      </c>
      <c r="DK26" s="502">
        <f t="shared" si="48"/>
        <v>0</v>
      </c>
      <c r="DL26" s="498">
        <f>CM26+CO26+CQ26+CS26+CU26+CW26+CY26+DA26+DC26+DE26+DG26</f>
        <v>0</v>
      </c>
      <c r="DM26" s="502">
        <f>CL26+CN26+CP26+CR26</f>
        <v>0</v>
      </c>
      <c r="DN26" s="522">
        <v>1456231200</v>
      </c>
      <c r="DO26" s="323"/>
      <c r="DP26" s="310"/>
      <c r="DQ26" s="310"/>
      <c r="DR26" s="310"/>
      <c r="DS26" s="310"/>
      <c r="DT26" s="310"/>
      <c r="DU26" s="310"/>
      <c r="DV26" s="310"/>
      <c r="DW26" s="310"/>
      <c r="DX26" s="310"/>
      <c r="DY26" s="310"/>
      <c r="DZ26" s="310"/>
      <c r="EA26" s="310"/>
      <c r="EB26" s="310"/>
      <c r="EC26" s="310"/>
      <c r="ED26" s="310"/>
      <c r="EE26" s="310"/>
      <c r="EF26" s="310"/>
      <c r="EG26" s="310"/>
      <c r="EH26" s="310"/>
      <c r="EI26" s="310"/>
      <c r="EJ26" s="310"/>
      <c r="EK26" s="310"/>
      <c r="EL26" s="310"/>
      <c r="EM26" s="451">
        <f>EI26+EG26+EE26+EC26+EA26+DY26+DW26+DU26+DS26+DQ26+DO26+EK26</f>
        <v>0</v>
      </c>
      <c r="EN26" s="359">
        <f t="shared" si="41"/>
        <v>0</v>
      </c>
      <c r="EO26" s="359">
        <f t="shared" si="42"/>
        <v>0</v>
      </c>
      <c r="EP26" s="355">
        <f>DQ26+DS26+DU26+DW26+DY26+EA26+EC26+EE26+EG26+EI26+EK26</f>
        <v>0</v>
      </c>
      <c r="EQ26" s="359">
        <f>DP26+DR26+DT26+DV26</f>
        <v>0</v>
      </c>
      <c r="ER26" s="681">
        <f t="shared" si="3"/>
        <v>0.41965347366669659</v>
      </c>
      <c r="ES26" s="682">
        <f t="shared" si="4"/>
        <v>0.85904718868184471</v>
      </c>
      <c r="ET26" s="683">
        <f t="shared" si="5"/>
        <v>0.85904718868184471</v>
      </c>
      <c r="EU26" s="684">
        <f t="shared" si="6"/>
        <v>0.89734995374769266</v>
      </c>
      <c r="EV26" s="684">
        <f t="shared" si="7"/>
        <v>0.18294270285805603</v>
      </c>
      <c r="EW26" s="897"/>
      <c r="EX26" s="894"/>
      <c r="EY26" s="894"/>
      <c r="EZ26" s="896"/>
      <c r="FA26" s="882"/>
      <c r="FB26" s="883"/>
      <c r="FC26" s="4"/>
    </row>
    <row r="27" spans="1:159" s="4" customFormat="1" ht="47.25" customHeight="1" x14ac:dyDescent="0.25">
      <c r="A27" s="943"/>
      <c r="B27" s="884"/>
      <c r="C27" s="954"/>
      <c r="D27" s="886"/>
      <c r="E27" s="889"/>
      <c r="F27" s="385" t="s">
        <v>42</v>
      </c>
      <c r="G27" s="426">
        <f t="shared" si="8"/>
        <v>0</v>
      </c>
      <c r="H27" s="484">
        <v>0</v>
      </c>
      <c r="I27" s="484"/>
      <c r="J27" s="484"/>
      <c r="K27" s="484"/>
      <c r="L27" s="484"/>
      <c r="M27" s="484"/>
      <c r="N27" s="484"/>
      <c r="O27" s="484"/>
      <c r="P27" s="484"/>
      <c r="Q27" s="484"/>
      <c r="R27" s="484"/>
      <c r="S27" s="456"/>
      <c r="T27" s="459"/>
      <c r="U27" s="484"/>
      <c r="V27" s="484">
        <v>0</v>
      </c>
      <c r="W27" s="484">
        <v>0</v>
      </c>
      <c r="X27" s="484">
        <v>0</v>
      </c>
      <c r="Y27" s="484">
        <v>0</v>
      </c>
      <c r="Z27" s="484">
        <v>0</v>
      </c>
      <c r="AA27" s="484">
        <v>0</v>
      </c>
      <c r="AB27" s="459">
        <v>0</v>
      </c>
      <c r="AC27" s="459">
        <v>0</v>
      </c>
      <c r="AD27" s="459">
        <v>0</v>
      </c>
      <c r="AE27" s="459">
        <v>0</v>
      </c>
      <c r="AF27" s="459">
        <v>0</v>
      </c>
      <c r="AG27" s="459">
        <v>0</v>
      </c>
      <c r="AH27" s="459">
        <v>0</v>
      </c>
      <c r="AI27" s="459">
        <v>0</v>
      </c>
      <c r="AJ27" s="459">
        <v>0</v>
      </c>
      <c r="AK27" s="459">
        <v>0</v>
      </c>
      <c r="AL27" s="459">
        <v>0</v>
      </c>
      <c r="AM27" s="459">
        <v>0</v>
      </c>
      <c r="AN27" s="459">
        <v>0</v>
      </c>
      <c r="AO27" s="459">
        <v>0</v>
      </c>
      <c r="AP27" s="459">
        <v>0</v>
      </c>
      <c r="AQ27" s="459">
        <v>0</v>
      </c>
      <c r="AR27" s="459">
        <v>0</v>
      </c>
      <c r="AS27" s="459">
        <v>0</v>
      </c>
      <c r="AT27" s="459">
        <v>0</v>
      </c>
      <c r="AU27" s="459">
        <v>0</v>
      </c>
      <c r="AV27" s="459">
        <v>0</v>
      </c>
      <c r="AW27" s="459">
        <v>0</v>
      </c>
      <c r="AX27" s="459">
        <v>0</v>
      </c>
      <c r="AY27" s="461">
        <v>0</v>
      </c>
      <c r="AZ27" s="692">
        <v>0</v>
      </c>
      <c r="BA27" s="302">
        <f t="shared" si="49"/>
        <v>0</v>
      </c>
      <c r="BB27" s="302">
        <f t="shared" si="43"/>
        <v>0</v>
      </c>
      <c r="BC27" s="302">
        <f t="shared" si="44"/>
        <v>0</v>
      </c>
      <c r="BD27" s="302">
        <f t="shared" si="45"/>
        <v>0</v>
      </c>
      <c r="BE27" s="50">
        <f t="shared" si="46"/>
        <v>0</v>
      </c>
      <c r="BF27" s="582">
        <v>0</v>
      </c>
      <c r="BG27" s="499"/>
      <c r="BH27" s="499"/>
      <c r="BI27" s="499"/>
      <c r="BJ27" s="499"/>
      <c r="BK27" s="499"/>
      <c r="BL27" s="499"/>
      <c r="BM27" s="499"/>
      <c r="BN27" s="499"/>
      <c r="BO27" s="499"/>
      <c r="BP27" s="499"/>
      <c r="BQ27" s="499"/>
      <c r="BR27" s="499"/>
      <c r="BS27" s="499"/>
      <c r="BT27" s="499"/>
      <c r="BU27" s="499"/>
      <c r="BV27" s="499"/>
      <c r="BW27" s="499"/>
      <c r="BX27" s="499"/>
      <c r="BY27" s="499"/>
      <c r="BZ27" s="499"/>
      <c r="CA27" s="499"/>
      <c r="CB27" s="499"/>
      <c r="CC27" s="499"/>
      <c r="CD27" s="499"/>
      <c r="CE27" s="302"/>
      <c r="CF27" s="505"/>
      <c r="CG27" s="505"/>
      <c r="CH27" s="498"/>
      <c r="CI27" s="500"/>
      <c r="CJ27" s="499">
        <v>0</v>
      </c>
      <c r="CK27" s="499"/>
      <c r="CL27" s="499"/>
      <c r="CM27" s="499"/>
      <c r="CN27" s="499"/>
      <c r="CO27" s="499"/>
      <c r="CP27" s="499"/>
      <c r="CQ27" s="499"/>
      <c r="CR27" s="499"/>
      <c r="CS27" s="499"/>
      <c r="CT27" s="499"/>
      <c r="CU27" s="499"/>
      <c r="CV27" s="499"/>
      <c r="CW27" s="499"/>
      <c r="CX27" s="499"/>
      <c r="CY27" s="499"/>
      <c r="CZ27" s="499"/>
      <c r="DA27" s="499"/>
      <c r="DB27" s="499"/>
      <c r="DC27" s="499"/>
      <c r="DD27" s="499"/>
      <c r="DE27" s="499"/>
      <c r="DF27" s="499"/>
      <c r="DG27" s="499"/>
      <c r="DH27" s="499"/>
      <c r="DI27" s="302">
        <f>DE27+DC27+DA27+CY27+CW27+CU27+CS27+CQ27+CO27+CM27+CK27+DG27</f>
        <v>0</v>
      </c>
      <c r="DJ27" s="505">
        <f t="shared" si="47"/>
        <v>0</v>
      </c>
      <c r="DK27" s="505">
        <f t="shared" si="48"/>
        <v>0</v>
      </c>
      <c r="DL27" s="498">
        <f>CM27+CO27+CQ27+CS27+CU27+CW27+CY27+DA27+DC27+DE27+DG27</f>
        <v>0</v>
      </c>
      <c r="DM27" s="500">
        <v>0</v>
      </c>
      <c r="DN27" s="524">
        <v>0</v>
      </c>
      <c r="DO27" s="324"/>
      <c r="DP27" s="325"/>
      <c r="DQ27" s="325"/>
      <c r="DR27" s="325"/>
      <c r="DS27" s="325"/>
      <c r="DT27" s="325"/>
      <c r="DU27" s="325"/>
      <c r="DV27" s="325"/>
      <c r="DW27" s="325"/>
      <c r="DX27" s="325"/>
      <c r="DY27" s="325"/>
      <c r="DZ27" s="325"/>
      <c r="EA27" s="325"/>
      <c r="EB27" s="325"/>
      <c r="EC27" s="325"/>
      <c r="ED27" s="325"/>
      <c r="EE27" s="325"/>
      <c r="EF27" s="325"/>
      <c r="EG27" s="325"/>
      <c r="EH27" s="325"/>
      <c r="EI27" s="325"/>
      <c r="EJ27" s="325"/>
      <c r="EK27" s="325"/>
      <c r="EL27" s="325"/>
      <c r="EM27" s="518">
        <f>EI27+EG27+EE27+EC27+EA27+DY27+DW27+DU27+DS27+DQ27+DO27+EK27</f>
        <v>0</v>
      </c>
      <c r="EN27" s="519">
        <f t="shared" si="41"/>
        <v>0</v>
      </c>
      <c r="EO27" s="361">
        <f t="shared" si="42"/>
        <v>0</v>
      </c>
      <c r="EP27" s="362">
        <f>DQ27+DS27+DU27+DW27+DY27+EA27+EC27+EE27+EG27+EI27+EK27</f>
        <v>0</v>
      </c>
      <c r="EQ27" s="520">
        <v>0</v>
      </c>
      <c r="ER27" s="681" t="e">
        <f t="shared" si="3"/>
        <v>#DIV/0!</v>
      </c>
      <c r="ES27" s="682" t="e">
        <f t="shared" si="4"/>
        <v>#DIV/0!</v>
      </c>
      <c r="ET27" s="683" t="e">
        <f t="shared" si="5"/>
        <v>#DIV/0!</v>
      </c>
      <c r="EU27" s="684" t="e">
        <f t="shared" si="6"/>
        <v>#DIV/0!</v>
      </c>
      <c r="EV27" s="684" t="e">
        <f t="shared" si="7"/>
        <v>#DIV/0!</v>
      </c>
      <c r="EW27" s="897"/>
      <c r="EX27" s="894"/>
      <c r="EY27" s="894"/>
      <c r="EZ27" s="896"/>
      <c r="FA27" s="882"/>
      <c r="FB27" s="883"/>
    </row>
    <row r="28" spans="1:159" s="162" customFormat="1" ht="47.25" customHeight="1" x14ac:dyDescent="0.25">
      <c r="A28" s="943"/>
      <c r="B28" s="884"/>
      <c r="C28" s="954"/>
      <c r="D28" s="886"/>
      <c r="E28" s="889"/>
      <c r="F28" s="386" t="s">
        <v>4</v>
      </c>
      <c r="G28" s="426">
        <f t="shared" si="8"/>
        <v>261818589</v>
      </c>
      <c r="H28" s="458">
        <v>0</v>
      </c>
      <c r="I28" s="458"/>
      <c r="J28" s="458"/>
      <c r="K28" s="458"/>
      <c r="L28" s="458"/>
      <c r="M28" s="458"/>
      <c r="N28" s="458"/>
      <c r="O28" s="458"/>
      <c r="P28" s="458"/>
      <c r="Q28" s="458"/>
      <c r="R28" s="458"/>
      <c r="S28" s="481"/>
      <c r="T28" s="461"/>
      <c r="U28" s="458"/>
      <c r="V28" s="458">
        <v>0</v>
      </c>
      <c r="W28" s="458">
        <v>0</v>
      </c>
      <c r="X28" s="458">
        <v>0</v>
      </c>
      <c r="Y28" s="458">
        <v>0</v>
      </c>
      <c r="Z28" s="458">
        <v>0</v>
      </c>
      <c r="AA28" s="458">
        <v>0</v>
      </c>
      <c r="AB28" s="456">
        <v>261819828</v>
      </c>
      <c r="AC28" s="467">
        <v>46099893</v>
      </c>
      <c r="AD28" s="467">
        <v>46099893</v>
      </c>
      <c r="AE28" s="467">
        <v>66244158</v>
      </c>
      <c r="AF28" s="467">
        <v>66244158</v>
      </c>
      <c r="AG28" s="467">
        <v>67525525</v>
      </c>
      <c r="AH28" s="467">
        <v>67525525</v>
      </c>
      <c r="AI28" s="467">
        <v>50748600</v>
      </c>
      <c r="AJ28" s="467">
        <v>50748600</v>
      </c>
      <c r="AK28" s="458">
        <v>0</v>
      </c>
      <c r="AL28" s="458">
        <v>0</v>
      </c>
      <c r="AM28" s="467">
        <v>31201652</v>
      </c>
      <c r="AN28" s="467">
        <v>31200413</v>
      </c>
      <c r="AO28" s="458">
        <v>0</v>
      </c>
      <c r="AP28" s="458">
        <v>0</v>
      </c>
      <c r="AQ28" s="458">
        <v>0</v>
      </c>
      <c r="AR28" s="458">
        <v>0</v>
      </c>
      <c r="AS28" s="458">
        <v>0</v>
      </c>
      <c r="AT28" s="458">
        <v>0</v>
      </c>
      <c r="AU28" s="458">
        <v>-1239</v>
      </c>
      <c r="AV28" s="467">
        <v>0</v>
      </c>
      <c r="AW28" s="467">
        <v>0</v>
      </c>
      <c r="AX28" s="467">
        <v>0</v>
      </c>
      <c r="AY28" s="458">
        <v>0</v>
      </c>
      <c r="AZ28" s="685">
        <v>0</v>
      </c>
      <c r="BA28" s="50">
        <f t="shared" si="49"/>
        <v>261818589</v>
      </c>
      <c r="BB28" s="50">
        <f t="shared" si="43"/>
        <v>261818589</v>
      </c>
      <c r="BC28" s="50">
        <f t="shared" si="44"/>
        <v>261818589</v>
      </c>
      <c r="BD28" s="302">
        <f t="shared" si="45"/>
        <v>261818589</v>
      </c>
      <c r="BE28" s="50">
        <f t="shared" si="46"/>
        <v>261818589</v>
      </c>
      <c r="BF28" s="581">
        <v>0</v>
      </c>
      <c r="BG28" s="499"/>
      <c r="BH28" s="499"/>
      <c r="BI28" s="499"/>
      <c r="BJ28" s="499"/>
      <c r="BK28" s="499"/>
      <c r="BL28" s="499"/>
      <c r="BM28" s="499"/>
      <c r="BN28" s="499"/>
      <c r="BO28" s="499"/>
      <c r="BP28" s="499"/>
      <c r="BQ28" s="499"/>
      <c r="BR28" s="499"/>
      <c r="BS28" s="499"/>
      <c r="BT28" s="499"/>
      <c r="BU28" s="499"/>
      <c r="BV28" s="499"/>
      <c r="BW28" s="499"/>
      <c r="BX28" s="499"/>
      <c r="BY28" s="499"/>
      <c r="BZ28" s="499"/>
      <c r="CA28" s="499"/>
      <c r="CB28" s="499"/>
      <c r="CC28" s="499"/>
      <c r="CD28" s="499"/>
      <c r="CE28" s="302"/>
      <c r="CF28" s="502"/>
      <c r="CG28" s="502"/>
      <c r="CH28" s="498"/>
      <c r="CI28" s="502"/>
      <c r="CJ28" s="499">
        <v>0</v>
      </c>
      <c r="CK28" s="499"/>
      <c r="CL28" s="499"/>
      <c r="CM28" s="499"/>
      <c r="CN28" s="499"/>
      <c r="CO28" s="499"/>
      <c r="CP28" s="499"/>
      <c r="CQ28" s="499"/>
      <c r="CR28" s="499"/>
      <c r="CS28" s="499"/>
      <c r="CT28" s="499"/>
      <c r="CU28" s="499"/>
      <c r="CV28" s="499"/>
      <c r="CW28" s="499"/>
      <c r="CX28" s="499"/>
      <c r="CY28" s="499"/>
      <c r="CZ28" s="499"/>
      <c r="DA28" s="499"/>
      <c r="DB28" s="499"/>
      <c r="DC28" s="499"/>
      <c r="DD28" s="499"/>
      <c r="DE28" s="499"/>
      <c r="DF28" s="499"/>
      <c r="DG28" s="499"/>
      <c r="DH28" s="499"/>
      <c r="DI28" s="302">
        <f>DE28+DC28+DA28+CY28+CW28+CU28+CS28+CQ28+CO28+CM28+CK28+DG28</f>
        <v>0</v>
      </c>
      <c r="DJ28" s="502">
        <f t="shared" si="47"/>
        <v>0</v>
      </c>
      <c r="DK28" s="502">
        <f t="shared" si="48"/>
        <v>0</v>
      </c>
      <c r="DL28" s="498">
        <f>CM28+CO28+CQ28+CS28+CU28+CW28+CY28+DA28+DC28+DE28+DG28+CK28</f>
        <v>0</v>
      </c>
      <c r="DM28" s="502">
        <f>CL28+CN28+CP28+CR28</f>
        <v>0</v>
      </c>
      <c r="DN28" s="524">
        <v>0</v>
      </c>
      <c r="DO28" s="323"/>
      <c r="DP28" s="310"/>
      <c r="DQ28" s="310"/>
      <c r="DR28" s="310"/>
      <c r="DS28" s="310"/>
      <c r="DT28" s="310"/>
      <c r="DU28" s="310"/>
      <c r="DV28" s="310"/>
      <c r="DW28" s="310"/>
      <c r="DX28" s="310"/>
      <c r="DY28" s="310"/>
      <c r="DZ28" s="310"/>
      <c r="EA28" s="310"/>
      <c r="EB28" s="310"/>
      <c r="EC28" s="310"/>
      <c r="ED28" s="310"/>
      <c r="EE28" s="310"/>
      <c r="EF28" s="310"/>
      <c r="EG28" s="310"/>
      <c r="EH28" s="310"/>
      <c r="EI28" s="310"/>
      <c r="EJ28" s="310"/>
      <c r="EK28" s="310"/>
      <c r="EL28" s="310"/>
      <c r="EM28" s="518">
        <f>EI28+EG28+EE28+EC28+EA28+DY28+DW28+DU28+DS28+DQ28+DO28+EK28</f>
        <v>0</v>
      </c>
      <c r="EN28" s="359">
        <f t="shared" si="41"/>
        <v>0</v>
      </c>
      <c r="EO28" s="359">
        <f t="shared" si="42"/>
        <v>0</v>
      </c>
      <c r="EP28" s="355">
        <f>DQ28+DS28+DU28+DW28+DY28+EA28+EC28+EE28+EG28+EI28+EK28+DO28</f>
        <v>0</v>
      </c>
      <c r="EQ28" s="359">
        <f>DP28+DR28+DT28+DV28</f>
        <v>0</v>
      </c>
      <c r="ER28" s="681" t="e">
        <f t="shared" si="3"/>
        <v>#DIV/0!</v>
      </c>
      <c r="ES28" s="682">
        <f t="shared" si="4"/>
        <v>1</v>
      </c>
      <c r="ET28" s="683">
        <f t="shared" si="5"/>
        <v>1</v>
      </c>
      <c r="EU28" s="684">
        <f t="shared" si="6"/>
        <v>1</v>
      </c>
      <c r="EV28" s="684">
        <f t="shared" si="7"/>
        <v>1</v>
      </c>
      <c r="EW28" s="897"/>
      <c r="EX28" s="894"/>
      <c r="EY28" s="894"/>
      <c r="EZ28" s="896"/>
      <c r="FA28" s="882"/>
      <c r="FB28" s="883"/>
      <c r="FC28" s="4"/>
    </row>
    <row r="29" spans="1:159" s="4" customFormat="1" ht="47.25" customHeight="1" thickBot="1" x14ac:dyDescent="0.3">
      <c r="A29" s="943"/>
      <c r="B29" s="884"/>
      <c r="C29" s="954"/>
      <c r="D29" s="886"/>
      <c r="E29" s="889"/>
      <c r="F29" s="385" t="s">
        <v>43</v>
      </c>
      <c r="G29" s="583">
        <f t="shared" si="8"/>
        <v>5</v>
      </c>
      <c r="H29" s="494">
        <f>H24+H27</f>
        <v>1</v>
      </c>
      <c r="I29" s="485"/>
      <c r="J29" s="485"/>
      <c r="K29" s="485"/>
      <c r="L29" s="485"/>
      <c r="M29" s="485"/>
      <c r="N29" s="486"/>
      <c r="O29" s="485"/>
      <c r="P29" s="486"/>
      <c r="Q29" s="485"/>
      <c r="R29" s="487"/>
      <c r="S29" s="488"/>
      <c r="T29" s="475"/>
      <c r="U29" s="485"/>
      <c r="V29" s="494">
        <f t="shared" ref="V29:AB30" si="50">V24+V27</f>
        <v>1</v>
      </c>
      <c r="W29" s="494">
        <f t="shared" si="50"/>
        <v>1</v>
      </c>
      <c r="X29" s="494">
        <f t="shared" si="50"/>
        <v>1</v>
      </c>
      <c r="Y29" s="494">
        <f t="shared" si="50"/>
        <v>1</v>
      </c>
      <c r="Z29" s="494">
        <f t="shared" si="50"/>
        <v>1</v>
      </c>
      <c r="AA29" s="494">
        <f t="shared" si="50"/>
        <v>1</v>
      </c>
      <c r="AB29" s="485">
        <f t="shared" si="50"/>
        <v>1</v>
      </c>
      <c r="AC29" s="485">
        <f t="shared" ref="AC29:AZ29" si="51">AC24+AC27</f>
        <v>0.05</v>
      </c>
      <c r="AD29" s="485">
        <f t="shared" si="51"/>
        <v>0.05</v>
      </c>
      <c r="AE29" s="485">
        <f t="shared" si="51"/>
        <v>0.08</v>
      </c>
      <c r="AF29" s="485">
        <f t="shared" si="51"/>
        <v>0.08</v>
      </c>
      <c r="AG29" s="485">
        <f t="shared" si="51"/>
        <v>0.08</v>
      </c>
      <c r="AH29" s="485">
        <f t="shared" si="51"/>
        <v>0.08</v>
      </c>
      <c r="AI29" s="485">
        <f t="shared" si="51"/>
        <v>0.1</v>
      </c>
      <c r="AJ29" s="485">
        <f t="shared" si="51"/>
        <v>0.1</v>
      </c>
      <c r="AK29" s="485">
        <f t="shared" si="51"/>
        <v>0.08</v>
      </c>
      <c r="AL29" s="485">
        <f t="shared" si="51"/>
        <v>0.08</v>
      </c>
      <c r="AM29" s="485">
        <f t="shared" si="51"/>
        <v>0.09</v>
      </c>
      <c r="AN29" s="485">
        <f t="shared" si="51"/>
        <v>0.09</v>
      </c>
      <c r="AO29" s="638">
        <f t="shared" si="51"/>
        <v>0.09</v>
      </c>
      <c r="AP29" s="638">
        <f t="shared" si="51"/>
        <v>0.09</v>
      </c>
      <c r="AQ29" s="485">
        <f t="shared" si="51"/>
        <v>0.09</v>
      </c>
      <c r="AR29" s="485">
        <f t="shared" si="51"/>
        <v>0.09</v>
      </c>
      <c r="AS29" s="486">
        <f>AS24+AS27</f>
        <v>0.09</v>
      </c>
      <c r="AT29" s="486">
        <f t="shared" si="51"/>
        <v>0.09</v>
      </c>
      <c r="AU29" s="485">
        <f t="shared" si="51"/>
        <v>0.09</v>
      </c>
      <c r="AV29" s="485">
        <f t="shared" si="51"/>
        <v>0.09</v>
      </c>
      <c r="AW29" s="485">
        <f t="shared" si="51"/>
        <v>0.08</v>
      </c>
      <c r="AX29" s="485">
        <f t="shared" si="51"/>
        <v>0.08</v>
      </c>
      <c r="AY29" s="485">
        <f t="shared" si="51"/>
        <v>0.08</v>
      </c>
      <c r="AZ29" s="693">
        <f t="shared" si="51"/>
        <v>0.08</v>
      </c>
      <c r="BA29" s="719">
        <f t="shared" si="49"/>
        <v>0.99999999999999989</v>
      </c>
      <c r="BB29" s="719">
        <f t="shared" si="43"/>
        <v>0.99999999999999989</v>
      </c>
      <c r="BC29" s="719">
        <f t="shared" si="44"/>
        <v>0.99999999999999989</v>
      </c>
      <c r="BD29" s="719">
        <f t="shared" si="45"/>
        <v>0.99999999999999989</v>
      </c>
      <c r="BE29" s="720">
        <f t="shared" si="46"/>
        <v>0.99999999999999989</v>
      </c>
      <c r="BF29" s="721">
        <f>BF24+BF27</f>
        <v>1</v>
      </c>
      <c r="BG29" s="722"/>
      <c r="BH29" s="722"/>
      <c r="BI29" s="722"/>
      <c r="BJ29" s="722"/>
      <c r="BK29" s="722"/>
      <c r="BL29" s="722"/>
      <c r="BM29" s="722"/>
      <c r="BN29" s="722"/>
      <c r="BO29" s="722"/>
      <c r="BP29" s="722"/>
      <c r="BQ29" s="722"/>
      <c r="BR29" s="722"/>
      <c r="BS29" s="722"/>
      <c r="BT29" s="722"/>
      <c r="BU29" s="722"/>
      <c r="BV29" s="722"/>
      <c r="BW29" s="722"/>
      <c r="BX29" s="722"/>
      <c r="BY29" s="722"/>
      <c r="BZ29" s="722"/>
      <c r="CA29" s="722"/>
      <c r="CB29" s="722"/>
      <c r="CC29" s="722"/>
      <c r="CD29" s="722"/>
      <c r="CE29" s="719"/>
      <c r="CF29" s="723"/>
      <c r="CG29" s="724"/>
      <c r="CH29" s="725"/>
      <c r="CI29" s="724"/>
      <c r="CJ29" s="726">
        <f>CJ24+CJ27</f>
        <v>1</v>
      </c>
      <c r="CK29" s="726"/>
      <c r="CL29" s="726"/>
      <c r="CM29" s="726"/>
      <c r="CN29" s="726"/>
      <c r="CO29" s="726"/>
      <c r="CP29" s="726"/>
      <c r="CQ29" s="726"/>
      <c r="CR29" s="726"/>
      <c r="CS29" s="726"/>
      <c r="CT29" s="726"/>
      <c r="CU29" s="726"/>
      <c r="CV29" s="726"/>
      <c r="CW29" s="726"/>
      <c r="CX29" s="726"/>
      <c r="CY29" s="726"/>
      <c r="CZ29" s="726"/>
      <c r="DA29" s="726"/>
      <c r="DB29" s="726"/>
      <c r="DC29" s="726"/>
      <c r="DD29" s="726"/>
      <c r="DE29" s="726"/>
      <c r="DF29" s="726"/>
      <c r="DG29" s="726"/>
      <c r="DH29" s="726"/>
      <c r="DI29" s="719">
        <f>DE29+DC29+DA29+CY29+CW29+CU29+CS29+CQ29+CO29+CM29+CK29+DG29</f>
        <v>0</v>
      </c>
      <c r="DJ29" s="723"/>
      <c r="DK29" s="724">
        <f t="shared" si="48"/>
        <v>0</v>
      </c>
      <c r="DL29" s="725">
        <f>CM29+CO29+CQ29+CS29+CU29+CW29+CY29+DA29+DC29+DE29+DG29+CK29</f>
        <v>0</v>
      </c>
      <c r="DM29" s="724">
        <f>CN29+CP29+CR29+CL29</f>
        <v>0</v>
      </c>
      <c r="DN29" s="727">
        <f>DN24+DN27</f>
        <v>1</v>
      </c>
      <c r="DO29" s="728"/>
      <c r="DP29" s="729"/>
      <c r="DQ29" s="729"/>
      <c r="DR29" s="729"/>
      <c r="DS29" s="729"/>
      <c r="DT29" s="729"/>
      <c r="DU29" s="729"/>
      <c r="DV29" s="729"/>
      <c r="DW29" s="729"/>
      <c r="DX29" s="729"/>
      <c r="DY29" s="729"/>
      <c r="DZ29" s="729"/>
      <c r="EA29" s="729"/>
      <c r="EB29" s="729"/>
      <c r="EC29" s="729"/>
      <c r="ED29" s="729"/>
      <c r="EE29" s="729"/>
      <c r="EF29" s="729"/>
      <c r="EG29" s="729"/>
      <c r="EH29" s="729"/>
      <c r="EI29" s="729"/>
      <c r="EJ29" s="729"/>
      <c r="EK29" s="729"/>
      <c r="EL29" s="729"/>
      <c r="EM29" s="730">
        <f>EI29+EG29+EE29+EC29+EA29+DY29+DW29+DU29+DS29+DQ29+DO29+EK29</f>
        <v>0</v>
      </c>
      <c r="EN29" s="731"/>
      <c r="EO29" s="732">
        <f t="shared" si="42"/>
        <v>0</v>
      </c>
      <c r="EP29" s="733">
        <f>DQ29+DS29+DU29+DW29+DY29+EA29+EC29+EE29+EG29+EI29+EK29+DO29</f>
        <v>0</v>
      </c>
      <c r="EQ29" s="732">
        <f>DR29+DT29+DV29+DP29</f>
        <v>0</v>
      </c>
      <c r="ER29" s="734">
        <f t="shared" si="3"/>
        <v>1</v>
      </c>
      <c r="ES29" s="735">
        <f t="shared" si="4"/>
        <v>1</v>
      </c>
      <c r="ET29" s="736">
        <f t="shared" si="5"/>
        <v>1</v>
      </c>
      <c r="EU29" s="737">
        <f t="shared" si="6"/>
        <v>1</v>
      </c>
      <c r="EV29" s="737">
        <f t="shared" si="7"/>
        <v>0.4</v>
      </c>
      <c r="EW29" s="897"/>
      <c r="EX29" s="894"/>
      <c r="EY29" s="894"/>
      <c r="EZ29" s="896"/>
      <c r="FA29" s="882"/>
      <c r="FB29" s="883"/>
    </row>
    <row r="30" spans="1:159" s="163" customFormat="1" ht="47.25" customHeight="1" thickBot="1" x14ac:dyDescent="0.3">
      <c r="A30" s="946"/>
      <c r="B30" s="956"/>
      <c r="C30" s="955"/>
      <c r="D30" s="887"/>
      <c r="E30" s="890"/>
      <c r="F30" s="387" t="s">
        <v>45</v>
      </c>
      <c r="G30" s="709">
        <f t="shared" si="8"/>
        <v>6502840598</v>
      </c>
      <c r="H30" s="709">
        <f>H25+H28</f>
        <v>593095109</v>
      </c>
      <c r="I30" s="714"/>
      <c r="J30" s="714"/>
      <c r="K30" s="714"/>
      <c r="L30" s="714"/>
      <c r="M30" s="714"/>
      <c r="N30" s="714"/>
      <c r="O30" s="714"/>
      <c r="P30" s="714"/>
      <c r="Q30" s="714"/>
      <c r="R30" s="714"/>
      <c r="S30" s="716"/>
      <c r="T30" s="717"/>
      <c r="U30" s="714"/>
      <c r="V30" s="709">
        <f t="shared" si="50"/>
        <v>593095109</v>
      </c>
      <c r="W30" s="709">
        <f t="shared" si="50"/>
        <v>593095109</v>
      </c>
      <c r="X30" s="709">
        <f t="shared" si="50"/>
        <v>593095109</v>
      </c>
      <c r="Y30" s="709">
        <f t="shared" si="50"/>
        <v>593095109</v>
      </c>
      <c r="Z30" s="709">
        <f t="shared" si="50"/>
        <v>593095109</v>
      </c>
      <c r="AA30" s="709">
        <f t="shared" si="50"/>
        <v>593095109</v>
      </c>
      <c r="AB30" s="715">
        <f t="shared" si="50"/>
        <v>1141895828</v>
      </c>
      <c r="AC30" s="715">
        <f t="shared" ref="AC30:BE30" si="52">AC25+AC28</f>
        <v>46099893</v>
      </c>
      <c r="AD30" s="715">
        <f>AD25+AD28</f>
        <v>46099893</v>
      </c>
      <c r="AE30" s="715">
        <f t="shared" si="52"/>
        <v>105084158</v>
      </c>
      <c r="AF30" s="715">
        <f t="shared" si="52"/>
        <v>105084158</v>
      </c>
      <c r="AG30" s="715">
        <f t="shared" si="52"/>
        <v>721766525</v>
      </c>
      <c r="AH30" s="715">
        <f t="shared" si="52"/>
        <v>721766525</v>
      </c>
      <c r="AI30" s="715">
        <f t="shared" si="52"/>
        <v>71722360</v>
      </c>
      <c r="AJ30" s="715">
        <f t="shared" si="52"/>
        <v>71722360</v>
      </c>
      <c r="AK30" s="715">
        <f>AK25+AK28</f>
        <v>0</v>
      </c>
      <c r="AL30" s="715">
        <f t="shared" si="52"/>
        <v>0</v>
      </c>
      <c r="AM30" s="715">
        <f t="shared" si="52"/>
        <v>111887252</v>
      </c>
      <c r="AN30" s="715">
        <f>AN25+AN28</f>
        <v>31200413</v>
      </c>
      <c r="AO30" s="715">
        <f>AO25+AO28</f>
        <v>0</v>
      </c>
      <c r="AP30" s="715">
        <f t="shared" ref="AP30:AZ30" si="53">AP25+AP28</f>
        <v>0</v>
      </c>
      <c r="AQ30" s="715">
        <f>AQ25+AQ28</f>
        <v>0</v>
      </c>
      <c r="AR30" s="715">
        <f t="shared" si="53"/>
        <v>80685600</v>
      </c>
      <c r="AS30" s="715">
        <f t="shared" si="53"/>
        <v>10314000</v>
      </c>
      <c r="AT30" s="715">
        <f t="shared" si="53"/>
        <v>0</v>
      </c>
      <c r="AU30" s="715">
        <f t="shared" si="53"/>
        <v>34178201</v>
      </c>
      <c r="AV30" s="715">
        <f t="shared" si="53"/>
        <v>10314000</v>
      </c>
      <c r="AW30" s="715">
        <f t="shared" si="53"/>
        <v>48493900</v>
      </c>
      <c r="AX30" s="715">
        <f t="shared" si="53"/>
        <v>0</v>
      </c>
      <c r="AY30" s="715">
        <f t="shared" si="53"/>
        <v>0</v>
      </c>
      <c r="AZ30" s="715">
        <f t="shared" si="53"/>
        <v>82673339</v>
      </c>
      <c r="BA30" s="718">
        <f t="shared" si="52"/>
        <v>1149546289</v>
      </c>
      <c r="BB30" s="715">
        <f t="shared" si="52"/>
        <v>1149546289</v>
      </c>
      <c r="BC30" s="715">
        <f t="shared" si="52"/>
        <v>1149546288</v>
      </c>
      <c r="BD30" s="715">
        <f t="shared" si="52"/>
        <v>1149546289</v>
      </c>
      <c r="BE30" s="715">
        <f t="shared" si="52"/>
        <v>1149546288</v>
      </c>
      <c r="BF30" s="748">
        <f>BF25+BF28</f>
        <v>1303968000</v>
      </c>
      <c r="BG30" s="749"/>
      <c r="BH30" s="749"/>
      <c r="BI30" s="749"/>
      <c r="BJ30" s="749"/>
      <c r="BK30" s="749"/>
      <c r="BL30" s="749"/>
      <c r="BM30" s="749"/>
      <c r="BN30" s="749"/>
      <c r="BO30" s="749"/>
      <c r="BP30" s="749"/>
      <c r="BQ30" s="749"/>
      <c r="BR30" s="749"/>
      <c r="BS30" s="749"/>
      <c r="BT30" s="749"/>
      <c r="BU30" s="749"/>
      <c r="BV30" s="749"/>
      <c r="BW30" s="749"/>
      <c r="BX30" s="749"/>
      <c r="BY30" s="749"/>
      <c r="BZ30" s="749"/>
      <c r="CA30" s="749"/>
      <c r="CB30" s="749"/>
      <c r="CC30" s="749"/>
      <c r="CD30" s="750"/>
      <c r="CE30" s="751"/>
      <c r="CF30" s="752"/>
      <c r="CG30" s="753"/>
      <c r="CH30" s="752"/>
      <c r="CI30" s="752"/>
      <c r="CJ30" s="748">
        <f>CJ25+CJ28</f>
        <v>2000000000</v>
      </c>
      <c r="CK30" s="754"/>
      <c r="CL30" s="754"/>
      <c r="CM30" s="754"/>
      <c r="CN30" s="754"/>
      <c r="CO30" s="754"/>
      <c r="CP30" s="754"/>
      <c r="CQ30" s="754"/>
      <c r="CR30" s="754"/>
      <c r="CS30" s="754"/>
      <c r="CT30" s="754"/>
      <c r="CU30" s="754"/>
      <c r="CV30" s="754"/>
      <c r="CW30" s="754"/>
      <c r="CX30" s="754"/>
      <c r="CY30" s="754"/>
      <c r="CZ30" s="754"/>
      <c r="DA30" s="754"/>
      <c r="DB30" s="754"/>
      <c r="DC30" s="754"/>
      <c r="DD30" s="754"/>
      <c r="DE30" s="754"/>
      <c r="DF30" s="754"/>
      <c r="DG30" s="754"/>
      <c r="DH30" s="754"/>
      <c r="DI30" s="755">
        <f>DG30+DE30+DC30+DA30+CY30+CW30+CU30+CS30+CQ30+CO30+CM30+CK30</f>
        <v>0</v>
      </c>
      <c r="DJ30" s="748">
        <f t="shared" ref="DJ30" si="54">+DJ25+DJ28</f>
        <v>0</v>
      </c>
      <c r="DK30" s="756">
        <f t="shared" ref="DK30" si="55">DK25+DK28</f>
        <v>0</v>
      </c>
      <c r="DL30" s="749">
        <f t="shared" ref="DL30:DM30" si="56">+DL25+DL28</f>
        <v>0</v>
      </c>
      <c r="DM30" s="757">
        <f t="shared" si="56"/>
        <v>0</v>
      </c>
      <c r="DN30" s="752">
        <f>DN25+DN28</f>
        <v>1456231200</v>
      </c>
      <c r="DO30" s="758"/>
      <c r="DP30" s="759"/>
      <c r="DQ30" s="759"/>
      <c r="DR30" s="759"/>
      <c r="DS30" s="759"/>
      <c r="DT30" s="759"/>
      <c r="DU30" s="759"/>
      <c r="DV30" s="759"/>
      <c r="DW30" s="759"/>
      <c r="DX30" s="759"/>
      <c r="DY30" s="759"/>
      <c r="DZ30" s="759"/>
      <c r="EA30" s="759"/>
      <c r="EB30" s="759"/>
      <c r="EC30" s="759"/>
      <c r="ED30" s="759"/>
      <c r="EE30" s="759"/>
      <c r="EF30" s="759"/>
      <c r="EG30" s="759"/>
      <c r="EH30" s="759"/>
      <c r="EI30" s="759"/>
      <c r="EJ30" s="759"/>
      <c r="EK30" s="759"/>
      <c r="EL30" s="759"/>
      <c r="EM30" s="760">
        <f>EK30+EI30+EG30+EE30+EC30+EA30+DY30+DW30+DU30+DS30+DQ30+DO30</f>
        <v>0</v>
      </c>
      <c r="EN30" s="761">
        <f t="shared" ref="EN30" si="57">+EN25+EN28</f>
        <v>0</v>
      </c>
      <c r="EO30" s="762">
        <f t="shared" ref="EO30" si="58">EO25+EO28</f>
        <v>0</v>
      </c>
      <c r="EP30" s="761">
        <f t="shared" ref="EP30:EQ30" si="59">+EP25+EP28</f>
        <v>0</v>
      </c>
      <c r="EQ30" s="761">
        <f t="shared" si="59"/>
        <v>0</v>
      </c>
      <c r="ER30" s="763" t="e">
        <f t="shared" si="3"/>
        <v>#DIV/0!</v>
      </c>
      <c r="ES30" s="763">
        <f t="shared" si="4"/>
        <v>0.99999999913009152</v>
      </c>
      <c r="ET30" s="764">
        <f t="shared" si="5"/>
        <v>0.99999999913009152</v>
      </c>
      <c r="EU30" s="765">
        <f t="shared" si="6"/>
        <v>0.99999999942615847</v>
      </c>
      <c r="EV30" s="765">
        <f t="shared" si="7"/>
        <v>0.26798156447752436</v>
      </c>
      <c r="EW30" s="897"/>
      <c r="EX30" s="894"/>
      <c r="EY30" s="894"/>
      <c r="EZ30" s="896"/>
      <c r="FA30" s="882"/>
      <c r="FB30" s="883"/>
      <c r="FC30" s="4"/>
    </row>
    <row r="31" spans="1:159" s="4" customFormat="1" ht="44.25" customHeight="1" thickBot="1" x14ac:dyDescent="0.3">
      <c r="A31" s="945" t="s">
        <v>569</v>
      </c>
      <c r="B31" s="884">
        <v>4</v>
      </c>
      <c r="C31" s="885" t="s">
        <v>570</v>
      </c>
      <c r="D31" s="886" t="s">
        <v>356</v>
      </c>
      <c r="E31" s="888">
        <v>160</v>
      </c>
      <c r="F31" s="382" t="s">
        <v>41</v>
      </c>
      <c r="G31" s="426">
        <f t="shared" ref="G31:G37" si="60">AA31+BA31+BF31+CJ31+DN31</f>
        <v>3000</v>
      </c>
      <c r="H31" s="625">
        <v>15689</v>
      </c>
      <c r="I31" s="625"/>
      <c r="J31" s="625"/>
      <c r="K31" s="625"/>
      <c r="L31" s="625"/>
      <c r="M31" s="625"/>
      <c r="N31" s="465"/>
      <c r="O31" s="625"/>
      <c r="P31" s="465"/>
      <c r="Q31" s="625"/>
      <c r="R31" s="466"/>
      <c r="S31" s="625"/>
      <c r="T31" s="395"/>
      <c r="U31" s="625"/>
      <c r="V31" s="625"/>
      <c r="W31" s="625"/>
      <c r="X31" s="625"/>
      <c r="Y31" s="625"/>
      <c r="Z31" s="625"/>
      <c r="AA31" s="625"/>
      <c r="AB31" s="625">
        <v>0</v>
      </c>
      <c r="AC31" s="625"/>
      <c r="AD31" s="625"/>
      <c r="AE31" s="625"/>
      <c r="AF31" s="625"/>
      <c r="AG31" s="625"/>
      <c r="AH31" s="625"/>
      <c r="AI31" s="625"/>
      <c r="AJ31" s="625"/>
      <c r="AK31" s="625"/>
      <c r="AL31" s="625"/>
      <c r="AM31" s="625"/>
      <c r="AN31" s="625"/>
      <c r="AO31" s="625"/>
      <c r="AP31" s="625"/>
      <c r="AQ31" s="625"/>
      <c r="AR31" s="625"/>
      <c r="AS31" s="625">
        <v>0</v>
      </c>
      <c r="AT31" s="625">
        <v>0</v>
      </c>
      <c r="AU31" s="625">
        <v>0</v>
      </c>
      <c r="AV31" s="625">
        <v>0</v>
      </c>
      <c r="AW31" s="625">
        <v>3000</v>
      </c>
      <c r="AX31" s="625">
        <v>3000</v>
      </c>
      <c r="AY31" s="625">
        <v>0</v>
      </c>
      <c r="AZ31" s="688">
        <v>0</v>
      </c>
      <c r="BA31" s="625">
        <f>AC31+AE31+AG31+AI31+AK31+AM31+AO31+AQ31+AS31+AU31+AW31+AY31</f>
        <v>3000</v>
      </c>
      <c r="BB31" s="625">
        <f>AC31+AE31+AG31+AI31+AK31+AM31+AO31+AQ31+AS31+AU31+AW31+AY31</f>
        <v>3000</v>
      </c>
      <c r="BC31" s="625">
        <f>AD31+AF31+AH31+AJ31+AL31+AN31+AP31+AR31+AT31+AV31+AX31+AZ31</f>
        <v>3000</v>
      </c>
      <c r="BD31" s="625">
        <f>AC31+AE31+AG31+AI31+AK31+AM31+AO31+AQ31+AS31+AU31+AW31+AY31</f>
        <v>3000</v>
      </c>
      <c r="BE31" s="465">
        <f>AD31+AF31+AH31++AJ31+AL31+AN31+AP31+AR31+AT31+AV31+AX31+AZ31</f>
        <v>3000</v>
      </c>
      <c r="BF31" s="738">
        <v>0</v>
      </c>
      <c r="BG31" s="739"/>
      <c r="BH31" s="625"/>
      <c r="BI31" s="739"/>
      <c r="BJ31" s="740"/>
      <c r="BK31" s="739"/>
      <c r="BL31" s="625"/>
      <c r="BM31" s="739"/>
      <c r="BN31" s="625"/>
      <c r="BO31" s="739"/>
      <c r="BP31" s="625"/>
      <c r="BQ31" s="625"/>
      <c r="BR31" s="625"/>
      <c r="BS31" s="625"/>
      <c r="BT31" s="625"/>
      <c r="BU31" s="625"/>
      <c r="BV31" s="625"/>
      <c r="BW31" s="625"/>
      <c r="BX31" s="625"/>
      <c r="BY31" s="625"/>
      <c r="BZ31" s="625"/>
      <c r="CA31" s="625"/>
      <c r="CB31" s="625"/>
      <c r="CC31" s="625"/>
      <c r="CD31" s="625"/>
      <c r="CE31" s="739"/>
      <c r="CF31" s="739"/>
      <c r="CG31" s="739"/>
      <c r="CH31" s="739"/>
      <c r="CI31" s="739"/>
      <c r="CJ31" s="625">
        <v>0</v>
      </c>
      <c r="CK31" s="625"/>
      <c r="CL31" s="625"/>
      <c r="CM31" s="625"/>
      <c r="CN31" s="625"/>
      <c r="CO31" s="625"/>
      <c r="CP31" s="625"/>
      <c r="CQ31" s="625"/>
      <c r="CR31" s="625"/>
      <c r="CS31" s="625"/>
      <c r="CT31" s="625"/>
      <c r="CU31" s="625"/>
      <c r="CV31" s="625"/>
      <c r="CW31" s="625"/>
      <c r="CX31" s="625"/>
      <c r="CY31" s="625"/>
      <c r="CZ31" s="625"/>
      <c r="DA31" s="625"/>
      <c r="DB31" s="625"/>
      <c r="DC31" s="625"/>
      <c r="DD31" s="625"/>
      <c r="DE31" s="625"/>
      <c r="DF31" s="625"/>
      <c r="DG31" s="625"/>
      <c r="DH31" s="625"/>
      <c r="DI31" s="739"/>
      <c r="DJ31" s="739"/>
      <c r="DK31" s="739"/>
      <c r="DL31" s="739"/>
      <c r="DM31" s="739"/>
      <c r="DN31" s="741">
        <v>0</v>
      </c>
      <c r="DO31" s="742"/>
      <c r="DP31" s="743"/>
      <c r="DQ31" s="743"/>
      <c r="DR31" s="743"/>
      <c r="DS31" s="743"/>
      <c r="DT31" s="743"/>
      <c r="DU31" s="743"/>
      <c r="DV31" s="743"/>
      <c r="DW31" s="743"/>
      <c r="DX31" s="743"/>
      <c r="DY31" s="743"/>
      <c r="DZ31" s="743"/>
      <c r="EA31" s="743"/>
      <c r="EB31" s="743"/>
      <c r="EC31" s="743"/>
      <c r="ED31" s="743"/>
      <c r="EE31" s="743"/>
      <c r="EF31" s="743"/>
      <c r="EG31" s="744"/>
      <c r="EH31" s="744"/>
      <c r="EI31" s="744"/>
      <c r="EJ31" s="744"/>
      <c r="EK31" s="744"/>
      <c r="EL31" s="744"/>
      <c r="EM31" s="745">
        <f>EK31+EI31+EG31+EE31+EC31+EA31+DY31+DW31+DU31+DS31+DQ31+DO31</f>
        <v>0</v>
      </c>
      <c r="EN31" s="744">
        <f t="shared" ref="EN31:EN36" si="61">DO31+DQ31+DS31+DU31</f>
        <v>0</v>
      </c>
      <c r="EO31" s="746">
        <f t="shared" ref="EO31:EO36" si="62">DP31+DR31+DT31+DV31</f>
        <v>0</v>
      </c>
      <c r="EP31" s="747">
        <f>DQ31+DS31+DU31+DW31+DY31+EA31+EC31+EE31+EG31+EI31+EK31+DO31</f>
        <v>0</v>
      </c>
      <c r="EQ31" s="744">
        <f>DP31+DR31+DT31+DV31</f>
        <v>0</v>
      </c>
      <c r="ER31" s="682" t="e">
        <f t="shared" si="3"/>
        <v>#DIV/0!</v>
      </c>
      <c r="ES31" s="682">
        <f t="shared" si="4"/>
        <v>1</v>
      </c>
      <c r="ET31" s="683">
        <f t="shared" si="5"/>
        <v>1</v>
      </c>
      <c r="EU31" s="684">
        <f t="shared" si="6"/>
        <v>1</v>
      </c>
      <c r="EV31" s="684">
        <f t="shared" si="7"/>
        <v>1</v>
      </c>
      <c r="EW31" s="891" t="s">
        <v>597</v>
      </c>
      <c r="EX31" s="893" t="s">
        <v>361</v>
      </c>
      <c r="EY31" s="893" t="s">
        <v>362</v>
      </c>
      <c r="EZ31" s="896" t="s">
        <v>573</v>
      </c>
      <c r="FA31" s="881" t="s">
        <v>364</v>
      </c>
      <c r="FB31" s="883"/>
    </row>
    <row r="32" spans="1:159" s="296" customFormat="1" ht="44.25" customHeight="1" thickBot="1" x14ac:dyDescent="0.3">
      <c r="A32" s="943"/>
      <c r="B32" s="884"/>
      <c r="C32" s="885"/>
      <c r="D32" s="886"/>
      <c r="E32" s="889"/>
      <c r="F32" s="383" t="s">
        <v>3</v>
      </c>
      <c r="G32" s="426">
        <f>AA32+BA32+BF32+CJ32+DN32</f>
        <v>13000000000</v>
      </c>
      <c r="H32" s="456">
        <v>849519000</v>
      </c>
      <c r="I32" s="467"/>
      <c r="J32" s="467"/>
      <c r="K32" s="467"/>
      <c r="L32" s="467"/>
      <c r="M32" s="467"/>
      <c r="N32" s="467"/>
      <c r="O32" s="467"/>
      <c r="P32" s="467"/>
      <c r="Q32" s="467"/>
      <c r="R32" s="467"/>
      <c r="S32" s="468"/>
      <c r="T32" s="469"/>
      <c r="U32" s="470"/>
      <c r="V32" s="456"/>
      <c r="W32" s="456"/>
      <c r="X32" s="456"/>
      <c r="Y32" s="456"/>
      <c r="Z32" s="456"/>
      <c r="AA32" s="456"/>
      <c r="AB32" s="456">
        <v>0</v>
      </c>
      <c r="AC32" s="470"/>
      <c r="AD32" s="470"/>
      <c r="AE32" s="470"/>
      <c r="AF32" s="470"/>
      <c r="AG32" s="467"/>
      <c r="AH32" s="467"/>
      <c r="AI32" s="467"/>
      <c r="AJ32" s="467"/>
      <c r="AK32" s="467"/>
      <c r="AL32" s="467"/>
      <c r="AM32" s="467"/>
      <c r="AN32" s="467"/>
      <c r="AO32" s="467"/>
      <c r="AP32" s="467"/>
      <c r="AQ32" s="467"/>
      <c r="AR32" s="467"/>
      <c r="AS32" s="625">
        <v>1201486000</v>
      </c>
      <c r="AT32" s="467">
        <v>893634000</v>
      </c>
      <c r="AU32" s="467">
        <v>11798514000</v>
      </c>
      <c r="AV32" s="467">
        <v>631685000</v>
      </c>
      <c r="AW32" s="467">
        <v>0</v>
      </c>
      <c r="AX32" s="467">
        <v>10232776116</v>
      </c>
      <c r="AY32" s="467">
        <v>0</v>
      </c>
      <c r="AZ32" s="689">
        <v>1220950085</v>
      </c>
      <c r="BA32" s="302">
        <f t="shared" ref="BA32:BA36" si="63">AC32+AE32+AG32+AI32+AK32+AM32+AO32+AQ32+AS32+AU32+AW32+AY32</f>
        <v>13000000000</v>
      </c>
      <c r="BB32" s="302">
        <f t="shared" ref="BB32:BB36" si="64">AC32+AE32+AG32+AI32+AK32+AM32+AO32+AQ32+AS32+AU32+AW32+AY32</f>
        <v>13000000000</v>
      </c>
      <c r="BC32" s="302">
        <f t="shared" ref="BC32:BC36" si="65">AD32+AF32+AH32+AJ32+AL32+AN32+AP32+AR32+AT32+AV32+AX32+AZ32</f>
        <v>12979045201</v>
      </c>
      <c r="BD32" s="302">
        <f t="shared" ref="BD32:BD35" si="66">AC32+AE32+AG32+AI32+AK32+AM32+AO32+AQ32+AS32+AU32+AW32+AY32</f>
        <v>13000000000</v>
      </c>
      <c r="BE32" s="50">
        <f t="shared" ref="BE32:BE36" si="67">AD32+AF32+AH32++AJ32+AL32+AN32+AP32+AR32+AT32+AV32+AX32+AZ32</f>
        <v>12979045201</v>
      </c>
      <c r="BF32" s="579">
        <v>0</v>
      </c>
      <c r="BG32" s="495"/>
      <c r="BH32" s="455"/>
      <c r="BI32" s="495"/>
      <c r="BJ32" s="496"/>
      <c r="BK32" s="495"/>
      <c r="BL32" s="455"/>
      <c r="BM32" s="495"/>
      <c r="BN32" s="455"/>
      <c r="BO32" s="495"/>
      <c r="BP32" s="455"/>
      <c r="BQ32" s="455"/>
      <c r="BR32" s="455"/>
      <c r="BS32" s="455"/>
      <c r="BT32" s="455"/>
      <c r="BU32" s="455"/>
      <c r="BV32" s="455"/>
      <c r="BW32" s="455"/>
      <c r="BX32" s="455"/>
      <c r="BY32" s="455"/>
      <c r="BZ32" s="455"/>
      <c r="CA32" s="455"/>
      <c r="CB32" s="455"/>
      <c r="CC32" s="455"/>
      <c r="CD32" s="455"/>
      <c r="CE32" s="495"/>
      <c r="CF32" s="495"/>
      <c r="CG32" s="495"/>
      <c r="CH32" s="495"/>
      <c r="CI32" s="495"/>
      <c r="CJ32" s="455">
        <v>0</v>
      </c>
      <c r="CK32" s="455"/>
      <c r="CL32" s="455"/>
      <c r="CM32" s="455"/>
      <c r="CN32" s="455"/>
      <c r="CO32" s="455"/>
      <c r="CP32" s="455"/>
      <c r="CQ32" s="455"/>
      <c r="CR32" s="455"/>
      <c r="CS32" s="455"/>
      <c r="CT32" s="455"/>
      <c r="CU32" s="455"/>
      <c r="CV32" s="455"/>
      <c r="CW32" s="455"/>
      <c r="CX32" s="455"/>
      <c r="CY32" s="455"/>
      <c r="CZ32" s="455"/>
      <c r="DA32" s="455"/>
      <c r="DB32" s="455"/>
      <c r="DC32" s="455"/>
      <c r="DD32" s="455"/>
      <c r="DE32" s="455"/>
      <c r="DF32" s="455"/>
      <c r="DG32" s="455"/>
      <c r="DH32" s="455"/>
      <c r="DI32" s="495"/>
      <c r="DJ32" s="495"/>
      <c r="DK32" s="495"/>
      <c r="DL32" s="495"/>
      <c r="DM32" s="495"/>
      <c r="DN32" s="576">
        <v>0</v>
      </c>
      <c r="DO32" s="326"/>
      <c r="DP32" s="320"/>
      <c r="DQ32" s="320"/>
      <c r="DR32" s="320"/>
      <c r="DS32" s="320"/>
      <c r="DT32" s="320"/>
      <c r="DU32" s="320"/>
      <c r="DV32" s="320"/>
      <c r="DW32" s="320"/>
      <c r="DX32" s="320"/>
      <c r="DY32" s="320"/>
      <c r="DZ32" s="320"/>
      <c r="EA32" s="320"/>
      <c r="EB32" s="320"/>
      <c r="EC32" s="320"/>
      <c r="ED32" s="320"/>
      <c r="EE32" s="320"/>
      <c r="EF32" s="320"/>
      <c r="EG32" s="320"/>
      <c r="EH32" s="320"/>
      <c r="EI32" s="320"/>
      <c r="EJ32" s="320"/>
      <c r="EK32" s="320"/>
      <c r="EL32" s="320"/>
      <c r="EM32" s="451">
        <f>EK32+EI32+EG32+EE32+EC32+EA32+DY32+DW32+DU32+DS32+DQ32+DO32</f>
        <v>0</v>
      </c>
      <c r="EN32" s="359">
        <f t="shared" si="61"/>
        <v>0</v>
      </c>
      <c r="EO32" s="359">
        <f t="shared" si="62"/>
        <v>0</v>
      </c>
      <c r="EP32" s="360">
        <f>DQ32+DS32+DU32+DW32+DY32+EA32+EC32+EE32+EG32+EI32+EK32+DO32</f>
        <v>0</v>
      </c>
      <c r="EQ32" s="359">
        <f>DP32+DR32+DT32+DV32</f>
        <v>0</v>
      </c>
      <c r="ER32" s="681" t="e">
        <f t="shared" si="3"/>
        <v>#DIV/0!</v>
      </c>
      <c r="ES32" s="682">
        <f t="shared" si="4"/>
        <v>0.99838809238461534</v>
      </c>
      <c r="ET32" s="683">
        <f t="shared" si="5"/>
        <v>0.99838809238461534</v>
      </c>
      <c r="EU32" s="684">
        <f t="shared" si="6"/>
        <v>0.99838809238461534</v>
      </c>
      <c r="EV32" s="684">
        <f t="shared" si="7"/>
        <v>0.99838809238461534</v>
      </c>
      <c r="EW32" s="892"/>
      <c r="EX32" s="894"/>
      <c r="EY32" s="894"/>
      <c r="EZ32" s="896"/>
      <c r="FA32" s="882"/>
      <c r="FB32" s="883"/>
    </row>
    <row r="33" spans="1:158" s="296" customFormat="1" ht="44.25" customHeight="1" thickBot="1" x14ac:dyDescent="0.3">
      <c r="A33" s="943"/>
      <c r="B33" s="884"/>
      <c r="C33" s="885"/>
      <c r="D33" s="886"/>
      <c r="E33" s="889"/>
      <c r="F33" s="384" t="s">
        <v>275</v>
      </c>
      <c r="G33" s="426">
        <f t="shared" si="60"/>
        <v>13000000000</v>
      </c>
      <c r="H33" s="456">
        <v>655198197</v>
      </c>
      <c r="I33" s="467"/>
      <c r="J33" s="467"/>
      <c r="K33" s="467"/>
      <c r="L33" s="467"/>
      <c r="M33" s="467"/>
      <c r="N33" s="467"/>
      <c r="O33" s="467"/>
      <c r="P33" s="467"/>
      <c r="Q33" s="467"/>
      <c r="R33" s="467"/>
      <c r="S33" s="468"/>
      <c r="T33" s="469"/>
      <c r="U33" s="470"/>
      <c r="V33" s="456"/>
      <c r="W33" s="456"/>
      <c r="X33" s="456"/>
      <c r="Y33" s="456"/>
      <c r="Z33" s="456"/>
      <c r="AA33" s="456"/>
      <c r="AB33" s="456">
        <v>0</v>
      </c>
      <c r="AC33" s="470"/>
      <c r="AD33" s="467"/>
      <c r="AE33" s="470"/>
      <c r="AF33" s="467"/>
      <c r="AG33" s="467"/>
      <c r="AH33" s="467"/>
      <c r="AI33" s="467"/>
      <c r="AJ33" s="467"/>
      <c r="AK33" s="467"/>
      <c r="AL33" s="467"/>
      <c r="AM33" s="468"/>
      <c r="AN33" s="468"/>
      <c r="AO33" s="468"/>
      <c r="AP33" s="468"/>
      <c r="AQ33" s="468"/>
      <c r="AR33" s="468"/>
      <c r="AS33" s="625">
        <v>0</v>
      </c>
      <c r="AT33" s="468">
        <v>0</v>
      </c>
      <c r="AU33" s="468">
        <v>10112484800</v>
      </c>
      <c r="AV33" s="468">
        <v>14449599</v>
      </c>
      <c r="AW33" s="468">
        <v>405158400</v>
      </c>
      <c r="AX33" s="468">
        <v>10266250966</v>
      </c>
      <c r="AY33" s="468">
        <v>2482356800</v>
      </c>
      <c r="AZ33" s="690">
        <v>318952023</v>
      </c>
      <c r="BA33" s="302">
        <f t="shared" si="63"/>
        <v>13000000000</v>
      </c>
      <c r="BB33" s="302">
        <f t="shared" si="64"/>
        <v>13000000000</v>
      </c>
      <c r="BC33" s="302">
        <f t="shared" si="65"/>
        <v>10599652588</v>
      </c>
      <c r="BD33" s="302">
        <f t="shared" si="66"/>
        <v>13000000000</v>
      </c>
      <c r="BE33" s="50">
        <f t="shared" si="67"/>
        <v>10599652588</v>
      </c>
      <c r="BF33" s="579">
        <v>0</v>
      </c>
      <c r="BG33" s="495"/>
      <c r="BH33" s="455"/>
      <c r="BI33" s="495"/>
      <c r="BJ33" s="496"/>
      <c r="BK33" s="495"/>
      <c r="BL33" s="455"/>
      <c r="BM33" s="495"/>
      <c r="BN33" s="455"/>
      <c r="BO33" s="495"/>
      <c r="BP33" s="455"/>
      <c r="BQ33" s="455"/>
      <c r="BR33" s="455"/>
      <c r="BS33" s="455"/>
      <c r="BT33" s="455"/>
      <c r="BU33" s="455"/>
      <c r="BV33" s="455"/>
      <c r="BW33" s="455"/>
      <c r="BX33" s="455"/>
      <c r="BY33" s="455"/>
      <c r="BZ33" s="455"/>
      <c r="CA33" s="455"/>
      <c r="CB33" s="455"/>
      <c r="CC33" s="455"/>
      <c r="CD33" s="455"/>
      <c r="CE33" s="495"/>
      <c r="CF33" s="495"/>
      <c r="CG33" s="495"/>
      <c r="CH33" s="495"/>
      <c r="CI33" s="495"/>
      <c r="CJ33" s="455">
        <v>0</v>
      </c>
      <c r="CK33" s="455"/>
      <c r="CL33" s="455"/>
      <c r="CM33" s="455"/>
      <c r="CN33" s="455"/>
      <c r="CO33" s="455"/>
      <c r="CP33" s="455"/>
      <c r="CQ33" s="455"/>
      <c r="CR33" s="455"/>
      <c r="CS33" s="455"/>
      <c r="CT33" s="455"/>
      <c r="CU33" s="455"/>
      <c r="CV33" s="455"/>
      <c r="CW33" s="455"/>
      <c r="CX33" s="455"/>
      <c r="CY33" s="455"/>
      <c r="CZ33" s="455"/>
      <c r="DA33" s="455"/>
      <c r="DB33" s="455"/>
      <c r="DC33" s="455"/>
      <c r="DD33" s="455"/>
      <c r="DE33" s="455"/>
      <c r="DF33" s="455"/>
      <c r="DG33" s="455"/>
      <c r="DH33" s="455"/>
      <c r="DI33" s="495"/>
      <c r="DJ33" s="495"/>
      <c r="DK33" s="495"/>
      <c r="DL33" s="495"/>
      <c r="DM33" s="495"/>
      <c r="DN33" s="576">
        <v>0</v>
      </c>
      <c r="DO33" s="326"/>
      <c r="DP33" s="320"/>
      <c r="DQ33" s="320"/>
      <c r="DR33" s="320"/>
      <c r="DS33" s="320"/>
      <c r="DT33" s="320"/>
      <c r="DU33" s="320"/>
      <c r="DV33" s="320"/>
      <c r="DW33" s="320"/>
      <c r="DX33" s="320"/>
      <c r="DY33" s="320"/>
      <c r="DZ33" s="320"/>
      <c r="EA33" s="320"/>
      <c r="EB33" s="320"/>
      <c r="EC33" s="320"/>
      <c r="ED33" s="320"/>
      <c r="EE33" s="320"/>
      <c r="EF33" s="320"/>
      <c r="EG33" s="320"/>
      <c r="EH33" s="320"/>
      <c r="EI33" s="320"/>
      <c r="EJ33" s="320"/>
      <c r="EK33" s="320"/>
      <c r="EL33" s="320"/>
      <c r="EM33" s="451">
        <f>EI33+EG33+EE33+EC33+EA33+DY33+DW33+DU33+DS33+DQ33+DO33+EK33</f>
        <v>0</v>
      </c>
      <c r="EN33" s="359">
        <f t="shared" si="61"/>
        <v>0</v>
      </c>
      <c r="EO33" s="359">
        <f t="shared" si="62"/>
        <v>0</v>
      </c>
      <c r="EP33" s="355">
        <f>DQ33+DS33+DU33+DW33+DY33+EA33+EC33+EE33+EG33+EI33+EK33</f>
        <v>0</v>
      </c>
      <c r="EQ33" s="359">
        <f>DP33+DR33+DT33+DV33</f>
        <v>0</v>
      </c>
      <c r="ER33" s="681">
        <f t="shared" si="3"/>
        <v>0.12848758204300043</v>
      </c>
      <c r="ES33" s="682">
        <f t="shared" si="4"/>
        <v>0.81535789138461534</v>
      </c>
      <c r="ET33" s="683">
        <f t="shared" si="5"/>
        <v>0.81535789138461534</v>
      </c>
      <c r="EU33" s="684">
        <f t="shared" si="6"/>
        <v>0.81535789138461534</v>
      </c>
      <c r="EV33" s="684">
        <f t="shared" si="7"/>
        <v>0.81535789138461534</v>
      </c>
      <c r="EW33" s="892"/>
      <c r="EX33" s="894"/>
      <c r="EY33" s="894"/>
      <c r="EZ33" s="896"/>
      <c r="FA33" s="882"/>
      <c r="FB33" s="883"/>
    </row>
    <row r="34" spans="1:158" s="4" customFormat="1" ht="44.25" customHeight="1" thickBot="1" x14ac:dyDescent="0.3">
      <c r="A34" s="943"/>
      <c r="B34" s="884"/>
      <c r="C34" s="885"/>
      <c r="D34" s="886"/>
      <c r="E34" s="889"/>
      <c r="F34" s="385" t="s">
        <v>42</v>
      </c>
      <c r="G34" s="426">
        <f t="shared" si="60"/>
        <v>0</v>
      </c>
      <c r="H34" s="459">
        <v>0</v>
      </c>
      <c r="I34" s="459"/>
      <c r="J34" s="459"/>
      <c r="K34" s="459"/>
      <c r="L34" s="459"/>
      <c r="M34" s="459"/>
      <c r="N34" s="459"/>
      <c r="O34" s="459"/>
      <c r="P34" s="459"/>
      <c r="Q34" s="459"/>
      <c r="R34" s="459"/>
      <c r="S34" s="459"/>
      <c r="T34" s="459"/>
      <c r="U34" s="459"/>
      <c r="V34" s="459"/>
      <c r="W34" s="459"/>
      <c r="X34" s="459"/>
      <c r="Y34" s="459"/>
      <c r="Z34" s="459"/>
      <c r="AA34" s="459"/>
      <c r="AB34" s="459">
        <v>0</v>
      </c>
      <c r="AC34" s="459"/>
      <c r="AD34" s="459"/>
      <c r="AE34" s="459"/>
      <c r="AF34" s="459"/>
      <c r="AG34" s="459"/>
      <c r="AH34" s="459"/>
      <c r="AI34" s="459"/>
      <c r="AJ34" s="459"/>
      <c r="AK34" s="459"/>
      <c r="AL34" s="459"/>
      <c r="AM34" s="459"/>
      <c r="AN34" s="459"/>
      <c r="AO34" s="459"/>
      <c r="AP34" s="459"/>
      <c r="AQ34" s="459"/>
      <c r="AR34" s="459"/>
      <c r="AS34" s="625">
        <v>0</v>
      </c>
      <c r="AT34" s="625">
        <v>0</v>
      </c>
      <c r="AU34" s="625">
        <v>0</v>
      </c>
      <c r="AV34" s="625"/>
      <c r="AW34" s="625">
        <v>0</v>
      </c>
      <c r="AX34" s="625">
        <v>0</v>
      </c>
      <c r="AY34" s="625">
        <v>0</v>
      </c>
      <c r="AZ34" s="687">
        <v>0</v>
      </c>
      <c r="BA34" s="302">
        <f t="shared" si="63"/>
        <v>0</v>
      </c>
      <c r="BB34" s="302">
        <f t="shared" si="64"/>
        <v>0</v>
      </c>
      <c r="BC34" s="302">
        <f t="shared" si="65"/>
        <v>0</v>
      </c>
      <c r="BD34" s="302">
        <f t="shared" si="66"/>
        <v>0</v>
      </c>
      <c r="BE34" s="50">
        <f t="shared" si="67"/>
        <v>0</v>
      </c>
      <c r="BF34" s="579">
        <v>0</v>
      </c>
      <c r="BG34" s="495"/>
      <c r="BH34" s="455"/>
      <c r="BI34" s="495"/>
      <c r="BJ34" s="496"/>
      <c r="BK34" s="495"/>
      <c r="BL34" s="455"/>
      <c r="BM34" s="495"/>
      <c r="BN34" s="455"/>
      <c r="BO34" s="495"/>
      <c r="BP34" s="455"/>
      <c r="BQ34" s="455"/>
      <c r="BR34" s="455"/>
      <c r="BS34" s="455"/>
      <c r="BT34" s="455"/>
      <c r="BU34" s="455"/>
      <c r="BV34" s="455"/>
      <c r="BW34" s="455"/>
      <c r="BX34" s="455"/>
      <c r="BY34" s="455"/>
      <c r="BZ34" s="455"/>
      <c r="CA34" s="455"/>
      <c r="CB34" s="455"/>
      <c r="CC34" s="455"/>
      <c r="CD34" s="455"/>
      <c r="CE34" s="495"/>
      <c r="CF34" s="495"/>
      <c r="CG34" s="495"/>
      <c r="CH34" s="495"/>
      <c r="CI34" s="495"/>
      <c r="CJ34" s="455">
        <v>0</v>
      </c>
      <c r="CK34" s="455"/>
      <c r="CL34" s="455"/>
      <c r="CM34" s="455"/>
      <c r="CN34" s="455"/>
      <c r="CO34" s="455"/>
      <c r="CP34" s="455"/>
      <c r="CQ34" s="455"/>
      <c r="CR34" s="455"/>
      <c r="CS34" s="455"/>
      <c r="CT34" s="455"/>
      <c r="CU34" s="455"/>
      <c r="CV34" s="455"/>
      <c r="CW34" s="455"/>
      <c r="CX34" s="455"/>
      <c r="CY34" s="455"/>
      <c r="CZ34" s="455"/>
      <c r="DA34" s="455"/>
      <c r="DB34" s="455"/>
      <c r="DC34" s="455"/>
      <c r="DD34" s="455"/>
      <c r="DE34" s="455"/>
      <c r="DF34" s="455"/>
      <c r="DG34" s="455"/>
      <c r="DH34" s="455"/>
      <c r="DI34" s="495"/>
      <c r="DJ34" s="495"/>
      <c r="DK34" s="495"/>
      <c r="DL34" s="495"/>
      <c r="DM34" s="495"/>
      <c r="DN34" s="576">
        <v>0</v>
      </c>
      <c r="DO34" s="321"/>
      <c r="DP34" s="322"/>
      <c r="DQ34" s="322"/>
      <c r="DR34" s="322"/>
      <c r="DS34" s="322"/>
      <c r="DT34" s="322"/>
      <c r="DU34" s="322"/>
      <c r="DV34" s="322"/>
      <c r="DW34" s="322"/>
      <c r="DX34" s="322"/>
      <c r="DY34" s="322"/>
      <c r="DZ34" s="322"/>
      <c r="EA34" s="322"/>
      <c r="EB34" s="322"/>
      <c r="EC34" s="322"/>
      <c r="ED34" s="322"/>
      <c r="EE34" s="322"/>
      <c r="EF34" s="322"/>
      <c r="EG34" s="322"/>
      <c r="EH34" s="322"/>
      <c r="EI34" s="322"/>
      <c r="EJ34" s="322"/>
      <c r="EK34" s="322"/>
      <c r="EL34" s="322"/>
      <c r="EM34" s="518">
        <f>EI34+EG34+EE34+EC34+EA34+DY34+DW34+DU34+DS34+DQ34+DO34+EK34</f>
        <v>0</v>
      </c>
      <c r="EN34" s="519">
        <f t="shared" si="61"/>
        <v>0</v>
      </c>
      <c r="EO34" s="361">
        <f t="shared" si="62"/>
        <v>0</v>
      </c>
      <c r="EP34" s="362">
        <f>DQ34+DS34+DU34+DW34+DY34+EA34+EC34+EE34+EG34+EI34+EK34</f>
        <v>0</v>
      </c>
      <c r="EQ34" s="518">
        <f>DP34+DR34+DT34+DV34</f>
        <v>0</v>
      </c>
      <c r="ER34" s="681" t="e">
        <f t="shared" si="3"/>
        <v>#DIV/0!</v>
      </c>
      <c r="ES34" s="682" t="e">
        <f t="shared" si="4"/>
        <v>#DIV/0!</v>
      </c>
      <c r="ET34" s="683" t="e">
        <f t="shared" si="5"/>
        <v>#DIV/0!</v>
      </c>
      <c r="EU34" s="684" t="e">
        <f t="shared" si="6"/>
        <v>#DIV/0!</v>
      </c>
      <c r="EV34" s="684" t="e">
        <f t="shared" si="7"/>
        <v>#DIV/0!</v>
      </c>
      <c r="EW34" s="892"/>
      <c r="EX34" s="894"/>
      <c r="EY34" s="894"/>
      <c r="EZ34" s="896"/>
      <c r="FA34" s="882"/>
      <c r="FB34" s="883"/>
    </row>
    <row r="35" spans="1:158" s="4" customFormat="1" ht="44.25" customHeight="1" thickBot="1" x14ac:dyDescent="0.3">
      <c r="A35" s="943"/>
      <c r="B35" s="884"/>
      <c r="C35" s="885"/>
      <c r="D35" s="886"/>
      <c r="E35" s="889"/>
      <c r="F35" s="386" t="s">
        <v>4</v>
      </c>
      <c r="G35" s="426">
        <f t="shared" si="60"/>
        <v>0</v>
      </c>
      <c r="H35" s="471">
        <v>0</v>
      </c>
      <c r="I35" s="471"/>
      <c r="J35" s="471"/>
      <c r="K35" s="471"/>
      <c r="L35" s="471"/>
      <c r="M35" s="471"/>
      <c r="N35" s="471"/>
      <c r="O35" s="471"/>
      <c r="P35" s="471"/>
      <c r="Q35" s="471"/>
      <c r="R35" s="471"/>
      <c r="S35" s="471"/>
      <c r="T35" s="471"/>
      <c r="U35" s="471"/>
      <c r="V35" s="471"/>
      <c r="W35" s="471"/>
      <c r="X35" s="471"/>
      <c r="Y35" s="471"/>
      <c r="Z35" s="471"/>
      <c r="AA35" s="471"/>
      <c r="AB35" s="456">
        <v>0</v>
      </c>
      <c r="AC35" s="471"/>
      <c r="AD35" s="471"/>
      <c r="AE35" s="471"/>
      <c r="AF35" s="471"/>
      <c r="AG35" s="467"/>
      <c r="AH35" s="467"/>
      <c r="AI35" s="458"/>
      <c r="AJ35" s="458"/>
      <c r="AK35" s="458"/>
      <c r="AL35" s="458"/>
      <c r="AM35" s="467"/>
      <c r="AN35" s="458"/>
      <c r="AO35" s="458"/>
      <c r="AP35" s="458"/>
      <c r="AQ35" s="458"/>
      <c r="AR35" s="458"/>
      <c r="AS35" s="458">
        <v>0</v>
      </c>
      <c r="AT35" s="458">
        <v>0</v>
      </c>
      <c r="AU35" s="458">
        <v>0</v>
      </c>
      <c r="AV35" s="458">
        <v>0</v>
      </c>
      <c r="AW35" s="458">
        <v>0</v>
      </c>
      <c r="AX35" s="458">
        <v>0</v>
      </c>
      <c r="AY35" s="458">
        <v>0</v>
      </c>
      <c r="AZ35" s="685">
        <v>0</v>
      </c>
      <c r="BA35" s="302">
        <f t="shared" si="63"/>
        <v>0</v>
      </c>
      <c r="BB35" s="302">
        <f t="shared" si="64"/>
        <v>0</v>
      </c>
      <c r="BC35" s="302">
        <f t="shared" si="65"/>
        <v>0</v>
      </c>
      <c r="BD35" s="302">
        <f t="shared" si="66"/>
        <v>0</v>
      </c>
      <c r="BE35" s="50">
        <f t="shared" si="67"/>
        <v>0</v>
      </c>
      <c r="BF35" s="579">
        <v>0</v>
      </c>
      <c r="BG35" s="495"/>
      <c r="BH35" s="455"/>
      <c r="BI35" s="495"/>
      <c r="BJ35" s="496"/>
      <c r="BK35" s="495"/>
      <c r="BL35" s="455"/>
      <c r="BM35" s="495"/>
      <c r="BN35" s="455"/>
      <c r="BO35" s="495"/>
      <c r="BP35" s="455"/>
      <c r="BQ35" s="455"/>
      <c r="BR35" s="455"/>
      <c r="BS35" s="455"/>
      <c r="BT35" s="455"/>
      <c r="BU35" s="455"/>
      <c r="BV35" s="455"/>
      <c r="BW35" s="455"/>
      <c r="BX35" s="455"/>
      <c r="BY35" s="455"/>
      <c r="BZ35" s="455"/>
      <c r="CA35" s="455"/>
      <c r="CB35" s="455"/>
      <c r="CC35" s="455"/>
      <c r="CD35" s="455"/>
      <c r="CE35" s="495"/>
      <c r="CF35" s="495"/>
      <c r="CG35" s="495"/>
      <c r="CH35" s="495"/>
      <c r="CI35" s="495"/>
      <c r="CJ35" s="455">
        <v>0</v>
      </c>
      <c r="CK35" s="455"/>
      <c r="CL35" s="455"/>
      <c r="CM35" s="455"/>
      <c r="CN35" s="455"/>
      <c r="CO35" s="455"/>
      <c r="CP35" s="455"/>
      <c r="CQ35" s="455"/>
      <c r="CR35" s="455"/>
      <c r="CS35" s="455"/>
      <c r="CT35" s="455"/>
      <c r="CU35" s="455"/>
      <c r="CV35" s="455"/>
      <c r="CW35" s="455"/>
      <c r="CX35" s="455"/>
      <c r="CY35" s="455"/>
      <c r="CZ35" s="455"/>
      <c r="DA35" s="455"/>
      <c r="DB35" s="455"/>
      <c r="DC35" s="455"/>
      <c r="DD35" s="455"/>
      <c r="DE35" s="455"/>
      <c r="DF35" s="455"/>
      <c r="DG35" s="455"/>
      <c r="DH35" s="455"/>
      <c r="DI35" s="495"/>
      <c r="DJ35" s="495"/>
      <c r="DK35" s="495"/>
      <c r="DL35" s="495"/>
      <c r="DM35" s="495"/>
      <c r="DN35" s="576">
        <v>0</v>
      </c>
      <c r="DO35" s="323"/>
      <c r="DP35" s="310"/>
      <c r="DQ35" s="310"/>
      <c r="DR35" s="310"/>
      <c r="DS35" s="310"/>
      <c r="DT35" s="310"/>
      <c r="DU35" s="310"/>
      <c r="DV35" s="310"/>
      <c r="DW35" s="310"/>
      <c r="DX35" s="310"/>
      <c r="DY35" s="310"/>
      <c r="DZ35" s="310"/>
      <c r="EA35" s="310"/>
      <c r="EB35" s="310"/>
      <c r="EC35" s="310"/>
      <c r="ED35" s="310"/>
      <c r="EE35" s="310"/>
      <c r="EF35" s="310"/>
      <c r="EG35" s="310"/>
      <c r="EH35" s="310"/>
      <c r="EI35" s="310"/>
      <c r="EJ35" s="310"/>
      <c r="EK35" s="310"/>
      <c r="EL35" s="310"/>
      <c r="EM35" s="518">
        <f>EI35+EG35+EE35+EC35+EA35+DY35+DW35+DU35+DS35+DQ35+DO35+EK35</f>
        <v>0</v>
      </c>
      <c r="EN35" s="359">
        <f t="shared" si="61"/>
        <v>0</v>
      </c>
      <c r="EO35" s="359">
        <f t="shared" si="62"/>
        <v>0</v>
      </c>
      <c r="EP35" s="355">
        <f>DQ35+DS35+DU35+DW35+DY35+EA35+EC35+EE35+EG35+EI35+EK35+DO35</f>
        <v>0</v>
      </c>
      <c r="EQ35" s="359">
        <f>DP35+DR35+DT35+DV35</f>
        <v>0</v>
      </c>
      <c r="ER35" s="681" t="e">
        <f t="shared" si="3"/>
        <v>#DIV/0!</v>
      </c>
      <c r="ES35" s="682" t="e">
        <f t="shared" si="4"/>
        <v>#DIV/0!</v>
      </c>
      <c r="ET35" s="683" t="e">
        <f t="shared" si="5"/>
        <v>#DIV/0!</v>
      </c>
      <c r="EU35" s="684" t="e">
        <f t="shared" si="6"/>
        <v>#DIV/0!</v>
      </c>
      <c r="EV35" s="684" t="e">
        <f t="shared" si="7"/>
        <v>#DIV/0!</v>
      </c>
      <c r="EW35" s="892"/>
      <c r="EX35" s="894"/>
      <c r="EY35" s="894"/>
      <c r="EZ35" s="896"/>
      <c r="FA35" s="882"/>
      <c r="FB35" s="883"/>
    </row>
    <row r="36" spans="1:158" s="4" customFormat="1" ht="44.25" customHeight="1" thickBot="1" x14ac:dyDescent="0.3">
      <c r="A36" s="943"/>
      <c r="B36" s="884"/>
      <c r="C36" s="885"/>
      <c r="D36" s="886"/>
      <c r="E36" s="889"/>
      <c r="F36" s="385" t="s">
        <v>43</v>
      </c>
      <c r="G36" s="583">
        <f t="shared" si="60"/>
        <v>3000</v>
      </c>
      <c r="H36" s="493">
        <f>H31+H34</f>
        <v>15689</v>
      </c>
      <c r="I36" s="472"/>
      <c r="J36" s="472"/>
      <c r="K36" s="472"/>
      <c r="L36" s="472"/>
      <c r="M36" s="472"/>
      <c r="N36" s="473"/>
      <c r="O36" s="472"/>
      <c r="P36" s="473"/>
      <c r="Q36" s="472"/>
      <c r="R36" s="474"/>
      <c r="S36" s="472"/>
      <c r="T36" s="475"/>
      <c r="U36" s="463"/>
      <c r="V36" s="493"/>
      <c r="W36" s="493"/>
      <c r="X36" s="493"/>
      <c r="Y36" s="493"/>
      <c r="Z36" s="493"/>
      <c r="AA36" s="493"/>
      <c r="AB36" s="492">
        <v>0</v>
      </c>
      <c r="AC36" s="492"/>
      <c r="AD36" s="492"/>
      <c r="AE36" s="492"/>
      <c r="AF36" s="492"/>
      <c r="AG36" s="492"/>
      <c r="AH36" s="492"/>
      <c r="AI36" s="492"/>
      <c r="AJ36" s="492"/>
      <c r="AK36" s="492"/>
      <c r="AL36" s="492"/>
      <c r="AM36" s="492"/>
      <c r="AN36" s="492"/>
      <c r="AO36" s="492"/>
      <c r="AP36" s="492"/>
      <c r="AQ36" s="492"/>
      <c r="AR36" s="492"/>
      <c r="AS36" s="638">
        <f>AS31+AS34</f>
        <v>0</v>
      </c>
      <c r="AT36" s="638">
        <f t="shared" ref="AT36:AZ36" si="68">AT31+AT34</f>
        <v>0</v>
      </c>
      <c r="AU36" s="494">
        <f t="shared" si="68"/>
        <v>0</v>
      </c>
      <c r="AV36" s="494">
        <f t="shared" si="68"/>
        <v>0</v>
      </c>
      <c r="AW36" s="494">
        <f t="shared" si="68"/>
        <v>3000</v>
      </c>
      <c r="AX36" s="494">
        <f t="shared" si="68"/>
        <v>3000</v>
      </c>
      <c r="AY36" s="494">
        <f t="shared" si="68"/>
        <v>0</v>
      </c>
      <c r="AZ36" s="694">
        <f t="shared" si="68"/>
        <v>0</v>
      </c>
      <c r="BA36" s="719">
        <f t="shared" si="63"/>
        <v>3000</v>
      </c>
      <c r="BB36" s="719">
        <f t="shared" si="64"/>
        <v>3000</v>
      </c>
      <c r="BC36" s="719">
        <f t="shared" si="65"/>
        <v>3000</v>
      </c>
      <c r="BD36" s="719">
        <f>AC36+AE36+AG36+AI36+AK36+AM36+AO36+AQ36+AS36+AU36+AW36+AY36</f>
        <v>3000</v>
      </c>
      <c r="BE36" s="720">
        <f t="shared" si="67"/>
        <v>3000</v>
      </c>
      <c r="BF36" s="766">
        <v>0</v>
      </c>
      <c r="BG36" s="767"/>
      <c r="BH36" s="768"/>
      <c r="BI36" s="767"/>
      <c r="BJ36" s="769"/>
      <c r="BK36" s="767"/>
      <c r="BL36" s="768"/>
      <c r="BM36" s="767"/>
      <c r="BN36" s="768"/>
      <c r="BO36" s="767"/>
      <c r="BP36" s="768"/>
      <c r="BQ36" s="768"/>
      <c r="BR36" s="768"/>
      <c r="BS36" s="768"/>
      <c r="BT36" s="768"/>
      <c r="BU36" s="768"/>
      <c r="BV36" s="768"/>
      <c r="BW36" s="768"/>
      <c r="BX36" s="768"/>
      <c r="BY36" s="768"/>
      <c r="BZ36" s="768"/>
      <c r="CA36" s="768"/>
      <c r="CB36" s="768"/>
      <c r="CC36" s="768"/>
      <c r="CD36" s="768"/>
      <c r="CE36" s="767"/>
      <c r="CF36" s="767"/>
      <c r="CG36" s="767"/>
      <c r="CH36" s="767"/>
      <c r="CI36" s="767"/>
      <c r="CJ36" s="768">
        <v>0</v>
      </c>
      <c r="CK36" s="768"/>
      <c r="CL36" s="768"/>
      <c r="CM36" s="768"/>
      <c r="CN36" s="768"/>
      <c r="CO36" s="768"/>
      <c r="CP36" s="768"/>
      <c r="CQ36" s="768"/>
      <c r="CR36" s="768"/>
      <c r="CS36" s="768"/>
      <c r="CT36" s="768"/>
      <c r="CU36" s="768"/>
      <c r="CV36" s="768"/>
      <c r="CW36" s="768"/>
      <c r="CX36" s="768"/>
      <c r="CY36" s="768"/>
      <c r="CZ36" s="768"/>
      <c r="DA36" s="768"/>
      <c r="DB36" s="768"/>
      <c r="DC36" s="768"/>
      <c r="DD36" s="768"/>
      <c r="DE36" s="768"/>
      <c r="DF36" s="768"/>
      <c r="DG36" s="768"/>
      <c r="DH36" s="768"/>
      <c r="DI36" s="767"/>
      <c r="DJ36" s="767"/>
      <c r="DK36" s="767"/>
      <c r="DL36" s="767"/>
      <c r="DM36" s="767"/>
      <c r="DN36" s="770">
        <v>0</v>
      </c>
      <c r="DO36" s="771"/>
      <c r="DP36" s="772"/>
      <c r="DQ36" s="772"/>
      <c r="DR36" s="772"/>
      <c r="DS36" s="772"/>
      <c r="DT36" s="772"/>
      <c r="DU36" s="772"/>
      <c r="DV36" s="772"/>
      <c r="DW36" s="772"/>
      <c r="DX36" s="772"/>
      <c r="DY36" s="772"/>
      <c r="DZ36" s="772"/>
      <c r="EA36" s="772"/>
      <c r="EB36" s="772"/>
      <c r="EC36" s="772"/>
      <c r="ED36" s="772"/>
      <c r="EE36" s="772"/>
      <c r="EF36" s="772"/>
      <c r="EG36" s="772"/>
      <c r="EH36" s="772"/>
      <c r="EI36" s="772"/>
      <c r="EJ36" s="772"/>
      <c r="EK36" s="772"/>
      <c r="EL36" s="772"/>
      <c r="EM36" s="730">
        <f>EI36+EG36+EE36+EC36+EA36+DY36+DW36+DU36+DS36+DQ36+DO36+EK36</f>
        <v>0</v>
      </c>
      <c r="EN36" s="732">
        <f t="shared" si="61"/>
        <v>0</v>
      </c>
      <c r="EO36" s="732">
        <f t="shared" si="62"/>
        <v>0</v>
      </c>
      <c r="EP36" s="733">
        <f>DQ36+DS36+DU36+DW36+DY36+EA36+EC36+EE36+EG36+EI36+EK36+DO36</f>
        <v>0</v>
      </c>
      <c r="EQ36" s="732">
        <f>DR36+DT36+DV36+DP36</f>
        <v>0</v>
      </c>
      <c r="ER36" s="734" t="e">
        <f t="shared" si="3"/>
        <v>#DIV/0!</v>
      </c>
      <c r="ES36" s="735">
        <f t="shared" si="4"/>
        <v>1</v>
      </c>
      <c r="ET36" s="736">
        <f t="shared" si="5"/>
        <v>1</v>
      </c>
      <c r="EU36" s="737">
        <f t="shared" si="6"/>
        <v>1</v>
      </c>
      <c r="EV36" s="737">
        <f t="shared" si="7"/>
        <v>1</v>
      </c>
      <c r="EW36" s="892"/>
      <c r="EX36" s="894"/>
      <c r="EY36" s="894"/>
      <c r="EZ36" s="896"/>
      <c r="FA36" s="882"/>
      <c r="FB36" s="883"/>
    </row>
    <row r="37" spans="1:158" s="45" customFormat="1" ht="44.25" customHeight="1" thickBot="1" x14ac:dyDescent="0.3">
      <c r="A37" s="944"/>
      <c r="B37" s="884"/>
      <c r="C37" s="885"/>
      <c r="D37" s="887"/>
      <c r="E37" s="890"/>
      <c r="F37" s="387" t="s">
        <v>45</v>
      </c>
      <c r="G37" s="709">
        <f t="shared" si="60"/>
        <v>13000000000</v>
      </c>
      <c r="H37" s="709">
        <f>H32+H35</f>
        <v>849519000</v>
      </c>
      <c r="I37" s="709">
        <f t="shared" ref="I37:BT37" si="69">I32+I35</f>
        <v>0</v>
      </c>
      <c r="J37" s="709">
        <f t="shared" si="69"/>
        <v>0</v>
      </c>
      <c r="K37" s="709">
        <f t="shared" si="69"/>
        <v>0</v>
      </c>
      <c r="L37" s="709">
        <f t="shared" si="69"/>
        <v>0</v>
      </c>
      <c r="M37" s="709">
        <f t="shared" si="69"/>
        <v>0</v>
      </c>
      <c r="N37" s="709">
        <f t="shared" si="69"/>
        <v>0</v>
      </c>
      <c r="O37" s="709">
        <f t="shared" si="69"/>
        <v>0</v>
      </c>
      <c r="P37" s="709">
        <f t="shared" si="69"/>
        <v>0</v>
      </c>
      <c r="Q37" s="709">
        <f t="shared" si="69"/>
        <v>0</v>
      </c>
      <c r="R37" s="709">
        <f t="shared" si="69"/>
        <v>0</v>
      </c>
      <c r="S37" s="709">
        <f t="shared" si="69"/>
        <v>0</v>
      </c>
      <c r="T37" s="709">
        <f t="shared" si="69"/>
        <v>0</v>
      </c>
      <c r="U37" s="709">
        <f t="shared" si="69"/>
        <v>0</v>
      </c>
      <c r="V37" s="709">
        <f t="shared" si="69"/>
        <v>0</v>
      </c>
      <c r="W37" s="709">
        <f t="shared" si="69"/>
        <v>0</v>
      </c>
      <c r="X37" s="709">
        <f t="shared" si="69"/>
        <v>0</v>
      </c>
      <c r="Y37" s="709">
        <f t="shared" si="69"/>
        <v>0</v>
      </c>
      <c r="Z37" s="709">
        <f t="shared" si="69"/>
        <v>0</v>
      </c>
      <c r="AA37" s="709">
        <f t="shared" si="69"/>
        <v>0</v>
      </c>
      <c r="AB37" s="709">
        <f t="shared" si="69"/>
        <v>0</v>
      </c>
      <c r="AC37" s="709">
        <f t="shared" si="69"/>
        <v>0</v>
      </c>
      <c r="AD37" s="709">
        <f t="shared" si="69"/>
        <v>0</v>
      </c>
      <c r="AE37" s="709">
        <f t="shared" si="69"/>
        <v>0</v>
      </c>
      <c r="AF37" s="709">
        <f t="shared" si="69"/>
        <v>0</v>
      </c>
      <c r="AG37" s="709">
        <f t="shared" si="69"/>
        <v>0</v>
      </c>
      <c r="AH37" s="709">
        <f t="shared" si="69"/>
        <v>0</v>
      </c>
      <c r="AI37" s="709">
        <f t="shared" si="69"/>
        <v>0</v>
      </c>
      <c r="AJ37" s="709">
        <f t="shared" si="69"/>
        <v>0</v>
      </c>
      <c r="AK37" s="709">
        <f t="shared" si="69"/>
        <v>0</v>
      </c>
      <c r="AL37" s="709">
        <f t="shared" si="69"/>
        <v>0</v>
      </c>
      <c r="AM37" s="709">
        <f t="shared" si="69"/>
        <v>0</v>
      </c>
      <c r="AN37" s="709">
        <f t="shared" si="69"/>
        <v>0</v>
      </c>
      <c r="AO37" s="709">
        <f t="shared" si="69"/>
        <v>0</v>
      </c>
      <c r="AP37" s="709">
        <f t="shared" si="69"/>
        <v>0</v>
      </c>
      <c r="AQ37" s="709">
        <f t="shared" si="69"/>
        <v>0</v>
      </c>
      <c r="AR37" s="709">
        <f t="shared" si="69"/>
        <v>0</v>
      </c>
      <c r="AS37" s="709">
        <f t="shared" si="69"/>
        <v>1201486000</v>
      </c>
      <c r="AT37" s="709">
        <f t="shared" si="69"/>
        <v>893634000</v>
      </c>
      <c r="AU37" s="709">
        <f t="shared" si="69"/>
        <v>11798514000</v>
      </c>
      <c r="AV37" s="709">
        <f t="shared" si="69"/>
        <v>631685000</v>
      </c>
      <c r="AW37" s="709">
        <f t="shared" si="69"/>
        <v>0</v>
      </c>
      <c r="AX37" s="709">
        <f t="shared" si="69"/>
        <v>10232776116</v>
      </c>
      <c r="AY37" s="709">
        <f t="shared" si="69"/>
        <v>0</v>
      </c>
      <c r="AZ37" s="709">
        <f t="shared" si="69"/>
        <v>1220950085</v>
      </c>
      <c r="BA37" s="709">
        <f t="shared" si="69"/>
        <v>13000000000</v>
      </c>
      <c r="BB37" s="709">
        <f t="shared" si="69"/>
        <v>13000000000</v>
      </c>
      <c r="BC37" s="709">
        <f t="shared" si="69"/>
        <v>12979045201</v>
      </c>
      <c r="BD37" s="709">
        <f t="shared" si="69"/>
        <v>13000000000</v>
      </c>
      <c r="BE37" s="709">
        <f t="shared" si="69"/>
        <v>12979045201</v>
      </c>
      <c r="BF37" s="709">
        <f t="shared" si="69"/>
        <v>0</v>
      </c>
      <c r="BG37" s="709">
        <f t="shared" si="69"/>
        <v>0</v>
      </c>
      <c r="BH37" s="709">
        <f t="shared" si="69"/>
        <v>0</v>
      </c>
      <c r="BI37" s="709">
        <f t="shared" si="69"/>
        <v>0</v>
      </c>
      <c r="BJ37" s="709">
        <f t="shared" si="69"/>
        <v>0</v>
      </c>
      <c r="BK37" s="709">
        <f t="shared" si="69"/>
        <v>0</v>
      </c>
      <c r="BL37" s="709">
        <f t="shared" si="69"/>
        <v>0</v>
      </c>
      <c r="BM37" s="709">
        <f t="shared" si="69"/>
        <v>0</v>
      </c>
      <c r="BN37" s="709">
        <f t="shared" si="69"/>
        <v>0</v>
      </c>
      <c r="BO37" s="709">
        <f t="shared" si="69"/>
        <v>0</v>
      </c>
      <c r="BP37" s="709">
        <f t="shared" si="69"/>
        <v>0</v>
      </c>
      <c r="BQ37" s="709">
        <f t="shared" si="69"/>
        <v>0</v>
      </c>
      <c r="BR37" s="709">
        <f t="shared" si="69"/>
        <v>0</v>
      </c>
      <c r="BS37" s="709">
        <f t="shared" si="69"/>
        <v>0</v>
      </c>
      <c r="BT37" s="709">
        <f t="shared" si="69"/>
        <v>0</v>
      </c>
      <c r="BU37" s="709">
        <f t="shared" ref="BU37:DN37" si="70">BU32+BU35</f>
        <v>0</v>
      </c>
      <c r="BV37" s="709">
        <f t="shared" si="70"/>
        <v>0</v>
      </c>
      <c r="BW37" s="709">
        <f t="shared" si="70"/>
        <v>0</v>
      </c>
      <c r="BX37" s="709">
        <f t="shared" si="70"/>
        <v>0</v>
      </c>
      <c r="BY37" s="709">
        <f t="shared" si="70"/>
        <v>0</v>
      </c>
      <c r="BZ37" s="709">
        <f t="shared" si="70"/>
        <v>0</v>
      </c>
      <c r="CA37" s="709">
        <f t="shared" si="70"/>
        <v>0</v>
      </c>
      <c r="CB37" s="709">
        <f t="shared" si="70"/>
        <v>0</v>
      </c>
      <c r="CC37" s="709">
        <f t="shared" si="70"/>
        <v>0</v>
      </c>
      <c r="CD37" s="709">
        <f t="shared" si="70"/>
        <v>0</v>
      </c>
      <c r="CE37" s="709">
        <f t="shared" si="70"/>
        <v>0</v>
      </c>
      <c r="CF37" s="709">
        <f t="shared" si="70"/>
        <v>0</v>
      </c>
      <c r="CG37" s="709">
        <f t="shared" si="70"/>
        <v>0</v>
      </c>
      <c r="CH37" s="709">
        <f t="shared" si="70"/>
        <v>0</v>
      </c>
      <c r="CI37" s="709">
        <f t="shared" si="70"/>
        <v>0</v>
      </c>
      <c r="CJ37" s="709">
        <f t="shared" si="70"/>
        <v>0</v>
      </c>
      <c r="CK37" s="709">
        <f t="shared" si="70"/>
        <v>0</v>
      </c>
      <c r="CL37" s="709">
        <f t="shared" si="70"/>
        <v>0</v>
      </c>
      <c r="CM37" s="709">
        <f t="shared" si="70"/>
        <v>0</v>
      </c>
      <c r="CN37" s="709">
        <f t="shared" si="70"/>
        <v>0</v>
      </c>
      <c r="CO37" s="709">
        <f t="shared" si="70"/>
        <v>0</v>
      </c>
      <c r="CP37" s="709">
        <f t="shared" si="70"/>
        <v>0</v>
      </c>
      <c r="CQ37" s="709">
        <f t="shared" si="70"/>
        <v>0</v>
      </c>
      <c r="CR37" s="709">
        <f t="shared" si="70"/>
        <v>0</v>
      </c>
      <c r="CS37" s="709">
        <f t="shared" si="70"/>
        <v>0</v>
      </c>
      <c r="CT37" s="709">
        <f t="shared" si="70"/>
        <v>0</v>
      </c>
      <c r="CU37" s="709">
        <f t="shared" si="70"/>
        <v>0</v>
      </c>
      <c r="CV37" s="709">
        <f t="shared" si="70"/>
        <v>0</v>
      </c>
      <c r="CW37" s="709">
        <f t="shared" si="70"/>
        <v>0</v>
      </c>
      <c r="CX37" s="709">
        <f t="shared" si="70"/>
        <v>0</v>
      </c>
      <c r="CY37" s="709">
        <f t="shared" si="70"/>
        <v>0</v>
      </c>
      <c r="CZ37" s="709">
        <f t="shared" si="70"/>
        <v>0</v>
      </c>
      <c r="DA37" s="709">
        <f t="shared" si="70"/>
        <v>0</v>
      </c>
      <c r="DB37" s="709">
        <f t="shared" si="70"/>
        <v>0</v>
      </c>
      <c r="DC37" s="709">
        <f t="shared" si="70"/>
        <v>0</v>
      </c>
      <c r="DD37" s="709">
        <f t="shared" si="70"/>
        <v>0</v>
      </c>
      <c r="DE37" s="709">
        <f t="shared" si="70"/>
        <v>0</v>
      </c>
      <c r="DF37" s="709">
        <f t="shared" si="70"/>
        <v>0</v>
      </c>
      <c r="DG37" s="709">
        <f t="shared" si="70"/>
        <v>0</v>
      </c>
      <c r="DH37" s="709">
        <f t="shared" si="70"/>
        <v>0</v>
      </c>
      <c r="DI37" s="709">
        <f t="shared" si="70"/>
        <v>0</v>
      </c>
      <c r="DJ37" s="709">
        <f t="shared" si="70"/>
        <v>0</v>
      </c>
      <c r="DK37" s="709">
        <f t="shared" si="70"/>
        <v>0</v>
      </c>
      <c r="DL37" s="709">
        <f t="shared" si="70"/>
        <v>0</v>
      </c>
      <c r="DM37" s="709">
        <f t="shared" si="70"/>
        <v>0</v>
      </c>
      <c r="DN37" s="709">
        <f t="shared" si="70"/>
        <v>0</v>
      </c>
      <c r="DO37" s="715">
        <f t="shared" ref="CO37:EQ37" si="71">DO11+DO18+DO25+DO32</f>
        <v>0</v>
      </c>
      <c r="DP37" s="715">
        <f t="shared" si="71"/>
        <v>0</v>
      </c>
      <c r="DQ37" s="715">
        <f t="shared" si="71"/>
        <v>0</v>
      </c>
      <c r="DR37" s="715">
        <f t="shared" si="71"/>
        <v>0</v>
      </c>
      <c r="DS37" s="715">
        <f t="shared" si="71"/>
        <v>0</v>
      </c>
      <c r="DT37" s="715">
        <f t="shared" si="71"/>
        <v>0</v>
      </c>
      <c r="DU37" s="715">
        <f t="shared" si="71"/>
        <v>0</v>
      </c>
      <c r="DV37" s="715">
        <f t="shared" si="71"/>
        <v>0</v>
      </c>
      <c r="DW37" s="715">
        <f t="shared" si="71"/>
        <v>0</v>
      </c>
      <c r="DX37" s="715">
        <f t="shared" si="71"/>
        <v>0</v>
      </c>
      <c r="DY37" s="715">
        <f t="shared" si="71"/>
        <v>0</v>
      </c>
      <c r="DZ37" s="715">
        <f t="shared" si="71"/>
        <v>0</v>
      </c>
      <c r="EA37" s="715">
        <f t="shared" si="71"/>
        <v>0</v>
      </c>
      <c r="EB37" s="715">
        <f t="shared" si="71"/>
        <v>0</v>
      </c>
      <c r="EC37" s="715">
        <f t="shared" si="71"/>
        <v>0</v>
      </c>
      <c r="ED37" s="715">
        <f t="shared" si="71"/>
        <v>0</v>
      </c>
      <c r="EE37" s="715">
        <f t="shared" si="71"/>
        <v>0</v>
      </c>
      <c r="EF37" s="715">
        <f t="shared" si="71"/>
        <v>0</v>
      </c>
      <c r="EG37" s="715">
        <f t="shared" si="71"/>
        <v>0</v>
      </c>
      <c r="EH37" s="715">
        <f t="shared" si="71"/>
        <v>0</v>
      </c>
      <c r="EI37" s="715">
        <f t="shared" si="71"/>
        <v>0</v>
      </c>
      <c r="EJ37" s="715">
        <f t="shared" si="71"/>
        <v>0</v>
      </c>
      <c r="EK37" s="715">
        <f t="shared" si="71"/>
        <v>0</v>
      </c>
      <c r="EL37" s="715">
        <f t="shared" si="71"/>
        <v>0</v>
      </c>
      <c r="EM37" s="715">
        <f t="shared" si="71"/>
        <v>0</v>
      </c>
      <c r="EN37" s="715">
        <f t="shared" si="71"/>
        <v>0</v>
      </c>
      <c r="EO37" s="715">
        <f t="shared" si="71"/>
        <v>0</v>
      </c>
      <c r="EP37" s="715">
        <f t="shared" si="71"/>
        <v>0</v>
      </c>
      <c r="EQ37" s="715">
        <f t="shared" si="71"/>
        <v>0</v>
      </c>
      <c r="ER37" s="763" t="e">
        <f t="shared" ref="ER37" si="72">AZ37/AY37</f>
        <v>#DIV/0!</v>
      </c>
      <c r="ES37" s="763">
        <f t="shared" ref="ES37" si="73">BC37/BB37</f>
        <v>0.99838809238461534</v>
      </c>
      <c r="ET37" s="764">
        <f t="shared" ref="ET37" si="74">BE37/BD37</f>
        <v>0.99838809238461534</v>
      </c>
      <c r="EU37" s="765">
        <f t="shared" ref="EU37" si="75">(BC37+AA37)/(Z37+BB37)</f>
        <v>0.99838809238461534</v>
      </c>
      <c r="EV37" s="765">
        <f t="shared" ref="EV37" si="76">(BE37+AA37)/G37</f>
        <v>0.99838809238461534</v>
      </c>
      <c r="EW37" s="892"/>
      <c r="EX37" s="894"/>
      <c r="EY37" s="894"/>
      <c r="EZ37" s="896"/>
      <c r="FA37" s="882"/>
      <c r="FB37" s="883"/>
    </row>
    <row r="38" spans="1:158" s="165" customFormat="1" ht="30" customHeight="1" thickBot="1" x14ac:dyDescent="0.35">
      <c r="A38" s="947" t="s">
        <v>5</v>
      </c>
      <c r="B38" s="948"/>
      <c r="C38" s="948"/>
      <c r="D38" s="948"/>
      <c r="E38" s="948"/>
      <c r="F38" s="388" t="s">
        <v>44</v>
      </c>
      <c r="G38" s="773">
        <f t="shared" si="8"/>
        <v>33655895309</v>
      </c>
      <c r="H38" s="774">
        <f>H11+H18+H25</f>
        <v>2667463709</v>
      </c>
      <c r="I38" s="775"/>
      <c r="J38" s="775"/>
      <c r="K38" s="775"/>
      <c r="L38" s="775"/>
      <c r="M38" s="775"/>
      <c r="N38" s="775"/>
      <c r="O38" s="775"/>
      <c r="P38" s="775"/>
      <c r="Q38" s="775"/>
      <c r="R38" s="775"/>
      <c r="S38" s="775"/>
      <c r="T38" s="776"/>
      <c r="U38" s="776"/>
      <c r="V38" s="774">
        <f t="shared" ref="V38:AA38" si="77">V11+V18+V25</f>
        <v>2667463709</v>
      </c>
      <c r="W38" s="774">
        <f t="shared" si="77"/>
        <v>2667463709</v>
      </c>
      <c r="X38" s="774">
        <f t="shared" si="77"/>
        <v>2667463709</v>
      </c>
      <c r="Y38" s="774">
        <f t="shared" si="77"/>
        <v>2667463709</v>
      </c>
      <c r="Z38" s="774">
        <f t="shared" si="77"/>
        <v>2667463709</v>
      </c>
      <c r="AA38" s="774">
        <f t="shared" si="77"/>
        <v>2667463709</v>
      </c>
      <c r="AB38" s="777">
        <f>AB11+AB18+AB25+AB32</f>
        <v>3613021400</v>
      </c>
      <c r="AC38" s="777">
        <f t="shared" ref="AC38:CN38" si="78">AC11+AC18+AC25+AC32</f>
        <v>0</v>
      </c>
      <c r="AD38" s="777">
        <f t="shared" si="78"/>
        <v>0</v>
      </c>
      <c r="AE38" s="777">
        <f t="shared" si="78"/>
        <v>1901743000</v>
      </c>
      <c r="AF38" s="777">
        <f t="shared" si="78"/>
        <v>1901743000</v>
      </c>
      <c r="AG38" s="777">
        <f t="shared" si="78"/>
        <v>1449921400</v>
      </c>
      <c r="AH38" s="777">
        <f t="shared" si="78"/>
        <v>1449921400</v>
      </c>
      <c r="AI38" s="777">
        <f t="shared" si="78"/>
        <v>53033760</v>
      </c>
      <c r="AJ38" s="777">
        <f t="shared" si="78"/>
        <v>53033760</v>
      </c>
      <c r="AK38" s="777">
        <f t="shared" si="78"/>
        <v>0</v>
      </c>
      <c r="AL38" s="777">
        <f t="shared" si="78"/>
        <v>0</v>
      </c>
      <c r="AM38" s="777">
        <f t="shared" si="78"/>
        <v>122987600</v>
      </c>
      <c r="AN38" s="777">
        <f t="shared" si="78"/>
        <v>42302000</v>
      </c>
      <c r="AO38" s="777">
        <f t="shared" si="78"/>
        <v>0</v>
      </c>
      <c r="AP38" s="777">
        <f t="shared" si="78"/>
        <v>0</v>
      </c>
      <c r="AQ38" s="777">
        <f t="shared" si="78"/>
        <v>62010000</v>
      </c>
      <c r="AR38" s="777">
        <f t="shared" si="78"/>
        <v>142695600</v>
      </c>
      <c r="AS38" s="777">
        <f t="shared" si="78"/>
        <v>1274116900</v>
      </c>
      <c r="AT38" s="777">
        <f t="shared" si="78"/>
        <v>944264000</v>
      </c>
      <c r="AU38" s="777">
        <f t="shared" si="78"/>
        <v>12446893840</v>
      </c>
      <c r="AV38" s="777">
        <f t="shared" si="78"/>
        <v>1028860900</v>
      </c>
      <c r="AW38" s="777">
        <f t="shared" si="78"/>
        <v>32609267</v>
      </c>
      <c r="AX38" s="777">
        <f t="shared" si="78"/>
        <v>10425322284</v>
      </c>
      <c r="AY38" s="777">
        <f t="shared" si="78"/>
        <v>15884633.000000238</v>
      </c>
      <c r="AZ38" s="777">
        <f t="shared" si="78"/>
        <v>1344211759.6666667</v>
      </c>
      <c r="BA38" s="777">
        <f t="shared" si="78"/>
        <v>17359200400</v>
      </c>
      <c r="BB38" s="777">
        <f t="shared" si="78"/>
        <v>17359200400</v>
      </c>
      <c r="BC38" s="777">
        <f>BC11+BC18+BC25+BC32</f>
        <v>17332354703.666668</v>
      </c>
      <c r="BD38" s="777">
        <f t="shared" si="78"/>
        <v>17359200400</v>
      </c>
      <c r="BE38" s="777">
        <f t="shared" si="78"/>
        <v>17332354703.666668</v>
      </c>
      <c r="BF38" s="777">
        <f>BF11+BF18+BF25+BF32</f>
        <v>4700000000</v>
      </c>
      <c r="BG38" s="777">
        <f t="shared" si="78"/>
        <v>0</v>
      </c>
      <c r="BH38" s="777">
        <f t="shared" si="78"/>
        <v>0</v>
      </c>
      <c r="BI38" s="777">
        <f t="shared" si="78"/>
        <v>0</v>
      </c>
      <c r="BJ38" s="777">
        <f t="shared" si="78"/>
        <v>0</v>
      </c>
      <c r="BK38" s="777">
        <f t="shared" si="78"/>
        <v>0</v>
      </c>
      <c r="BL38" s="777">
        <f t="shared" si="78"/>
        <v>0</v>
      </c>
      <c r="BM38" s="777">
        <f t="shared" si="78"/>
        <v>0</v>
      </c>
      <c r="BN38" s="777">
        <f t="shared" si="78"/>
        <v>0</v>
      </c>
      <c r="BO38" s="777">
        <f t="shared" si="78"/>
        <v>0</v>
      </c>
      <c r="BP38" s="777">
        <f t="shared" si="78"/>
        <v>0</v>
      </c>
      <c r="BQ38" s="777">
        <f t="shared" si="78"/>
        <v>0</v>
      </c>
      <c r="BR38" s="777">
        <f t="shared" si="78"/>
        <v>0</v>
      </c>
      <c r="BS38" s="777">
        <f t="shared" si="78"/>
        <v>0</v>
      </c>
      <c r="BT38" s="777">
        <f t="shared" si="78"/>
        <v>0</v>
      </c>
      <c r="BU38" s="777">
        <f t="shared" si="78"/>
        <v>0</v>
      </c>
      <c r="BV38" s="777">
        <f t="shared" si="78"/>
        <v>0</v>
      </c>
      <c r="BW38" s="777">
        <f t="shared" si="78"/>
        <v>0</v>
      </c>
      <c r="BX38" s="777">
        <f t="shared" si="78"/>
        <v>0</v>
      </c>
      <c r="BY38" s="777">
        <f t="shared" si="78"/>
        <v>0</v>
      </c>
      <c r="BZ38" s="777">
        <f t="shared" si="78"/>
        <v>0</v>
      </c>
      <c r="CA38" s="777">
        <f t="shared" si="78"/>
        <v>0</v>
      </c>
      <c r="CB38" s="777">
        <f t="shared" si="78"/>
        <v>0</v>
      </c>
      <c r="CC38" s="777">
        <f t="shared" si="78"/>
        <v>0</v>
      </c>
      <c r="CD38" s="777">
        <f t="shared" si="78"/>
        <v>0</v>
      </c>
      <c r="CE38" s="777">
        <f t="shared" si="78"/>
        <v>0</v>
      </c>
      <c r="CF38" s="777">
        <f t="shared" si="78"/>
        <v>0</v>
      </c>
      <c r="CG38" s="777">
        <f t="shared" si="78"/>
        <v>0</v>
      </c>
      <c r="CH38" s="777">
        <f t="shared" si="78"/>
        <v>0</v>
      </c>
      <c r="CI38" s="777">
        <f t="shared" si="78"/>
        <v>0</v>
      </c>
      <c r="CJ38" s="777">
        <f t="shared" si="78"/>
        <v>5600000000</v>
      </c>
      <c r="CK38" s="777">
        <f t="shared" si="78"/>
        <v>0</v>
      </c>
      <c r="CL38" s="777">
        <f t="shared" si="78"/>
        <v>0</v>
      </c>
      <c r="CM38" s="777">
        <f t="shared" si="78"/>
        <v>0</v>
      </c>
      <c r="CN38" s="777">
        <f t="shared" si="78"/>
        <v>0</v>
      </c>
      <c r="CO38" s="777">
        <f t="shared" ref="CO38:DN38" si="79">CO11+CO18+CO25+CO32</f>
        <v>0</v>
      </c>
      <c r="CP38" s="777">
        <f t="shared" si="79"/>
        <v>0</v>
      </c>
      <c r="CQ38" s="777">
        <f t="shared" si="79"/>
        <v>0</v>
      </c>
      <c r="CR38" s="777">
        <f t="shared" si="79"/>
        <v>0</v>
      </c>
      <c r="CS38" s="777">
        <f t="shared" si="79"/>
        <v>0</v>
      </c>
      <c r="CT38" s="777">
        <f t="shared" si="79"/>
        <v>0</v>
      </c>
      <c r="CU38" s="777">
        <f t="shared" si="79"/>
        <v>0</v>
      </c>
      <c r="CV38" s="777">
        <f t="shared" si="79"/>
        <v>0</v>
      </c>
      <c r="CW38" s="777">
        <f t="shared" si="79"/>
        <v>0</v>
      </c>
      <c r="CX38" s="777">
        <f t="shared" si="79"/>
        <v>0</v>
      </c>
      <c r="CY38" s="777">
        <f t="shared" si="79"/>
        <v>0</v>
      </c>
      <c r="CZ38" s="777">
        <f t="shared" si="79"/>
        <v>0</v>
      </c>
      <c r="DA38" s="777">
        <f t="shared" si="79"/>
        <v>0</v>
      </c>
      <c r="DB38" s="777">
        <f t="shared" si="79"/>
        <v>0</v>
      </c>
      <c r="DC38" s="777">
        <f t="shared" si="79"/>
        <v>0</v>
      </c>
      <c r="DD38" s="777">
        <f t="shared" si="79"/>
        <v>0</v>
      </c>
      <c r="DE38" s="777">
        <f t="shared" si="79"/>
        <v>0</v>
      </c>
      <c r="DF38" s="777">
        <f t="shared" si="79"/>
        <v>0</v>
      </c>
      <c r="DG38" s="777">
        <f t="shared" si="79"/>
        <v>0</v>
      </c>
      <c r="DH38" s="777">
        <f t="shared" si="79"/>
        <v>0</v>
      </c>
      <c r="DI38" s="777">
        <f t="shared" si="79"/>
        <v>0</v>
      </c>
      <c r="DJ38" s="777">
        <f t="shared" si="79"/>
        <v>0</v>
      </c>
      <c r="DK38" s="777">
        <f t="shared" si="79"/>
        <v>0</v>
      </c>
      <c r="DL38" s="777">
        <f t="shared" si="79"/>
        <v>0</v>
      </c>
      <c r="DM38" s="777">
        <f t="shared" si="79"/>
        <v>0</v>
      </c>
      <c r="DN38" s="777">
        <f t="shared" si="79"/>
        <v>3329231200</v>
      </c>
      <c r="DO38" s="778"/>
      <c r="DP38" s="779"/>
      <c r="DQ38" s="779"/>
      <c r="DR38" s="779"/>
      <c r="DS38" s="779"/>
      <c r="DT38" s="779"/>
      <c r="DU38" s="779"/>
      <c r="DV38" s="779"/>
      <c r="DW38" s="779"/>
      <c r="DX38" s="779"/>
      <c r="DY38" s="779"/>
      <c r="DZ38" s="779"/>
      <c r="EA38" s="779"/>
      <c r="EB38" s="779"/>
      <c r="EC38" s="779"/>
      <c r="ED38" s="779"/>
      <c r="EE38" s="779"/>
      <c r="EF38" s="779"/>
      <c r="EG38" s="779"/>
      <c r="EH38" s="779"/>
      <c r="EI38" s="779"/>
      <c r="EJ38" s="779"/>
      <c r="EK38" s="779"/>
      <c r="EL38" s="779"/>
      <c r="EM38" s="780"/>
      <c r="EN38" s="781"/>
      <c r="EO38" s="779"/>
      <c r="EP38" s="779"/>
      <c r="EQ38" s="780"/>
      <c r="ER38" s="363"/>
      <c r="ES38" s="363"/>
      <c r="ET38" s="364"/>
      <c r="EU38" s="364"/>
      <c r="EV38" s="364"/>
      <c r="EW38" s="365"/>
      <c r="EX38" s="365"/>
      <c r="EY38" s="365"/>
      <c r="EZ38" s="365"/>
      <c r="FA38" s="366"/>
    </row>
    <row r="39" spans="1:158" s="165" customFormat="1" ht="30" customHeight="1" thickBot="1" x14ac:dyDescent="0.35">
      <c r="A39" s="947"/>
      <c r="B39" s="948"/>
      <c r="C39" s="948"/>
      <c r="D39" s="948"/>
      <c r="E39" s="948"/>
      <c r="F39" s="389" t="s">
        <v>46</v>
      </c>
      <c r="G39" s="695">
        <f t="shared" si="8"/>
        <v>714089858</v>
      </c>
      <c r="H39" s="696">
        <f>H14+H21+H28</f>
        <v>0</v>
      </c>
      <c r="I39" s="697"/>
      <c r="J39" s="697"/>
      <c r="K39" s="697"/>
      <c r="L39" s="697"/>
      <c r="M39" s="697"/>
      <c r="N39" s="697"/>
      <c r="O39" s="697"/>
      <c r="P39" s="697"/>
      <c r="Q39" s="697"/>
      <c r="R39" s="697"/>
      <c r="S39" s="697"/>
      <c r="T39" s="698"/>
      <c r="U39" s="698"/>
      <c r="V39" s="696">
        <f t="shared" ref="V39:AA39" si="80">V14+V21+V28</f>
        <v>0</v>
      </c>
      <c r="W39" s="696">
        <f t="shared" si="80"/>
        <v>0</v>
      </c>
      <c r="X39" s="696">
        <f t="shared" si="80"/>
        <v>0</v>
      </c>
      <c r="Y39" s="696">
        <f t="shared" si="80"/>
        <v>0</v>
      </c>
      <c r="Z39" s="696">
        <f t="shared" si="80"/>
        <v>0</v>
      </c>
      <c r="AA39" s="696">
        <f t="shared" si="80"/>
        <v>0</v>
      </c>
      <c r="AB39" s="695">
        <f>AB14+AB21+AB28+AB35</f>
        <v>714091097</v>
      </c>
      <c r="AC39" s="695">
        <f t="shared" ref="AC39:CN39" si="81">AC14+AC21+AC28+AC35</f>
        <v>314342293</v>
      </c>
      <c r="AD39" s="695">
        <f t="shared" si="81"/>
        <v>314342293</v>
      </c>
      <c r="AE39" s="695">
        <f t="shared" si="81"/>
        <v>236759993</v>
      </c>
      <c r="AF39" s="695">
        <f t="shared" si="81"/>
        <v>236759993</v>
      </c>
      <c r="AG39" s="695">
        <f t="shared" si="81"/>
        <v>74881292</v>
      </c>
      <c r="AH39" s="695">
        <f t="shared" si="81"/>
        <v>74881292</v>
      </c>
      <c r="AI39" s="695">
        <f t="shared" si="81"/>
        <v>50748600</v>
      </c>
      <c r="AJ39" s="695">
        <f t="shared" si="81"/>
        <v>50748600</v>
      </c>
      <c r="AK39" s="695">
        <f t="shared" si="81"/>
        <v>0</v>
      </c>
      <c r="AL39" s="695">
        <f t="shared" si="81"/>
        <v>0</v>
      </c>
      <c r="AM39" s="695">
        <f t="shared" si="81"/>
        <v>37358919</v>
      </c>
      <c r="AN39" s="695">
        <f t="shared" si="81"/>
        <v>34441080</v>
      </c>
      <c r="AO39" s="695">
        <f t="shared" si="81"/>
        <v>0</v>
      </c>
      <c r="AP39" s="695">
        <f t="shared" si="81"/>
        <v>2916600</v>
      </c>
      <c r="AQ39" s="695">
        <f t="shared" si="81"/>
        <v>0</v>
      </c>
      <c r="AR39" s="695">
        <f t="shared" si="81"/>
        <v>0</v>
      </c>
      <c r="AS39" s="695">
        <f t="shared" si="81"/>
        <v>0</v>
      </c>
      <c r="AT39" s="695">
        <f t="shared" si="81"/>
        <v>0</v>
      </c>
      <c r="AU39" s="695">
        <f t="shared" si="81"/>
        <v>-1239</v>
      </c>
      <c r="AV39" s="695">
        <f t="shared" si="81"/>
        <v>0</v>
      </c>
      <c r="AW39" s="695">
        <f t="shared" si="81"/>
        <v>0</v>
      </c>
      <c r="AX39" s="695">
        <f t="shared" si="81"/>
        <v>0</v>
      </c>
      <c r="AY39" s="695">
        <f t="shared" si="81"/>
        <v>0</v>
      </c>
      <c r="AZ39" s="695">
        <f t="shared" si="81"/>
        <v>0</v>
      </c>
      <c r="BA39" s="695">
        <f>BA14+BA21+BA28+BA35</f>
        <v>714089858</v>
      </c>
      <c r="BB39" s="695">
        <f t="shared" si="81"/>
        <v>714089858</v>
      </c>
      <c r="BC39" s="695">
        <f t="shared" si="81"/>
        <v>714089858</v>
      </c>
      <c r="BD39" s="695">
        <f t="shared" si="81"/>
        <v>714089858</v>
      </c>
      <c r="BE39" s="695">
        <f t="shared" si="81"/>
        <v>714089858</v>
      </c>
      <c r="BF39" s="695">
        <f t="shared" si="81"/>
        <v>0</v>
      </c>
      <c r="BG39" s="695">
        <f t="shared" si="81"/>
        <v>0</v>
      </c>
      <c r="BH39" s="695">
        <f t="shared" si="81"/>
        <v>0</v>
      </c>
      <c r="BI39" s="695">
        <f t="shared" si="81"/>
        <v>0</v>
      </c>
      <c r="BJ39" s="695">
        <f t="shared" si="81"/>
        <v>0</v>
      </c>
      <c r="BK39" s="695">
        <f t="shared" si="81"/>
        <v>0</v>
      </c>
      <c r="BL39" s="695">
        <f t="shared" si="81"/>
        <v>0</v>
      </c>
      <c r="BM39" s="695">
        <f t="shared" si="81"/>
        <v>0</v>
      </c>
      <c r="BN39" s="695">
        <f t="shared" si="81"/>
        <v>0</v>
      </c>
      <c r="BO39" s="695">
        <f t="shared" si="81"/>
        <v>0</v>
      </c>
      <c r="BP39" s="695">
        <f t="shared" si="81"/>
        <v>0</v>
      </c>
      <c r="BQ39" s="695">
        <f t="shared" si="81"/>
        <v>0</v>
      </c>
      <c r="BR39" s="695">
        <f t="shared" si="81"/>
        <v>0</v>
      </c>
      <c r="BS39" s="695">
        <f t="shared" si="81"/>
        <v>0</v>
      </c>
      <c r="BT39" s="695">
        <f t="shared" si="81"/>
        <v>0</v>
      </c>
      <c r="BU39" s="695">
        <f t="shared" si="81"/>
        <v>0</v>
      </c>
      <c r="BV39" s="695">
        <f t="shared" si="81"/>
        <v>0</v>
      </c>
      <c r="BW39" s="695">
        <f t="shared" si="81"/>
        <v>0</v>
      </c>
      <c r="BX39" s="695">
        <f t="shared" si="81"/>
        <v>0</v>
      </c>
      <c r="BY39" s="695">
        <f t="shared" si="81"/>
        <v>0</v>
      </c>
      <c r="BZ39" s="695">
        <f t="shared" si="81"/>
        <v>0</v>
      </c>
      <c r="CA39" s="695">
        <f t="shared" si="81"/>
        <v>0</v>
      </c>
      <c r="CB39" s="695">
        <f t="shared" si="81"/>
        <v>0</v>
      </c>
      <c r="CC39" s="695">
        <f t="shared" si="81"/>
        <v>0</v>
      </c>
      <c r="CD39" s="695">
        <f t="shared" si="81"/>
        <v>0</v>
      </c>
      <c r="CE39" s="695">
        <f t="shared" si="81"/>
        <v>0</v>
      </c>
      <c r="CF39" s="695">
        <f t="shared" si="81"/>
        <v>0</v>
      </c>
      <c r="CG39" s="695">
        <f t="shared" si="81"/>
        <v>0</v>
      </c>
      <c r="CH39" s="695">
        <f t="shared" si="81"/>
        <v>0</v>
      </c>
      <c r="CI39" s="695">
        <f t="shared" si="81"/>
        <v>0</v>
      </c>
      <c r="CJ39" s="695">
        <f t="shared" si="81"/>
        <v>0</v>
      </c>
      <c r="CK39" s="695">
        <f t="shared" si="81"/>
        <v>0</v>
      </c>
      <c r="CL39" s="695">
        <f t="shared" si="81"/>
        <v>0</v>
      </c>
      <c r="CM39" s="695">
        <f t="shared" si="81"/>
        <v>0</v>
      </c>
      <c r="CN39" s="695">
        <f t="shared" si="81"/>
        <v>0</v>
      </c>
      <c r="CO39" s="695">
        <f t="shared" ref="CO39:DN39" si="82">CO14+CO21+CO28+CO35</f>
        <v>0</v>
      </c>
      <c r="CP39" s="695">
        <f t="shared" si="82"/>
        <v>0</v>
      </c>
      <c r="CQ39" s="695">
        <f t="shared" si="82"/>
        <v>0</v>
      </c>
      <c r="CR39" s="695">
        <f t="shared" si="82"/>
        <v>0</v>
      </c>
      <c r="CS39" s="695">
        <f t="shared" si="82"/>
        <v>0</v>
      </c>
      <c r="CT39" s="695">
        <f t="shared" si="82"/>
        <v>0</v>
      </c>
      <c r="CU39" s="695">
        <f t="shared" si="82"/>
        <v>0</v>
      </c>
      <c r="CV39" s="695">
        <f t="shared" si="82"/>
        <v>0</v>
      </c>
      <c r="CW39" s="695">
        <f t="shared" si="82"/>
        <v>0</v>
      </c>
      <c r="CX39" s="695">
        <f t="shared" si="82"/>
        <v>0</v>
      </c>
      <c r="CY39" s="695">
        <f t="shared" si="82"/>
        <v>0</v>
      </c>
      <c r="CZ39" s="695">
        <f t="shared" si="82"/>
        <v>0</v>
      </c>
      <c r="DA39" s="695">
        <f t="shared" si="82"/>
        <v>0</v>
      </c>
      <c r="DB39" s="695">
        <f t="shared" si="82"/>
        <v>0</v>
      </c>
      <c r="DC39" s="695">
        <f t="shared" si="82"/>
        <v>0</v>
      </c>
      <c r="DD39" s="695">
        <f t="shared" si="82"/>
        <v>0</v>
      </c>
      <c r="DE39" s="695">
        <f t="shared" si="82"/>
        <v>0</v>
      </c>
      <c r="DF39" s="695">
        <f t="shared" si="82"/>
        <v>0</v>
      </c>
      <c r="DG39" s="695">
        <f t="shared" si="82"/>
        <v>0</v>
      </c>
      <c r="DH39" s="695">
        <f t="shared" si="82"/>
        <v>0</v>
      </c>
      <c r="DI39" s="695">
        <f t="shared" si="82"/>
        <v>0</v>
      </c>
      <c r="DJ39" s="695">
        <f t="shared" si="82"/>
        <v>0</v>
      </c>
      <c r="DK39" s="695">
        <f t="shared" si="82"/>
        <v>0</v>
      </c>
      <c r="DL39" s="695">
        <f t="shared" si="82"/>
        <v>0</v>
      </c>
      <c r="DM39" s="695">
        <f t="shared" si="82"/>
        <v>0</v>
      </c>
      <c r="DN39" s="695">
        <f t="shared" si="82"/>
        <v>0</v>
      </c>
      <c r="DO39" s="376"/>
      <c r="DP39" s="330"/>
      <c r="DQ39" s="330"/>
      <c r="DR39" s="330"/>
      <c r="DS39" s="330"/>
      <c r="DT39" s="330"/>
      <c r="DU39" s="330"/>
      <c r="DV39" s="330"/>
      <c r="DW39" s="330"/>
      <c r="DX39" s="330"/>
      <c r="DY39" s="330"/>
      <c r="DZ39" s="330"/>
      <c r="EA39" s="330"/>
      <c r="EB39" s="330"/>
      <c r="EC39" s="330"/>
      <c r="ED39" s="330"/>
      <c r="EE39" s="330"/>
      <c r="EF39" s="330"/>
      <c r="EG39" s="377"/>
      <c r="EH39" s="377"/>
      <c r="EI39" s="377"/>
      <c r="EJ39" s="377"/>
      <c r="EK39" s="377"/>
      <c r="EL39" s="377"/>
      <c r="EM39" s="378"/>
      <c r="EN39" s="379"/>
      <c r="EO39" s="380"/>
      <c r="EP39" s="380"/>
      <c r="EQ39" s="381"/>
      <c r="ER39" s="363"/>
      <c r="ES39" s="363"/>
      <c r="ET39" s="364"/>
      <c r="EU39" s="364"/>
      <c r="EV39" s="364"/>
      <c r="EW39" s="365"/>
      <c r="EX39" s="365"/>
      <c r="EY39" s="365"/>
      <c r="EZ39" s="365"/>
      <c r="FA39" s="366"/>
    </row>
    <row r="40" spans="1:158" s="165" customFormat="1" ht="30" customHeight="1" thickBot="1" x14ac:dyDescent="0.35">
      <c r="A40" s="949"/>
      <c r="B40" s="950"/>
      <c r="C40" s="950"/>
      <c r="D40" s="950"/>
      <c r="E40" s="950"/>
      <c r="F40" s="390" t="s">
        <v>47</v>
      </c>
      <c r="G40" s="695">
        <f t="shared" si="8"/>
        <v>34369985167</v>
      </c>
      <c r="H40" s="699">
        <f>H38+H39</f>
        <v>2667463709</v>
      </c>
      <c r="I40" s="700"/>
      <c r="J40" s="700"/>
      <c r="K40" s="700"/>
      <c r="L40" s="700"/>
      <c r="M40" s="700"/>
      <c r="N40" s="700"/>
      <c r="O40" s="700"/>
      <c r="P40" s="700"/>
      <c r="Q40" s="700"/>
      <c r="R40" s="700"/>
      <c r="S40" s="700"/>
      <c r="T40" s="700"/>
      <c r="U40" s="700"/>
      <c r="V40" s="699">
        <f t="shared" ref="V40:AB40" si="83">V38+V39</f>
        <v>2667463709</v>
      </c>
      <c r="W40" s="699">
        <f t="shared" si="83"/>
        <v>2667463709</v>
      </c>
      <c r="X40" s="699">
        <f t="shared" si="83"/>
        <v>2667463709</v>
      </c>
      <c r="Y40" s="699">
        <f t="shared" si="83"/>
        <v>2667463709</v>
      </c>
      <c r="Z40" s="699">
        <f t="shared" si="83"/>
        <v>2667463709</v>
      </c>
      <c r="AA40" s="699">
        <f t="shared" si="83"/>
        <v>2667463709</v>
      </c>
      <c r="AB40" s="699">
        <f t="shared" si="83"/>
        <v>4327112497</v>
      </c>
      <c r="AC40" s="699">
        <f t="shared" ref="AC40:BE40" si="84">AC38+AC39</f>
        <v>314342293</v>
      </c>
      <c r="AD40" s="699">
        <f t="shared" si="84"/>
        <v>314342293</v>
      </c>
      <c r="AE40" s="699">
        <f t="shared" si="84"/>
        <v>2138502993</v>
      </c>
      <c r="AF40" s="699">
        <f t="shared" si="84"/>
        <v>2138502993</v>
      </c>
      <c r="AG40" s="699">
        <f t="shared" si="84"/>
        <v>1524802692</v>
      </c>
      <c r="AH40" s="699">
        <f t="shared" si="84"/>
        <v>1524802692</v>
      </c>
      <c r="AI40" s="699">
        <f t="shared" si="84"/>
        <v>103782360</v>
      </c>
      <c r="AJ40" s="699">
        <f t="shared" si="84"/>
        <v>103782360</v>
      </c>
      <c r="AK40" s="699">
        <f t="shared" si="84"/>
        <v>0</v>
      </c>
      <c r="AL40" s="699">
        <f t="shared" si="84"/>
        <v>0</v>
      </c>
      <c r="AM40" s="699">
        <f t="shared" si="84"/>
        <v>160346519</v>
      </c>
      <c r="AN40" s="699">
        <f t="shared" si="84"/>
        <v>76743080</v>
      </c>
      <c r="AO40" s="699">
        <f t="shared" ref="AO40:AZ40" si="85">AO38+AO39</f>
        <v>0</v>
      </c>
      <c r="AP40" s="699">
        <f t="shared" si="85"/>
        <v>2916600</v>
      </c>
      <c r="AQ40" s="699">
        <f t="shared" si="85"/>
        <v>62010000</v>
      </c>
      <c r="AR40" s="699">
        <f t="shared" si="85"/>
        <v>142695600</v>
      </c>
      <c r="AS40" s="699">
        <f t="shared" si="85"/>
        <v>1274116900</v>
      </c>
      <c r="AT40" s="699">
        <f t="shared" si="85"/>
        <v>944264000</v>
      </c>
      <c r="AU40" s="699">
        <f t="shared" si="85"/>
        <v>12446892601</v>
      </c>
      <c r="AV40" s="699">
        <f t="shared" si="85"/>
        <v>1028860900</v>
      </c>
      <c r="AW40" s="699">
        <f t="shared" si="85"/>
        <v>32609267</v>
      </c>
      <c r="AX40" s="699">
        <f t="shared" si="85"/>
        <v>10425322284</v>
      </c>
      <c r="AY40" s="699">
        <f t="shared" si="85"/>
        <v>15884633.000000238</v>
      </c>
      <c r="AZ40" s="699">
        <f t="shared" si="85"/>
        <v>1344211759.6666667</v>
      </c>
      <c r="BA40" s="699">
        <f t="shared" si="84"/>
        <v>18073290258</v>
      </c>
      <c r="BB40" s="699">
        <f t="shared" si="84"/>
        <v>18073290258</v>
      </c>
      <c r="BC40" s="699">
        <f t="shared" si="84"/>
        <v>18046444561.666668</v>
      </c>
      <c r="BD40" s="699">
        <f t="shared" si="84"/>
        <v>18073290258</v>
      </c>
      <c r="BE40" s="699">
        <f t="shared" si="84"/>
        <v>18046444561.666668</v>
      </c>
      <c r="BF40" s="701">
        <f>BF38+BF39</f>
        <v>4700000000</v>
      </c>
      <c r="BG40" s="702"/>
      <c r="BH40" s="702"/>
      <c r="BI40" s="702"/>
      <c r="BJ40" s="702"/>
      <c r="BK40" s="702"/>
      <c r="BL40" s="702"/>
      <c r="BM40" s="702"/>
      <c r="BN40" s="702"/>
      <c r="BO40" s="702"/>
      <c r="BP40" s="702"/>
      <c r="BQ40" s="702"/>
      <c r="BR40" s="702"/>
      <c r="BS40" s="702"/>
      <c r="BT40" s="702"/>
      <c r="BU40" s="702"/>
      <c r="BV40" s="702"/>
      <c r="BW40" s="702"/>
      <c r="BX40" s="702"/>
      <c r="BY40" s="702"/>
      <c r="BZ40" s="702"/>
      <c r="CA40" s="702"/>
      <c r="CB40" s="702"/>
      <c r="CC40" s="702"/>
      <c r="CD40" s="703"/>
      <c r="CE40" s="704"/>
      <c r="CF40" s="704"/>
      <c r="CG40" s="704"/>
      <c r="CH40" s="704"/>
      <c r="CI40" s="704"/>
      <c r="CJ40" s="701">
        <f>CJ38+CJ39</f>
        <v>5600000000</v>
      </c>
      <c r="CK40" s="705"/>
      <c r="CL40" s="705"/>
      <c r="CM40" s="705"/>
      <c r="CN40" s="705"/>
      <c r="CO40" s="705"/>
      <c r="CP40" s="705"/>
      <c r="CQ40" s="705"/>
      <c r="CR40" s="705"/>
      <c r="CS40" s="705"/>
      <c r="CT40" s="705"/>
      <c r="CU40" s="705"/>
      <c r="CV40" s="705"/>
      <c r="CW40" s="705"/>
      <c r="CX40" s="705"/>
      <c r="CY40" s="705"/>
      <c r="CZ40" s="705"/>
      <c r="DA40" s="705"/>
      <c r="DB40" s="705"/>
      <c r="DC40" s="705"/>
      <c r="DD40" s="705"/>
      <c r="DE40" s="705"/>
      <c r="DF40" s="705"/>
      <c r="DG40" s="705"/>
      <c r="DH40" s="705"/>
      <c r="DI40" s="706"/>
      <c r="DJ40" s="701"/>
      <c r="DK40" s="705"/>
      <c r="DL40" s="705"/>
      <c r="DM40" s="707"/>
      <c r="DN40" s="708">
        <f>DN38+DN39</f>
        <v>3329231200</v>
      </c>
      <c r="DO40" s="372"/>
      <c r="DP40" s="373"/>
      <c r="DQ40" s="373"/>
      <c r="DR40" s="373"/>
      <c r="DS40" s="373"/>
      <c r="DT40" s="373"/>
      <c r="DU40" s="373"/>
      <c r="DV40" s="373"/>
      <c r="DW40" s="373"/>
      <c r="DX40" s="373"/>
      <c r="DY40" s="373"/>
      <c r="DZ40" s="373"/>
      <c r="EA40" s="373"/>
      <c r="EB40" s="373"/>
      <c r="EC40" s="373"/>
      <c r="ED40" s="373"/>
      <c r="EE40" s="373"/>
      <c r="EF40" s="373"/>
      <c r="EG40" s="373"/>
      <c r="EH40" s="373"/>
      <c r="EI40" s="373"/>
      <c r="EJ40" s="373"/>
      <c r="EK40" s="373"/>
      <c r="EL40" s="373"/>
      <c r="EM40" s="374"/>
      <c r="EN40" s="375"/>
      <c r="EO40" s="371"/>
      <c r="EP40" s="371"/>
      <c r="EQ40" s="374"/>
      <c r="ER40" s="367"/>
      <c r="ES40" s="367"/>
      <c r="ET40" s="368"/>
      <c r="EU40" s="368"/>
      <c r="EV40" s="368"/>
      <c r="EW40" s="369"/>
      <c r="EX40" s="369"/>
      <c r="EY40" s="369"/>
      <c r="EZ40" s="369"/>
      <c r="FA40" s="370"/>
    </row>
    <row r="41" spans="1:158" ht="20.25" customHeight="1" x14ac:dyDescent="0.25">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c r="BE41" s="81"/>
      <c r="BF41" s="81"/>
      <c r="BG41" s="81"/>
      <c r="BH41" s="81"/>
      <c r="BI41" s="81"/>
      <c r="BJ41" s="81"/>
      <c r="BK41" s="81"/>
      <c r="BL41" s="81"/>
      <c r="BM41" s="81"/>
      <c r="BN41" s="81"/>
      <c r="BO41" s="81"/>
      <c r="BP41" s="81"/>
      <c r="BQ41" s="81"/>
      <c r="BR41" s="81"/>
      <c r="BS41" s="81"/>
      <c r="BT41" s="81"/>
      <c r="BU41" s="81"/>
      <c r="BV41" s="81"/>
      <c r="BW41" s="81"/>
      <c r="BX41" s="81"/>
      <c r="BY41" s="81"/>
      <c r="BZ41" s="81"/>
      <c r="CA41" s="81"/>
      <c r="CB41" s="81"/>
      <c r="CC41" s="81"/>
      <c r="CD41" s="81"/>
      <c r="CE41" s="81"/>
      <c r="CF41" s="81"/>
      <c r="CG41" s="81"/>
      <c r="CH41" s="81"/>
      <c r="CI41" s="81"/>
      <c r="CJ41" s="81"/>
      <c r="CK41" s="81"/>
      <c r="CL41" s="81"/>
      <c r="CM41" s="81"/>
      <c r="CN41" s="81"/>
      <c r="CO41" s="81"/>
      <c r="CP41" s="81"/>
      <c r="CQ41" s="81"/>
      <c r="CR41" s="81"/>
      <c r="CS41" s="81"/>
      <c r="CT41" s="81"/>
      <c r="CU41" s="81"/>
      <c r="CV41" s="81"/>
      <c r="CW41" s="81"/>
      <c r="CX41" s="81"/>
      <c r="CY41" s="81"/>
      <c r="CZ41" s="81"/>
      <c r="DA41" s="81"/>
      <c r="DB41" s="81"/>
      <c r="DC41" s="81"/>
      <c r="DD41" s="81"/>
      <c r="DE41" s="81"/>
      <c r="DF41" s="81"/>
      <c r="DG41" s="81"/>
      <c r="DH41" s="81"/>
      <c r="DI41" s="81"/>
      <c r="DJ41" s="81"/>
      <c r="DK41" s="81"/>
      <c r="DL41" s="81"/>
      <c r="DM41" s="81"/>
      <c r="DN41" s="81"/>
      <c r="DO41" s="81"/>
      <c r="DP41" s="81"/>
      <c r="DQ41" s="81"/>
      <c r="DR41" s="81"/>
      <c r="DS41" s="81"/>
      <c r="DT41" s="81"/>
      <c r="DU41" s="81"/>
      <c r="DV41" s="81"/>
      <c r="DW41" s="81"/>
      <c r="DX41" s="81"/>
      <c r="DY41" s="81"/>
      <c r="DZ41" s="81"/>
      <c r="EA41" s="81"/>
      <c r="EB41" s="81"/>
      <c r="EC41" s="81"/>
      <c r="ED41" s="81"/>
      <c r="EE41" s="81"/>
      <c r="EF41" s="81"/>
    </row>
    <row r="42" spans="1:158" ht="20.25" customHeight="1" x14ac:dyDescent="0.25">
      <c r="F42" s="24" t="s">
        <v>35</v>
      </c>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646"/>
      <c r="BD42" s="1"/>
      <c r="BE42" s="629"/>
      <c r="BW42" s="1"/>
      <c r="BX42" s="1"/>
      <c r="BY42" s="1"/>
      <c r="BZ42" s="1"/>
      <c r="CA42" s="1"/>
      <c r="CB42" s="1"/>
      <c r="CC42" s="1"/>
      <c r="CD42" s="1"/>
      <c r="CE42" s="1"/>
      <c r="CF42" s="1"/>
      <c r="CG42" s="1"/>
      <c r="CH42" s="1"/>
      <c r="CI42" s="1"/>
    </row>
    <row r="43" spans="1:158" ht="20.25" customHeight="1" x14ac:dyDescent="0.25">
      <c r="F43" s="48" t="s">
        <v>36</v>
      </c>
      <c r="G43" s="879" t="s">
        <v>37</v>
      </c>
      <c r="H43" s="879"/>
      <c r="I43" s="879"/>
      <c r="J43" s="879"/>
      <c r="K43" s="879"/>
      <c r="L43" s="879"/>
      <c r="M43" s="879"/>
      <c r="N43" s="880" t="s">
        <v>38</v>
      </c>
      <c r="O43" s="880"/>
      <c r="P43" s="880"/>
      <c r="Q43" s="880"/>
      <c r="R43" s="880"/>
      <c r="S43" s="880"/>
      <c r="T43" s="880"/>
      <c r="U43" s="960"/>
      <c r="V43" s="960"/>
      <c r="W43" s="960"/>
      <c r="X43" s="960"/>
      <c r="Y43" s="960"/>
      <c r="Z43" s="960"/>
      <c r="AA43" s="960"/>
      <c r="AB43" s="960"/>
      <c r="AC43" s="960"/>
      <c r="AD43" s="960"/>
      <c r="AE43" s="960"/>
      <c r="AF43" s="960"/>
      <c r="AG43" s="960"/>
      <c r="AH43" s="960"/>
      <c r="AI43" s="960"/>
      <c r="AJ43" s="960"/>
      <c r="AK43" s="960"/>
      <c r="AL43" s="960"/>
      <c r="AM43" s="960"/>
      <c r="AN43" s="960"/>
      <c r="AO43" s="960"/>
      <c r="AP43" s="960"/>
      <c r="AQ43" s="960"/>
      <c r="AR43" s="960"/>
      <c r="AS43" s="960"/>
      <c r="AT43" s="960"/>
      <c r="AU43" s="960"/>
      <c r="AV43" s="960"/>
      <c r="AW43" s="960"/>
      <c r="AX43" s="960"/>
      <c r="AY43" s="960"/>
      <c r="AZ43" s="960"/>
      <c r="BA43" s="960"/>
      <c r="BB43" s="960"/>
      <c r="BC43" s="960"/>
      <c r="BD43" s="960"/>
      <c r="BE43" s="960"/>
    </row>
    <row r="44" spans="1:158" ht="20.25" customHeight="1" x14ac:dyDescent="0.25">
      <c r="F44" s="25">
        <v>13</v>
      </c>
      <c r="G44" s="862" t="s">
        <v>97</v>
      </c>
      <c r="H44" s="862"/>
      <c r="I44" s="862"/>
      <c r="J44" s="862"/>
      <c r="K44" s="862"/>
      <c r="L44" s="862"/>
      <c r="M44" s="862"/>
      <c r="N44" s="863" t="s">
        <v>88</v>
      </c>
      <c r="O44" s="863"/>
      <c r="P44" s="863"/>
      <c r="Q44" s="863"/>
      <c r="R44" s="863"/>
      <c r="S44" s="863"/>
      <c r="T44" s="863"/>
      <c r="U44" s="961"/>
      <c r="V44" s="962"/>
      <c r="W44" s="962"/>
      <c r="X44" s="962"/>
      <c r="Y44" s="962"/>
      <c r="Z44" s="962"/>
      <c r="AA44" s="962"/>
      <c r="AB44" s="962"/>
      <c r="AC44" s="962"/>
      <c r="AD44" s="962"/>
      <c r="AE44" s="962"/>
      <c r="AF44" s="962"/>
      <c r="AG44" s="962"/>
      <c r="AH44" s="962"/>
      <c r="AI44" s="962"/>
      <c r="AJ44" s="962"/>
      <c r="AK44" s="962"/>
      <c r="AL44" s="962"/>
      <c r="AM44" s="962"/>
      <c r="AN44" s="962"/>
      <c r="AO44" s="962"/>
      <c r="AP44" s="962"/>
      <c r="AQ44" s="962"/>
      <c r="AR44" s="962"/>
      <c r="AS44" s="962"/>
      <c r="AT44" s="962"/>
      <c r="AU44" s="962"/>
      <c r="AV44" s="962"/>
      <c r="AW44" s="962"/>
      <c r="AX44" s="962"/>
      <c r="AY44" s="962"/>
      <c r="AZ44" s="962"/>
      <c r="BA44" s="962"/>
      <c r="BB44" s="962"/>
      <c r="BC44" s="962"/>
      <c r="BD44" s="962"/>
      <c r="BE44" s="962"/>
    </row>
    <row r="45" spans="1:158" ht="20.25" customHeight="1" x14ac:dyDescent="0.25">
      <c r="F45" s="25">
        <v>14</v>
      </c>
      <c r="G45" s="862" t="s">
        <v>559</v>
      </c>
      <c r="H45" s="862"/>
      <c r="I45" s="862"/>
      <c r="J45" s="862"/>
      <c r="K45" s="862"/>
      <c r="L45" s="862"/>
      <c r="M45" s="862"/>
      <c r="N45" s="863" t="s">
        <v>352</v>
      </c>
      <c r="O45" s="863"/>
      <c r="P45" s="863"/>
      <c r="Q45" s="863"/>
      <c r="R45" s="863"/>
      <c r="S45" s="863"/>
      <c r="T45" s="863"/>
      <c r="BF45" s="298"/>
    </row>
    <row r="46" spans="1:158" ht="20.25" customHeight="1" x14ac:dyDescent="0.25">
      <c r="AH46" s="299"/>
      <c r="AI46" s="299"/>
      <c r="AJ46" s="299"/>
      <c r="AK46" s="299"/>
      <c r="AL46" s="299"/>
      <c r="AM46" s="299"/>
      <c r="AN46" s="299"/>
      <c r="AO46" s="299"/>
      <c r="AP46" s="299"/>
      <c r="AQ46" s="299"/>
      <c r="AR46" s="299"/>
      <c r="AS46" s="299"/>
      <c r="AT46" s="299"/>
      <c r="AU46" s="299"/>
      <c r="AV46" s="299"/>
      <c r="AW46" s="299"/>
      <c r="AX46" s="299"/>
      <c r="BF46" s="304"/>
      <c r="BG46" s="305"/>
      <c r="BH46" s="305"/>
      <c r="BI46" s="305"/>
      <c r="BJ46" s="305"/>
      <c r="BK46" s="305"/>
      <c r="BL46" s="305"/>
      <c r="BM46" s="305"/>
      <c r="BN46" s="305"/>
      <c r="BO46" s="305"/>
      <c r="BP46" s="305"/>
      <c r="BQ46" s="305"/>
      <c r="BR46" s="305"/>
      <c r="BS46" s="305"/>
      <c r="BT46" s="305"/>
      <c r="BU46" s="305"/>
      <c r="BV46" s="305"/>
      <c r="BW46" s="305"/>
      <c r="BX46" s="305"/>
      <c r="BY46" s="305"/>
      <c r="BZ46" s="305"/>
      <c r="CA46" s="305"/>
      <c r="CB46" s="305"/>
      <c r="CC46" s="305"/>
      <c r="CD46" s="305"/>
      <c r="CE46" s="305"/>
      <c r="CF46" s="305"/>
      <c r="CG46" s="305"/>
      <c r="CH46" s="305"/>
      <c r="CI46" s="305"/>
      <c r="CJ46" s="306"/>
      <c r="CK46" s="306"/>
      <c r="CL46" s="306"/>
      <c r="CM46" s="306"/>
      <c r="CN46" s="306"/>
      <c r="CO46" s="306"/>
      <c r="CP46" s="306"/>
      <c r="CQ46" s="306"/>
      <c r="CR46" s="306"/>
      <c r="CS46" s="306"/>
      <c r="CT46" s="306"/>
      <c r="CU46" s="306"/>
      <c r="CV46" s="306"/>
      <c r="CW46" s="306"/>
      <c r="CX46" s="306"/>
      <c r="CY46" s="306"/>
      <c r="CZ46" s="306"/>
      <c r="DA46" s="306"/>
      <c r="DB46" s="306"/>
      <c r="DC46" s="306"/>
      <c r="DD46" s="306"/>
      <c r="DE46" s="306"/>
      <c r="DF46" s="306"/>
      <c r="DG46" s="306"/>
      <c r="DH46" s="306"/>
      <c r="DI46" s="305"/>
      <c r="DJ46" s="305"/>
      <c r="DK46" s="305"/>
      <c r="DL46" s="305"/>
      <c r="DM46" s="305"/>
      <c r="DN46" s="305"/>
      <c r="DO46" s="305"/>
      <c r="DP46" s="305"/>
      <c r="DQ46" s="305"/>
      <c r="DR46" s="305"/>
      <c r="DS46" s="305"/>
      <c r="DT46" s="305"/>
      <c r="DU46" s="305"/>
      <c r="DV46" s="305"/>
      <c r="DW46" s="305"/>
      <c r="DX46" s="305"/>
      <c r="DY46" s="305"/>
      <c r="DZ46" s="305"/>
      <c r="EA46" s="305"/>
      <c r="EB46" s="305"/>
      <c r="EC46" s="305"/>
      <c r="ED46" s="305"/>
      <c r="EE46" s="305"/>
      <c r="EF46" s="305"/>
    </row>
    <row r="47" spans="1:158" ht="20.25" customHeight="1" x14ac:dyDescent="0.25">
      <c r="BF47" s="307"/>
      <c r="BG47" s="305"/>
      <c r="BH47" s="305"/>
      <c r="BI47" s="305"/>
      <c r="BJ47" s="305"/>
      <c r="BK47" s="305"/>
      <c r="BL47" s="305"/>
      <c r="BM47" s="305"/>
      <c r="BN47" s="305"/>
      <c r="BO47" s="305"/>
      <c r="BP47" s="305"/>
      <c r="BQ47" s="305"/>
      <c r="BR47" s="305"/>
      <c r="BS47" s="305"/>
      <c r="BT47" s="305"/>
      <c r="BU47" s="305"/>
      <c r="BV47" s="305"/>
      <c r="BW47" s="305"/>
      <c r="BX47" s="305"/>
      <c r="BY47" s="305"/>
      <c r="BZ47" s="305"/>
      <c r="CA47" s="305"/>
      <c r="CB47" s="305"/>
      <c r="CC47" s="305"/>
      <c r="CD47" s="305"/>
      <c r="CE47" s="305"/>
      <c r="CF47" s="305"/>
      <c r="CG47" s="305"/>
      <c r="CH47" s="305"/>
      <c r="CI47" s="305"/>
      <c r="CJ47" s="306"/>
      <c r="CK47" s="306"/>
      <c r="CL47" s="306"/>
      <c r="CM47" s="306"/>
      <c r="CN47" s="306"/>
      <c r="CO47" s="306"/>
      <c r="CP47" s="306"/>
      <c r="CQ47" s="306"/>
      <c r="CR47" s="306"/>
      <c r="CS47" s="306"/>
      <c r="CT47" s="306"/>
      <c r="CU47" s="306"/>
      <c r="CV47" s="306"/>
      <c r="CW47" s="306"/>
      <c r="CX47" s="306"/>
      <c r="CY47" s="306"/>
      <c r="CZ47" s="306"/>
      <c r="DA47" s="306"/>
      <c r="DB47" s="306"/>
      <c r="DC47" s="306"/>
      <c r="DD47" s="306"/>
      <c r="DE47" s="306"/>
      <c r="DF47" s="306"/>
      <c r="DG47" s="306"/>
      <c r="DH47" s="306"/>
      <c r="DI47" s="305"/>
      <c r="DJ47" s="305"/>
      <c r="DK47" s="305"/>
      <c r="DL47" s="305"/>
      <c r="DM47" s="305"/>
      <c r="DN47" s="305"/>
      <c r="DO47" s="305"/>
      <c r="DP47" s="305"/>
      <c r="DQ47" s="305"/>
      <c r="DR47" s="305"/>
      <c r="DS47" s="305"/>
      <c r="DT47" s="305"/>
      <c r="DU47" s="305"/>
      <c r="DV47" s="305"/>
      <c r="DW47" s="305"/>
      <c r="DX47" s="305"/>
      <c r="DY47" s="305"/>
      <c r="DZ47" s="305"/>
      <c r="EA47" s="305"/>
      <c r="EB47" s="305"/>
      <c r="EC47" s="305"/>
      <c r="ED47" s="305"/>
      <c r="EE47" s="305"/>
      <c r="EF47" s="305"/>
    </row>
    <row r="48" spans="1:158" ht="20.25" customHeight="1" x14ac:dyDescent="0.25">
      <c r="G48" s="123"/>
      <c r="BF48" s="305"/>
      <c r="BG48" s="305"/>
      <c r="BH48" s="305"/>
      <c r="BI48" s="305"/>
      <c r="BJ48" s="305"/>
      <c r="BK48" s="305"/>
      <c r="BL48" s="305"/>
      <c r="BM48" s="305"/>
      <c r="BN48" s="305"/>
      <c r="BO48" s="305"/>
      <c r="BP48" s="305"/>
      <c r="BQ48" s="305"/>
      <c r="BR48" s="305"/>
      <c r="BS48" s="305"/>
      <c r="BT48" s="305"/>
      <c r="BU48" s="305"/>
      <c r="BV48" s="305"/>
      <c r="BW48" s="305"/>
      <c r="BX48" s="305"/>
      <c r="BY48" s="305"/>
      <c r="BZ48" s="305"/>
      <c r="CA48" s="305"/>
      <c r="CB48" s="305"/>
      <c r="CC48" s="305"/>
      <c r="CD48" s="305"/>
      <c r="CE48" s="305"/>
      <c r="CF48" s="305"/>
      <c r="CG48" s="305"/>
      <c r="CH48" s="305"/>
      <c r="CI48" s="305"/>
      <c r="CJ48" s="306"/>
      <c r="CK48" s="306"/>
      <c r="CL48" s="306"/>
      <c r="CM48" s="306"/>
      <c r="CN48" s="306"/>
      <c r="CO48" s="306"/>
      <c r="CP48" s="306"/>
      <c r="CQ48" s="306"/>
      <c r="CR48" s="306"/>
      <c r="CS48" s="306"/>
      <c r="CT48" s="306"/>
      <c r="CU48" s="306"/>
      <c r="CV48" s="306"/>
      <c r="CW48" s="306"/>
      <c r="CX48" s="306"/>
      <c r="CY48" s="306"/>
      <c r="CZ48" s="306"/>
      <c r="DA48" s="306"/>
      <c r="DB48" s="306"/>
      <c r="DC48" s="306"/>
      <c r="DD48" s="306"/>
      <c r="DE48" s="306"/>
      <c r="DF48" s="306"/>
      <c r="DG48" s="306"/>
      <c r="DH48" s="306"/>
      <c r="DI48" s="305"/>
      <c r="DJ48" s="305"/>
      <c r="DK48" s="305"/>
      <c r="DL48" s="305"/>
      <c r="DM48" s="305"/>
      <c r="DN48" s="306"/>
      <c r="DO48" s="306"/>
      <c r="DP48" s="306"/>
      <c r="DQ48" s="306"/>
      <c r="DR48" s="306"/>
      <c r="DS48" s="306"/>
      <c r="DT48" s="306"/>
      <c r="DU48" s="306"/>
      <c r="DV48" s="306"/>
      <c r="DW48" s="306"/>
      <c r="DX48" s="306"/>
      <c r="DY48" s="306"/>
      <c r="DZ48" s="306"/>
      <c r="EA48" s="306"/>
      <c r="EB48" s="306"/>
      <c r="EC48" s="306"/>
      <c r="ED48" s="306"/>
      <c r="EE48" s="306"/>
      <c r="EF48" s="306"/>
    </row>
    <row r="49" spans="7:136" ht="20.25" customHeight="1" x14ac:dyDescent="0.25">
      <c r="BF49" s="308"/>
      <c r="BG49" s="305"/>
      <c r="BH49" s="305"/>
      <c r="BI49" s="305"/>
      <c r="BJ49" s="305"/>
      <c r="BK49" s="305"/>
      <c r="BL49" s="305"/>
      <c r="BM49" s="305"/>
      <c r="BN49" s="305"/>
      <c r="BO49" s="305"/>
      <c r="BP49" s="305"/>
      <c r="BQ49" s="305"/>
      <c r="BR49" s="305"/>
      <c r="BS49" s="305"/>
      <c r="BT49" s="305"/>
      <c r="BU49" s="305"/>
      <c r="BV49" s="305"/>
      <c r="BW49" s="305"/>
      <c r="BX49" s="305"/>
      <c r="BY49" s="305"/>
      <c r="BZ49" s="305"/>
      <c r="CA49" s="305"/>
      <c r="CB49" s="305"/>
      <c r="CC49" s="305"/>
      <c r="CD49" s="305"/>
      <c r="CE49" s="305"/>
      <c r="CF49" s="305"/>
      <c r="CG49" s="305"/>
      <c r="CH49" s="305"/>
      <c r="CI49" s="305"/>
      <c r="CJ49" s="306"/>
      <c r="CK49" s="306"/>
      <c r="CL49" s="306"/>
      <c r="CM49" s="306"/>
      <c r="CN49" s="306"/>
      <c r="CO49" s="306"/>
      <c r="CP49" s="306"/>
      <c r="CQ49" s="306"/>
      <c r="CR49" s="306"/>
      <c r="CS49" s="306"/>
      <c r="CT49" s="306"/>
      <c r="CU49" s="306"/>
      <c r="CV49" s="306"/>
      <c r="CW49" s="306"/>
      <c r="CX49" s="306"/>
      <c r="CY49" s="306"/>
      <c r="CZ49" s="306"/>
      <c r="DA49" s="306"/>
      <c r="DB49" s="306"/>
      <c r="DC49" s="306"/>
      <c r="DD49" s="306"/>
      <c r="DE49" s="306"/>
      <c r="DF49" s="306"/>
      <c r="DG49" s="306"/>
      <c r="DH49" s="306"/>
      <c r="DI49" s="305"/>
      <c r="DJ49" s="305"/>
      <c r="DK49" s="305"/>
      <c r="DL49" s="305"/>
      <c r="DM49" s="305"/>
      <c r="DN49" s="305"/>
      <c r="DO49" s="305"/>
      <c r="DP49" s="305"/>
      <c r="DQ49" s="305"/>
      <c r="DR49" s="305"/>
      <c r="DS49" s="305"/>
      <c r="DT49" s="305"/>
      <c r="DU49" s="305"/>
      <c r="DV49" s="305"/>
      <c r="DW49" s="305"/>
      <c r="DX49" s="305"/>
      <c r="DY49" s="305"/>
      <c r="DZ49" s="305"/>
      <c r="EA49" s="305"/>
      <c r="EB49" s="305"/>
      <c r="EC49" s="305"/>
      <c r="ED49" s="305"/>
      <c r="EE49" s="305"/>
      <c r="EF49" s="305"/>
    </row>
    <row r="50" spans="7:136" ht="20.25" customHeight="1" x14ac:dyDescent="0.25">
      <c r="G50" s="123"/>
      <c r="Q50" s="123"/>
    </row>
    <row r="51" spans="7:136" ht="20.25" customHeight="1" x14ac:dyDescent="0.25">
      <c r="BF51" s="299"/>
      <c r="CJ51" s="303"/>
      <c r="CK51" s="303"/>
      <c r="CL51" s="303"/>
      <c r="CM51" s="303"/>
      <c r="CN51" s="303"/>
      <c r="CO51" s="303"/>
      <c r="CP51" s="303"/>
      <c r="CQ51" s="303"/>
      <c r="CR51" s="303"/>
      <c r="CS51" s="303"/>
      <c r="CT51" s="303"/>
      <c r="CU51" s="303"/>
      <c r="CV51" s="303"/>
      <c r="CW51" s="303"/>
      <c r="CX51" s="303"/>
      <c r="CY51" s="303"/>
      <c r="CZ51" s="303"/>
      <c r="DA51" s="303"/>
      <c r="DB51" s="303"/>
      <c r="DC51" s="303"/>
      <c r="DD51" s="303"/>
      <c r="DE51" s="303"/>
      <c r="DF51" s="303"/>
      <c r="DG51" s="303"/>
      <c r="DH51" s="303"/>
    </row>
    <row r="53" spans="7:136" ht="20.25" customHeight="1" x14ac:dyDescent="0.25">
      <c r="BF53" s="299"/>
      <c r="CJ53" s="299"/>
      <c r="CK53" s="299"/>
      <c r="CL53" s="299"/>
      <c r="CM53" s="299"/>
      <c r="CN53" s="299"/>
      <c r="CO53" s="299"/>
      <c r="CP53" s="299"/>
      <c r="CQ53" s="299"/>
      <c r="CR53" s="299"/>
      <c r="CS53" s="299"/>
      <c r="CT53" s="299"/>
      <c r="CU53" s="299"/>
      <c r="CV53" s="299"/>
      <c r="CW53" s="299"/>
      <c r="CX53" s="299"/>
      <c r="CY53" s="299"/>
      <c r="CZ53" s="299"/>
      <c r="DA53" s="299"/>
      <c r="DB53" s="299"/>
      <c r="DC53" s="299"/>
      <c r="DD53" s="299"/>
      <c r="DE53" s="299"/>
      <c r="DF53" s="299"/>
      <c r="DG53" s="299"/>
      <c r="DH53" s="299"/>
    </row>
  </sheetData>
  <autoFilter ref="A9:FB45" xr:uid="{00000000-0009-0000-0000-000001000000}"/>
  <mergeCells count="79">
    <mergeCell ref="EX17:EX23"/>
    <mergeCell ref="E17:E23"/>
    <mergeCell ref="EZ17:EZ23"/>
    <mergeCell ref="G45:M45"/>
    <mergeCell ref="N45:T45"/>
    <mergeCell ref="G43:M43"/>
    <mergeCell ref="N43:T43"/>
    <mergeCell ref="U43:BE43"/>
    <mergeCell ref="G44:M44"/>
    <mergeCell ref="N44:T44"/>
    <mergeCell ref="U44:BE44"/>
    <mergeCell ref="EX31:EX37"/>
    <mergeCell ref="EY31:EY37"/>
    <mergeCell ref="EZ31:EZ37"/>
    <mergeCell ref="A10:A16"/>
    <mergeCell ref="A17:A23"/>
    <mergeCell ref="A24:A30"/>
    <mergeCell ref="A38:E40"/>
    <mergeCell ref="B17:B23"/>
    <mergeCell ref="C17:C23"/>
    <mergeCell ref="D24:D30"/>
    <mergeCell ref="E24:E30"/>
    <mergeCell ref="D10:D16"/>
    <mergeCell ref="E10:E16"/>
    <mergeCell ref="C24:C30"/>
    <mergeCell ref="B24:B30"/>
    <mergeCell ref="B10:B16"/>
    <mergeCell ref="C10:C16"/>
    <mergeCell ref="D17:D23"/>
    <mergeCell ref="A31:A37"/>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EZ7:EZ9"/>
    <mergeCell ref="ER7:ER9"/>
    <mergeCell ref="EU7:EU9"/>
    <mergeCell ref="DN8:EQ8"/>
    <mergeCell ref="CJ8:DM8"/>
    <mergeCell ref="EX7:EX9"/>
    <mergeCell ref="EV7:EV9"/>
    <mergeCell ref="EW7:EW9"/>
    <mergeCell ref="ET7:ET9"/>
    <mergeCell ref="ES7:ES9"/>
    <mergeCell ref="FA24:FA30"/>
    <mergeCell ref="EZ10:EZ16"/>
    <mergeCell ref="EW17:EW23"/>
    <mergeCell ref="EX10:EX16"/>
    <mergeCell ref="FB24:FB30"/>
    <mergeCell ref="EW10:EW16"/>
    <mergeCell ref="FB10:FB16"/>
    <mergeCell ref="FB17:FB23"/>
    <mergeCell ref="EY10:EY16"/>
    <mergeCell ref="FA17:FA23"/>
    <mergeCell ref="FA10:FA16"/>
    <mergeCell ref="EZ24:EZ30"/>
    <mergeCell ref="EY17:EY23"/>
    <mergeCell ref="EY24:EY30"/>
    <mergeCell ref="EW24:EW30"/>
    <mergeCell ref="EX24:EX30"/>
    <mergeCell ref="FA31:FA37"/>
    <mergeCell ref="FB31:FB37"/>
    <mergeCell ref="B31:B37"/>
    <mergeCell ref="C31:C37"/>
    <mergeCell ref="D31:D37"/>
    <mergeCell ref="E31:E37"/>
    <mergeCell ref="EW31:EW37"/>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6"/>
  <sheetViews>
    <sheetView zoomScale="71" zoomScaleNormal="71" zoomScalePageLayoutView="75" workbookViewId="0">
      <selection activeCell="V9" sqref="V9:V10"/>
    </sheetView>
  </sheetViews>
  <sheetFormatPr baseColWidth="10" defaultColWidth="10.85546875" defaultRowHeight="12.75" x14ac:dyDescent="0.25"/>
  <cols>
    <col min="1" max="1" width="18.85546875" style="7" customWidth="1"/>
    <col min="2" max="2" width="25" style="7" customWidth="1"/>
    <col min="3" max="3" width="30.140625" style="18" customWidth="1"/>
    <col min="4" max="4" width="7.140625" style="7" customWidth="1"/>
    <col min="5" max="5" width="8.42578125" style="7" customWidth="1"/>
    <col min="6" max="6" width="8" style="7" customWidth="1"/>
    <col min="7" max="7" width="5.42578125" style="7" customWidth="1"/>
    <col min="8" max="8" width="6.42578125" style="7" customWidth="1"/>
    <col min="9" max="10" width="5.7109375" style="7" customWidth="1"/>
    <col min="11" max="11" width="5.85546875" style="7" customWidth="1"/>
    <col min="12" max="12" width="6.42578125" style="7" customWidth="1"/>
    <col min="13" max="13" width="5.28515625" style="7" customWidth="1"/>
    <col min="14" max="14" width="5.85546875" style="8" customWidth="1"/>
    <col min="15" max="15" width="6.28515625" style="8" customWidth="1"/>
    <col min="16" max="16" width="5.42578125" style="8" customWidth="1"/>
    <col min="17" max="17" width="5.85546875" style="8" customWidth="1"/>
    <col min="18" max="18" width="7" style="8" customWidth="1"/>
    <col min="19" max="19" width="7.42578125" style="8" customWidth="1"/>
    <col min="20" max="20" width="9.42578125" style="8" customWidth="1"/>
    <col min="21" max="21" width="8.7109375" style="8" customWidth="1"/>
    <col min="22" max="22" width="65.85546875" style="126" customWidth="1"/>
    <col min="23" max="24" width="10.85546875" style="11"/>
    <col min="25" max="16384" width="10.85546875" style="7"/>
  </cols>
  <sheetData>
    <row r="1" spans="1:22" s="9" customFormat="1" ht="43.5" customHeight="1" x14ac:dyDescent="0.25">
      <c r="A1" s="915"/>
      <c r="B1" s="916"/>
      <c r="C1" s="916"/>
      <c r="D1" s="980" t="s">
        <v>39</v>
      </c>
      <c r="E1" s="981"/>
      <c r="F1" s="981"/>
      <c r="G1" s="981"/>
      <c r="H1" s="981"/>
      <c r="I1" s="981"/>
      <c r="J1" s="981"/>
      <c r="K1" s="981"/>
      <c r="L1" s="981"/>
      <c r="M1" s="981"/>
      <c r="N1" s="981"/>
      <c r="O1" s="981"/>
      <c r="P1" s="981"/>
      <c r="Q1" s="981"/>
      <c r="R1" s="981"/>
      <c r="S1" s="981"/>
      <c r="T1" s="981"/>
      <c r="U1" s="981"/>
      <c r="V1" s="982"/>
    </row>
    <row r="2" spans="1:22" s="9" customFormat="1" ht="50.25" customHeight="1" x14ac:dyDescent="0.25">
      <c r="A2" s="918"/>
      <c r="B2" s="919"/>
      <c r="C2" s="919"/>
      <c r="D2" s="983" t="s">
        <v>344</v>
      </c>
      <c r="E2" s="984"/>
      <c r="F2" s="984"/>
      <c r="G2" s="984"/>
      <c r="H2" s="984"/>
      <c r="I2" s="984"/>
      <c r="J2" s="984"/>
      <c r="K2" s="984"/>
      <c r="L2" s="984"/>
      <c r="M2" s="984"/>
      <c r="N2" s="984"/>
      <c r="O2" s="984"/>
      <c r="P2" s="984"/>
      <c r="Q2" s="984"/>
      <c r="R2" s="984"/>
      <c r="S2" s="984"/>
      <c r="T2" s="984"/>
      <c r="U2" s="984"/>
      <c r="V2" s="985"/>
    </row>
    <row r="3" spans="1:22" s="9" customFormat="1" ht="43.5" customHeight="1" thickBot="1" x14ac:dyDescent="0.3">
      <c r="A3" s="921"/>
      <c r="B3" s="922"/>
      <c r="C3" s="922"/>
      <c r="D3" s="1005" t="s">
        <v>40</v>
      </c>
      <c r="E3" s="1006"/>
      <c r="F3" s="1006"/>
      <c r="G3" s="1006"/>
      <c r="H3" s="1006"/>
      <c r="I3" s="1006"/>
      <c r="J3" s="1006"/>
      <c r="K3" s="1006"/>
      <c r="L3" s="1006"/>
      <c r="M3" s="1006"/>
      <c r="N3" s="1006"/>
      <c r="O3" s="1006"/>
      <c r="P3" s="1006"/>
      <c r="Q3" s="1006"/>
      <c r="R3" s="1006"/>
      <c r="S3" s="1006"/>
      <c r="T3" s="1006"/>
      <c r="U3" s="1007"/>
      <c r="V3" s="125" t="s">
        <v>321</v>
      </c>
    </row>
    <row r="4" spans="1:22" s="9" customFormat="1" ht="43.5" customHeight="1" thickBot="1" x14ac:dyDescent="0.3">
      <c r="A4" s="854" t="s">
        <v>0</v>
      </c>
      <c r="B4" s="855"/>
      <c r="C4" s="1000"/>
      <c r="D4" s="994" t="s">
        <v>357</v>
      </c>
      <c r="E4" s="995"/>
      <c r="F4" s="995"/>
      <c r="G4" s="995"/>
      <c r="H4" s="995"/>
      <c r="I4" s="995"/>
      <c r="J4" s="995"/>
      <c r="K4" s="995"/>
      <c r="L4" s="995"/>
      <c r="M4" s="995"/>
      <c r="N4" s="995"/>
      <c r="O4" s="995"/>
      <c r="P4" s="995"/>
      <c r="Q4" s="995"/>
      <c r="R4" s="995"/>
      <c r="S4" s="995"/>
      <c r="T4" s="995"/>
      <c r="U4" s="995"/>
      <c r="V4" s="996"/>
    </row>
    <row r="5" spans="1:22" s="9" customFormat="1" ht="43.5" customHeight="1" thickBot="1" x14ac:dyDescent="0.3">
      <c r="A5" s="991" t="s">
        <v>2</v>
      </c>
      <c r="B5" s="992"/>
      <c r="C5" s="993"/>
      <c r="D5" s="997" t="s">
        <v>358</v>
      </c>
      <c r="E5" s="998"/>
      <c r="F5" s="998"/>
      <c r="G5" s="998"/>
      <c r="H5" s="998"/>
      <c r="I5" s="998"/>
      <c r="J5" s="998"/>
      <c r="K5" s="998"/>
      <c r="L5" s="998"/>
      <c r="M5" s="998"/>
      <c r="N5" s="998"/>
      <c r="O5" s="998"/>
      <c r="P5" s="998"/>
      <c r="Q5" s="998"/>
      <c r="R5" s="998"/>
      <c r="S5" s="998"/>
      <c r="T5" s="998"/>
      <c r="U5" s="998"/>
      <c r="V5" s="999"/>
    </row>
    <row r="6" spans="1:22" s="9" customFormat="1" ht="18.75" customHeight="1" thickBot="1" x14ac:dyDescent="0.3">
      <c r="A6" s="1008"/>
      <c r="B6" s="1009"/>
      <c r="C6" s="1009"/>
      <c r="D6" s="1009"/>
      <c r="E6" s="1009"/>
      <c r="F6" s="1009"/>
      <c r="G6" s="1009"/>
      <c r="H6" s="1009"/>
      <c r="I6" s="1009"/>
      <c r="J6" s="1009"/>
      <c r="K6" s="1009"/>
      <c r="L6" s="1009"/>
      <c r="M6" s="1009"/>
      <c r="N6" s="1009"/>
      <c r="O6" s="1009"/>
      <c r="P6" s="1009"/>
      <c r="Q6" s="1009"/>
      <c r="R6" s="1009"/>
      <c r="S6" s="1009"/>
      <c r="T6" s="1009"/>
      <c r="U6" s="1009"/>
      <c r="V6" s="1010"/>
    </row>
    <row r="7" spans="1:22" s="10" customFormat="1" ht="42.75" customHeight="1" x14ac:dyDescent="0.25">
      <c r="A7" s="1001" t="s">
        <v>23</v>
      </c>
      <c r="B7" s="1003" t="s">
        <v>24</v>
      </c>
      <c r="C7" s="986" t="s">
        <v>69</v>
      </c>
      <c r="D7" s="988" t="s">
        <v>25</v>
      </c>
      <c r="E7" s="989"/>
      <c r="F7" s="990" t="s">
        <v>234</v>
      </c>
      <c r="G7" s="990"/>
      <c r="H7" s="990"/>
      <c r="I7" s="990"/>
      <c r="J7" s="990"/>
      <c r="K7" s="990"/>
      <c r="L7" s="990"/>
      <c r="M7" s="990"/>
      <c r="N7" s="990"/>
      <c r="O7" s="990"/>
      <c r="P7" s="990"/>
      <c r="Q7" s="990"/>
      <c r="R7" s="990"/>
      <c r="S7" s="990"/>
      <c r="T7" s="1003" t="s">
        <v>29</v>
      </c>
      <c r="U7" s="1003"/>
      <c r="V7" s="1011" t="s">
        <v>593</v>
      </c>
    </row>
    <row r="8" spans="1:22" s="10" customFormat="1" ht="59.25" customHeight="1" thickBot="1" x14ac:dyDescent="0.3">
      <c r="A8" s="1002"/>
      <c r="B8" s="1004"/>
      <c r="C8" s="987"/>
      <c r="D8" s="53" t="s">
        <v>26</v>
      </c>
      <c r="E8" s="53" t="s">
        <v>27</v>
      </c>
      <c r="F8" s="53" t="s">
        <v>28</v>
      </c>
      <c r="G8" s="54" t="s">
        <v>6</v>
      </c>
      <c r="H8" s="54" t="s">
        <v>7</v>
      </c>
      <c r="I8" s="54" t="s">
        <v>8</v>
      </c>
      <c r="J8" s="54" t="s">
        <v>9</v>
      </c>
      <c r="K8" s="54" t="s">
        <v>10</v>
      </c>
      <c r="L8" s="54" t="s">
        <v>11</v>
      </c>
      <c r="M8" s="54" t="s">
        <v>12</v>
      </c>
      <c r="N8" s="54" t="s">
        <v>13</v>
      </c>
      <c r="O8" s="54" t="s">
        <v>14</v>
      </c>
      <c r="P8" s="54" t="s">
        <v>15</v>
      </c>
      <c r="Q8" s="54" t="s">
        <v>16</v>
      </c>
      <c r="R8" s="54" t="s">
        <v>17</v>
      </c>
      <c r="S8" s="55" t="s">
        <v>18</v>
      </c>
      <c r="T8" s="55" t="s">
        <v>30</v>
      </c>
      <c r="U8" s="55" t="s">
        <v>31</v>
      </c>
      <c r="V8" s="1012"/>
    </row>
    <row r="9" spans="1:22" s="11" customFormat="1" ht="38.25" customHeight="1" x14ac:dyDescent="0.25">
      <c r="A9" s="1032" t="s">
        <v>365</v>
      </c>
      <c r="B9" s="1033" t="s">
        <v>368</v>
      </c>
      <c r="C9" s="1035" t="s">
        <v>371</v>
      </c>
      <c r="D9" s="972" t="s">
        <v>372</v>
      </c>
      <c r="E9" s="972" t="s">
        <v>372</v>
      </c>
      <c r="F9" s="526" t="s">
        <v>19</v>
      </c>
      <c r="G9" s="803">
        <v>0.02</v>
      </c>
      <c r="H9" s="803">
        <v>0.06</v>
      </c>
      <c r="I9" s="803">
        <v>0.12</v>
      </c>
      <c r="J9" s="803">
        <v>0.11</v>
      </c>
      <c r="K9" s="803">
        <v>0.11</v>
      </c>
      <c r="L9" s="803">
        <v>0.11</v>
      </c>
      <c r="M9" s="804">
        <v>0.11</v>
      </c>
      <c r="N9" s="804">
        <v>0.11</v>
      </c>
      <c r="O9" s="804">
        <v>0.08</v>
      </c>
      <c r="P9" s="804">
        <v>7.0000000000000007E-2</v>
      </c>
      <c r="Q9" s="805">
        <v>0.06</v>
      </c>
      <c r="R9" s="805">
        <v>0.04</v>
      </c>
      <c r="S9" s="526">
        <f t="shared" ref="S9:S22" si="0">SUM(G9:R9)</f>
        <v>1</v>
      </c>
      <c r="T9" s="1019">
        <v>0.4</v>
      </c>
      <c r="U9" s="963">
        <v>0.16</v>
      </c>
      <c r="V9" s="965" t="s">
        <v>602</v>
      </c>
    </row>
    <row r="10" spans="1:22" s="11" customFormat="1" ht="42" customHeight="1" thickBot="1" x14ac:dyDescent="0.3">
      <c r="A10" s="979"/>
      <c r="B10" s="1034"/>
      <c r="C10" s="1030"/>
      <c r="D10" s="968"/>
      <c r="E10" s="968"/>
      <c r="F10" s="41" t="s">
        <v>20</v>
      </c>
      <c r="G10" s="803">
        <v>0.02</v>
      </c>
      <c r="H10" s="803">
        <v>0.06</v>
      </c>
      <c r="I10" s="803">
        <v>0.12</v>
      </c>
      <c r="J10" s="806">
        <v>0.16</v>
      </c>
      <c r="K10" s="803">
        <v>0.13</v>
      </c>
      <c r="L10" s="803">
        <v>0.12</v>
      </c>
      <c r="M10" s="803">
        <v>0.1</v>
      </c>
      <c r="N10" s="803">
        <v>0.14000000000000001</v>
      </c>
      <c r="O10" s="803">
        <v>0.15</v>
      </c>
      <c r="P10" s="803">
        <v>0</v>
      </c>
      <c r="Q10" s="803">
        <v>0</v>
      </c>
      <c r="R10" s="803">
        <v>0</v>
      </c>
      <c r="S10" s="41">
        <f t="shared" si="0"/>
        <v>1</v>
      </c>
      <c r="T10" s="1020"/>
      <c r="U10" s="964"/>
      <c r="V10" s="966"/>
    </row>
    <row r="11" spans="1:22" s="11" customFormat="1" ht="41.25" customHeight="1" x14ac:dyDescent="0.25">
      <c r="A11" s="979"/>
      <c r="B11" s="1034"/>
      <c r="C11" s="1030" t="s">
        <v>373</v>
      </c>
      <c r="D11" s="968" t="s">
        <v>372</v>
      </c>
      <c r="E11" s="968" t="s">
        <v>372</v>
      </c>
      <c r="F11" s="526" t="s">
        <v>19</v>
      </c>
      <c r="G11" s="803">
        <v>0.05</v>
      </c>
      <c r="H11" s="803">
        <v>0.01</v>
      </c>
      <c r="I11" s="803">
        <v>0.1</v>
      </c>
      <c r="J11" s="803">
        <v>0.11</v>
      </c>
      <c r="K11" s="803">
        <v>0.12</v>
      </c>
      <c r="L11" s="803">
        <v>0.12</v>
      </c>
      <c r="M11" s="803">
        <v>0.11</v>
      </c>
      <c r="N11" s="803">
        <v>0.11</v>
      </c>
      <c r="O11" s="803">
        <v>0.09</v>
      </c>
      <c r="P11" s="803">
        <v>7.0000000000000007E-2</v>
      </c>
      <c r="Q11" s="803">
        <v>0.06</v>
      </c>
      <c r="R11" s="803">
        <v>0.05</v>
      </c>
      <c r="S11" s="526">
        <f t="shared" si="0"/>
        <v>1</v>
      </c>
      <c r="T11" s="1020"/>
      <c r="U11" s="964">
        <v>0.15</v>
      </c>
      <c r="V11" s="1028" t="s">
        <v>603</v>
      </c>
    </row>
    <row r="12" spans="1:22" s="11" customFormat="1" ht="47.25" customHeight="1" thickBot="1" x14ac:dyDescent="0.3">
      <c r="A12" s="979"/>
      <c r="B12" s="1034"/>
      <c r="C12" s="1030"/>
      <c r="D12" s="968"/>
      <c r="E12" s="968"/>
      <c r="F12" s="41" t="s">
        <v>20</v>
      </c>
      <c r="G12" s="803">
        <v>0.05</v>
      </c>
      <c r="H12" s="803">
        <v>0.01</v>
      </c>
      <c r="I12" s="803">
        <v>0.1</v>
      </c>
      <c r="J12" s="806">
        <v>7.0000000000000007E-2</v>
      </c>
      <c r="K12" s="803">
        <v>0.04</v>
      </c>
      <c r="L12" s="803">
        <v>0.13</v>
      </c>
      <c r="M12" s="803">
        <v>0.16</v>
      </c>
      <c r="N12" s="803">
        <v>0.14000000000000001</v>
      </c>
      <c r="O12" s="803">
        <v>0.21</v>
      </c>
      <c r="P12" s="803">
        <v>0.09</v>
      </c>
      <c r="Q12" s="803">
        <v>0</v>
      </c>
      <c r="R12" s="803">
        <v>0</v>
      </c>
      <c r="S12" s="41">
        <f t="shared" si="0"/>
        <v>1</v>
      </c>
      <c r="T12" s="1020"/>
      <c r="U12" s="964"/>
      <c r="V12" s="1029"/>
    </row>
    <row r="13" spans="1:22" s="11" customFormat="1" ht="61.5" customHeight="1" x14ac:dyDescent="0.25">
      <c r="A13" s="979"/>
      <c r="B13" s="1034"/>
      <c r="C13" s="1030" t="s">
        <v>374</v>
      </c>
      <c r="D13" s="968" t="s">
        <v>372</v>
      </c>
      <c r="E13" s="968" t="s">
        <v>372</v>
      </c>
      <c r="F13" s="526" t="s">
        <v>19</v>
      </c>
      <c r="G13" s="803">
        <v>0.04</v>
      </c>
      <c r="H13" s="803">
        <v>0.06</v>
      </c>
      <c r="I13" s="803">
        <v>0.11</v>
      </c>
      <c r="J13" s="803">
        <v>0.1</v>
      </c>
      <c r="K13" s="803">
        <v>0.1</v>
      </c>
      <c r="L13" s="803">
        <v>0.1</v>
      </c>
      <c r="M13" s="803">
        <v>0.11</v>
      </c>
      <c r="N13" s="803">
        <v>0.11</v>
      </c>
      <c r="O13" s="803">
        <v>0.09</v>
      </c>
      <c r="P13" s="803">
        <v>7.0000000000000007E-2</v>
      </c>
      <c r="Q13" s="803">
        <v>0.06</v>
      </c>
      <c r="R13" s="803">
        <v>0.05</v>
      </c>
      <c r="S13" s="526">
        <f t="shared" si="0"/>
        <v>1</v>
      </c>
      <c r="T13" s="1020"/>
      <c r="U13" s="964">
        <v>0.02</v>
      </c>
      <c r="V13" s="1028" t="s">
        <v>594</v>
      </c>
    </row>
    <row r="14" spans="1:22" s="11" customFormat="1" ht="61.5" customHeight="1" thickBot="1" x14ac:dyDescent="0.3">
      <c r="A14" s="979"/>
      <c r="B14" s="1034"/>
      <c r="C14" s="1030"/>
      <c r="D14" s="968"/>
      <c r="E14" s="968"/>
      <c r="F14" s="41" t="s">
        <v>20</v>
      </c>
      <c r="G14" s="803">
        <v>0.04</v>
      </c>
      <c r="H14" s="803">
        <v>0.06</v>
      </c>
      <c r="I14" s="803">
        <v>0.11</v>
      </c>
      <c r="J14" s="803">
        <v>0.16</v>
      </c>
      <c r="K14" s="803">
        <v>0.17</v>
      </c>
      <c r="L14" s="803">
        <v>0.09</v>
      </c>
      <c r="M14" s="803">
        <v>0.09</v>
      </c>
      <c r="N14" s="803">
        <v>7.0000000000000007E-2</v>
      </c>
      <c r="O14" s="803">
        <v>0.06</v>
      </c>
      <c r="P14" s="803">
        <v>0.06</v>
      </c>
      <c r="Q14" s="803">
        <v>7.0000000000000007E-2</v>
      </c>
      <c r="R14" s="806">
        <v>0.02</v>
      </c>
      <c r="S14" s="41">
        <f t="shared" si="0"/>
        <v>1.0000000000000002</v>
      </c>
      <c r="T14" s="1020"/>
      <c r="U14" s="964"/>
      <c r="V14" s="1029"/>
    </row>
    <row r="15" spans="1:22" s="11" customFormat="1" ht="60" customHeight="1" x14ac:dyDescent="0.25">
      <c r="A15" s="979"/>
      <c r="B15" s="1034"/>
      <c r="C15" s="1030" t="s">
        <v>375</v>
      </c>
      <c r="D15" s="968" t="s">
        <v>372</v>
      </c>
      <c r="E15" s="968" t="s">
        <v>372</v>
      </c>
      <c r="F15" s="526" t="s">
        <v>19</v>
      </c>
      <c r="G15" s="803">
        <v>0.02</v>
      </c>
      <c r="H15" s="803">
        <v>0.01</v>
      </c>
      <c r="I15" s="803">
        <v>0.05</v>
      </c>
      <c r="J15" s="803">
        <v>0.11</v>
      </c>
      <c r="K15" s="803">
        <v>0.12</v>
      </c>
      <c r="L15" s="803">
        <v>0.12</v>
      </c>
      <c r="M15" s="803">
        <v>0.12</v>
      </c>
      <c r="N15" s="803">
        <v>0.12</v>
      </c>
      <c r="O15" s="803">
        <v>0.12</v>
      </c>
      <c r="P15" s="803">
        <v>0.1</v>
      </c>
      <c r="Q15" s="803">
        <v>0.06</v>
      </c>
      <c r="R15" s="803">
        <v>0.05</v>
      </c>
      <c r="S15" s="526">
        <f t="shared" si="0"/>
        <v>1</v>
      </c>
      <c r="T15" s="1020"/>
      <c r="U15" s="964">
        <v>7.0000000000000007E-2</v>
      </c>
      <c r="V15" s="1028" t="s">
        <v>604</v>
      </c>
    </row>
    <row r="16" spans="1:22" s="11" customFormat="1" ht="60" customHeight="1" thickBot="1" x14ac:dyDescent="0.3">
      <c r="A16" s="979"/>
      <c r="B16" s="1034"/>
      <c r="C16" s="1030"/>
      <c r="D16" s="968"/>
      <c r="E16" s="968"/>
      <c r="F16" s="41" t="s">
        <v>20</v>
      </c>
      <c r="G16" s="803">
        <v>0.02</v>
      </c>
      <c r="H16" s="803">
        <v>0.01</v>
      </c>
      <c r="I16" s="803">
        <v>0.05</v>
      </c>
      <c r="J16" s="803">
        <v>0.06</v>
      </c>
      <c r="K16" s="803">
        <v>0.14000000000000001</v>
      </c>
      <c r="L16" s="803">
        <v>0.13</v>
      </c>
      <c r="M16" s="803">
        <v>0.12</v>
      </c>
      <c r="N16" s="803">
        <v>0.17</v>
      </c>
      <c r="O16" s="803">
        <v>0.13</v>
      </c>
      <c r="P16" s="803">
        <v>0.03</v>
      </c>
      <c r="Q16" s="803">
        <v>0.11</v>
      </c>
      <c r="R16" s="806">
        <v>0.03</v>
      </c>
      <c r="S16" s="41">
        <f t="shared" si="0"/>
        <v>1</v>
      </c>
      <c r="T16" s="1020"/>
      <c r="U16" s="964"/>
      <c r="V16" s="1031"/>
    </row>
    <row r="17" spans="1:33" s="11" customFormat="1" ht="53.25" customHeight="1" x14ac:dyDescent="0.25">
      <c r="A17" s="977" t="s">
        <v>366</v>
      </c>
      <c r="B17" s="1024" t="s">
        <v>369</v>
      </c>
      <c r="C17" s="1026" t="s">
        <v>376</v>
      </c>
      <c r="D17" s="1027" t="s">
        <v>372</v>
      </c>
      <c r="E17" s="1027" t="s">
        <v>372</v>
      </c>
      <c r="F17" s="526" t="s">
        <v>19</v>
      </c>
      <c r="G17" s="807">
        <v>0.08</v>
      </c>
      <c r="H17" s="807">
        <v>0.05</v>
      </c>
      <c r="I17" s="807">
        <v>0.15</v>
      </c>
      <c r="J17" s="807">
        <v>0.08</v>
      </c>
      <c r="K17" s="807">
        <v>0.08</v>
      </c>
      <c r="L17" s="807">
        <v>0.08</v>
      </c>
      <c r="M17" s="807">
        <v>0.08</v>
      </c>
      <c r="N17" s="807">
        <v>0.08</v>
      </c>
      <c r="O17" s="807">
        <v>0.08</v>
      </c>
      <c r="P17" s="807">
        <v>0.08</v>
      </c>
      <c r="Q17" s="807">
        <v>0.08</v>
      </c>
      <c r="R17" s="807">
        <v>0.08</v>
      </c>
      <c r="S17" s="526">
        <f t="shared" si="0"/>
        <v>0.99999999999999978</v>
      </c>
      <c r="T17" s="975">
        <v>0.35</v>
      </c>
      <c r="U17" s="1036">
        <v>7.0000000000000007E-2</v>
      </c>
      <c r="V17" s="1037" t="s">
        <v>605</v>
      </c>
    </row>
    <row r="18" spans="1:33" s="11" customFormat="1" ht="39.75" customHeight="1" thickBot="1" x14ac:dyDescent="0.3">
      <c r="A18" s="977"/>
      <c r="B18" s="1025"/>
      <c r="C18" s="967"/>
      <c r="D18" s="968"/>
      <c r="E18" s="968"/>
      <c r="F18" s="41" t="s">
        <v>20</v>
      </c>
      <c r="G18" s="803">
        <v>0.08</v>
      </c>
      <c r="H18" s="803">
        <v>0.05</v>
      </c>
      <c r="I18" s="803">
        <v>0.15</v>
      </c>
      <c r="J18" s="803">
        <v>0.18</v>
      </c>
      <c r="K18" s="803">
        <v>0.19</v>
      </c>
      <c r="L18" s="803">
        <v>0.17</v>
      </c>
      <c r="M18" s="803">
        <v>0.08</v>
      </c>
      <c r="N18" s="803">
        <v>0.08</v>
      </c>
      <c r="O18" s="803">
        <v>0.02</v>
      </c>
      <c r="P18" s="803">
        <v>0</v>
      </c>
      <c r="Q18" s="803">
        <v>0</v>
      </c>
      <c r="R18" s="806">
        <v>0</v>
      </c>
      <c r="S18" s="41">
        <f t="shared" si="0"/>
        <v>1</v>
      </c>
      <c r="T18" s="1020"/>
      <c r="U18" s="964"/>
      <c r="V18" s="1029"/>
    </row>
    <row r="19" spans="1:33" s="11" customFormat="1" ht="74.25" customHeight="1" x14ac:dyDescent="0.25">
      <c r="A19" s="977"/>
      <c r="B19" s="1025"/>
      <c r="C19" s="1030" t="s">
        <v>377</v>
      </c>
      <c r="D19" s="968" t="s">
        <v>372</v>
      </c>
      <c r="E19" s="968" t="s">
        <v>372</v>
      </c>
      <c r="F19" s="526" t="s">
        <v>19</v>
      </c>
      <c r="G19" s="803">
        <v>0.01</v>
      </c>
      <c r="H19" s="803">
        <v>7.0000000000000007E-2</v>
      </c>
      <c r="I19" s="803">
        <v>0.09</v>
      </c>
      <c r="J19" s="803">
        <v>0.1</v>
      </c>
      <c r="K19" s="803">
        <v>0.12</v>
      </c>
      <c r="L19" s="803">
        <v>0.12</v>
      </c>
      <c r="M19" s="803">
        <v>0.12</v>
      </c>
      <c r="N19" s="803">
        <v>0.12</v>
      </c>
      <c r="O19" s="803">
        <v>0.1</v>
      </c>
      <c r="P19" s="803">
        <v>0.05</v>
      </c>
      <c r="Q19" s="803">
        <v>0.05</v>
      </c>
      <c r="R19" s="803">
        <v>0.05</v>
      </c>
      <c r="S19" s="526">
        <f t="shared" si="0"/>
        <v>1</v>
      </c>
      <c r="T19" s="1020"/>
      <c r="U19" s="964">
        <v>0.28000000000000003</v>
      </c>
      <c r="V19" s="969" t="s">
        <v>595</v>
      </c>
    </row>
    <row r="20" spans="1:33" s="11" customFormat="1" ht="39.75" customHeight="1" thickBot="1" x14ac:dyDescent="0.3">
      <c r="A20" s="977"/>
      <c r="B20" s="1025"/>
      <c r="C20" s="1030"/>
      <c r="D20" s="968"/>
      <c r="E20" s="968"/>
      <c r="F20" s="41" t="s">
        <v>20</v>
      </c>
      <c r="G20" s="803">
        <v>0.01</v>
      </c>
      <c r="H20" s="803">
        <v>7.0000000000000007E-2</v>
      </c>
      <c r="I20" s="803">
        <v>0.09</v>
      </c>
      <c r="J20" s="803">
        <v>0.11</v>
      </c>
      <c r="K20" s="803">
        <v>7.0000000000000007E-2</v>
      </c>
      <c r="L20" s="803">
        <v>0.13</v>
      </c>
      <c r="M20" s="803">
        <v>0.09</v>
      </c>
      <c r="N20" s="803">
        <v>0.18</v>
      </c>
      <c r="O20" s="803">
        <v>0.16</v>
      </c>
      <c r="P20" s="803">
        <v>7.0000000000000007E-2</v>
      </c>
      <c r="Q20" s="803">
        <v>0.02</v>
      </c>
      <c r="R20" s="806">
        <v>0</v>
      </c>
      <c r="S20" s="41">
        <f t="shared" si="0"/>
        <v>1</v>
      </c>
      <c r="T20" s="1020"/>
      <c r="U20" s="964"/>
      <c r="V20" s="970"/>
    </row>
    <row r="21" spans="1:33" ht="57.75" customHeight="1" x14ac:dyDescent="0.25">
      <c r="A21" s="1038" t="s">
        <v>367</v>
      </c>
      <c r="B21" s="1040" t="s">
        <v>370</v>
      </c>
      <c r="C21" s="1035" t="s">
        <v>378</v>
      </c>
      <c r="D21" s="972" t="s">
        <v>372</v>
      </c>
      <c r="E21" s="972" t="s">
        <v>372</v>
      </c>
      <c r="F21" s="526" t="s">
        <v>19</v>
      </c>
      <c r="G21" s="804">
        <v>0.05</v>
      </c>
      <c r="H21" s="804">
        <v>0.08</v>
      </c>
      <c r="I21" s="804">
        <v>0.08</v>
      </c>
      <c r="J21" s="804">
        <v>0.09</v>
      </c>
      <c r="K21" s="804">
        <v>0.09</v>
      </c>
      <c r="L21" s="804">
        <v>0.09</v>
      </c>
      <c r="M21" s="804">
        <v>0.09</v>
      </c>
      <c r="N21" s="804">
        <v>0.09</v>
      </c>
      <c r="O21" s="804">
        <v>0.09</v>
      </c>
      <c r="P21" s="804">
        <v>0.09</v>
      </c>
      <c r="Q21" s="805">
        <v>0.08</v>
      </c>
      <c r="R21" s="805">
        <v>0.08</v>
      </c>
      <c r="S21" s="526">
        <f>SUM(G21:R21)</f>
        <v>0.99999999999999978</v>
      </c>
      <c r="T21" s="1019">
        <v>0.2</v>
      </c>
      <c r="U21" s="963">
        <v>0.2</v>
      </c>
      <c r="V21" s="1021" t="s">
        <v>601</v>
      </c>
      <c r="Y21" s="11"/>
      <c r="Z21" s="11"/>
      <c r="AA21" s="11"/>
      <c r="AB21" s="11"/>
      <c r="AC21" s="11"/>
      <c r="AD21" s="11"/>
    </row>
    <row r="22" spans="1:33" ht="46.5" customHeight="1" thickBot="1" x14ac:dyDescent="0.3">
      <c r="A22" s="1039"/>
      <c r="B22" s="1041"/>
      <c r="C22" s="1030"/>
      <c r="D22" s="968"/>
      <c r="E22" s="968"/>
      <c r="F22" s="41" t="s">
        <v>20</v>
      </c>
      <c r="G22" s="803">
        <v>0.05</v>
      </c>
      <c r="H22" s="803">
        <v>0.08</v>
      </c>
      <c r="I22" s="803">
        <v>0.08</v>
      </c>
      <c r="J22" s="803">
        <v>0.09</v>
      </c>
      <c r="K22" s="803">
        <v>0.09</v>
      </c>
      <c r="L22" s="803">
        <v>0.09</v>
      </c>
      <c r="M22" s="803">
        <v>0.09</v>
      </c>
      <c r="N22" s="803">
        <v>0.09</v>
      </c>
      <c r="O22" s="803">
        <v>0.09</v>
      </c>
      <c r="P22" s="803">
        <v>0.09</v>
      </c>
      <c r="Q22" s="803">
        <v>0.08</v>
      </c>
      <c r="R22" s="806">
        <v>0.08</v>
      </c>
      <c r="S22" s="41">
        <f t="shared" si="0"/>
        <v>0.99999999999999978</v>
      </c>
      <c r="T22" s="1020"/>
      <c r="U22" s="964"/>
      <c r="V22" s="1022"/>
      <c r="Y22" s="11"/>
      <c r="Z22" s="11"/>
      <c r="AA22" s="11"/>
      <c r="AB22" s="11"/>
      <c r="AC22" s="11"/>
      <c r="AD22" s="11"/>
    </row>
    <row r="23" spans="1:33" ht="49.5" customHeight="1" x14ac:dyDescent="0.25">
      <c r="A23" s="976" t="s">
        <v>569</v>
      </c>
      <c r="B23" s="978" t="s">
        <v>570</v>
      </c>
      <c r="C23" s="971" t="s">
        <v>612</v>
      </c>
      <c r="D23" s="972" t="s">
        <v>372</v>
      </c>
      <c r="E23" s="972" t="s">
        <v>372</v>
      </c>
      <c r="F23" s="526" t="s">
        <v>19</v>
      </c>
      <c r="G23" s="804">
        <v>0</v>
      </c>
      <c r="H23" s="804">
        <v>0</v>
      </c>
      <c r="I23" s="804">
        <v>0</v>
      </c>
      <c r="J23" s="804">
        <v>0</v>
      </c>
      <c r="K23" s="804">
        <v>0</v>
      </c>
      <c r="L23" s="804">
        <v>0</v>
      </c>
      <c r="M23" s="804">
        <v>0</v>
      </c>
      <c r="N23" s="804">
        <v>0</v>
      </c>
      <c r="O23" s="804">
        <v>0.5</v>
      </c>
      <c r="P23" s="804">
        <v>0.5</v>
      </c>
      <c r="Q23" s="805">
        <v>0</v>
      </c>
      <c r="R23" s="805">
        <v>0</v>
      </c>
      <c r="S23" s="526">
        <f>SUM(G23:R23)</f>
        <v>1</v>
      </c>
      <c r="T23" s="973">
        <v>0.05</v>
      </c>
      <c r="U23" s="963">
        <v>0.02</v>
      </c>
      <c r="V23" s="965" t="s">
        <v>606</v>
      </c>
      <c r="Y23" s="11"/>
      <c r="Z23" s="11"/>
      <c r="AA23" s="11"/>
      <c r="AB23" s="11"/>
      <c r="AC23" s="11"/>
      <c r="AD23" s="11"/>
    </row>
    <row r="24" spans="1:33" ht="50.25" customHeight="1" thickBot="1" x14ac:dyDescent="0.3">
      <c r="A24" s="977"/>
      <c r="B24" s="979"/>
      <c r="C24" s="967"/>
      <c r="D24" s="968"/>
      <c r="E24" s="968"/>
      <c r="F24" s="41" t="s">
        <v>20</v>
      </c>
      <c r="G24" s="803"/>
      <c r="H24" s="803"/>
      <c r="I24" s="803"/>
      <c r="J24" s="803"/>
      <c r="K24" s="803"/>
      <c r="L24" s="803"/>
      <c r="M24" s="803"/>
      <c r="N24" s="803"/>
      <c r="O24" s="803">
        <v>0.45</v>
      </c>
      <c r="P24" s="803">
        <v>0.5</v>
      </c>
      <c r="Q24" s="803">
        <v>0</v>
      </c>
      <c r="R24" s="806">
        <v>0.05</v>
      </c>
      <c r="S24" s="41">
        <f t="shared" ref="S24:S26" si="1">SUM(G24:R24)</f>
        <v>1</v>
      </c>
      <c r="T24" s="974"/>
      <c r="U24" s="964"/>
      <c r="V24" s="966"/>
      <c r="Y24" s="11"/>
      <c r="Z24" s="11"/>
      <c r="AA24" s="11"/>
      <c r="AB24" s="11"/>
      <c r="AC24" s="11"/>
      <c r="AD24" s="11"/>
    </row>
    <row r="25" spans="1:33" s="11" customFormat="1" ht="74.25" customHeight="1" x14ac:dyDescent="0.25">
      <c r="A25" s="977"/>
      <c r="B25" s="979"/>
      <c r="C25" s="967" t="s">
        <v>571</v>
      </c>
      <c r="D25" s="968" t="s">
        <v>372</v>
      </c>
      <c r="E25" s="968" t="s">
        <v>372</v>
      </c>
      <c r="F25" s="526" t="s">
        <v>19</v>
      </c>
      <c r="G25" s="803">
        <v>0</v>
      </c>
      <c r="H25" s="803">
        <v>0</v>
      </c>
      <c r="I25" s="803">
        <v>0</v>
      </c>
      <c r="J25" s="803">
        <v>0</v>
      </c>
      <c r="K25" s="803">
        <v>0</v>
      </c>
      <c r="L25" s="803">
        <v>0</v>
      </c>
      <c r="M25" s="803">
        <v>0</v>
      </c>
      <c r="N25" s="803">
        <v>0</v>
      </c>
      <c r="O25" s="803">
        <v>0</v>
      </c>
      <c r="P25" s="803">
        <v>0</v>
      </c>
      <c r="Q25" s="803">
        <v>1</v>
      </c>
      <c r="R25" s="803">
        <v>0</v>
      </c>
      <c r="S25" s="526">
        <f t="shared" si="1"/>
        <v>1</v>
      </c>
      <c r="T25" s="974"/>
      <c r="U25" s="964">
        <v>0.03</v>
      </c>
      <c r="V25" s="969" t="s">
        <v>607</v>
      </c>
    </row>
    <row r="26" spans="1:33" s="11" customFormat="1" ht="39.75" customHeight="1" x14ac:dyDescent="0.25">
      <c r="A26" s="977"/>
      <c r="B26" s="979"/>
      <c r="C26" s="967"/>
      <c r="D26" s="968"/>
      <c r="E26" s="968"/>
      <c r="F26" s="41" t="s">
        <v>20</v>
      </c>
      <c r="G26" s="803"/>
      <c r="H26" s="803"/>
      <c r="I26" s="803"/>
      <c r="J26" s="803"/>
      <c r="K26" s="803"/>
      <c r="L26" s="803"/>
      <c r="M26" s="803"/>
      <c r="N26" s="803"/>
      <c r="O26" s="803">
        <v>0</v>
      </c>
      <c r="P26" s="803">
        <v>0</v>
      </c>
      <c r="Q26" s="803">
        <v>1</v>
      </c>
      <c r="R26" s="806">
        <v>0</v>
      </c>
      <c r="S26" s="41">
        <f t="shared" si="1"/>
        <v>1</v>
      </c>
      <c r="T26" s="975"/>
      <c r="U26" s="964"/>
      <c r="V26" s="970"/>
    </row>
    <row r="27" spans="1:33" s="13" customFormat="1" ht="18.75" customHeight="1" thickBot="1" x14ac:dyDescent="0.3">
      <c r="A27" s="1023" t="s">
        <v>379</v>
      </c>
      <c r="B27" s="987"/>
      <c r="C27" s="987"/>
      <c r="D27" s="987"/>
      <c r="E27" s="987"/>
      <c r="F27" s="987"/>
      <c r="G27" s="987"/>
      <c r="H27" s="987"/>
      <c r="I27" s="987"/>
      <c r="J27" s="987"/>
      <c r="K27" s="987"/>
      <c r="L27" s="987"/>
      <c r="M27" s="987"/>
      <c r="N27" s="987"/>
      <c r="O27" s="987"/>
      <c r="P27" s="987"/>
      <c r="Q27" s="987"/>
      <c r="R27" s="987"/>
      <c r="S27" s="987"/>
      <c r="T27" s="527">
        <f>SUM(T9:T26)</f>
        <v>1</v>
      </c>
      <c r="U27" s="527">
        <f>SUM(U9:U26)</f>
        <v>1</v>
      </c>
      <c r="V27" s="528"/>
      <c r="W27" s="12"/>
      <c r="X27" s="12"/>
      <c r="Y27" s="12"/>
      <c r="Z27" s="12"/>
      <c r="AA27" s="12"/>
      <c r="AB27" s="12"/>
      <c r="AC27" s="12"/>
      <c r="AD27" s="12"/>
      <c r="AE27" s="12"/>
      <c r="AF27" s="12"/>
      <c r="AG27" s="12"/>
    </row>
    <row r="28" spans="1:33" ht="14.25" x14ac:dyDescent="0.25">
      <c r="A28" s="11"/>
      <c r="B28" s="11"/>
      <c r="C28" s="17"/>
      <c r="D28" s="11"/>
      <c r="E28" s="11"/>
      <c r="F28" s="11"/>
      <c r="G28" s="11"/>
      <c r="H28" s="11"/>
      <c r="I28" s="11"/>
      <c r="J28" s="11"/>
      <c r="K28" s="11"/>
      <c r="L28" s="11"/>
      <c r="M28" s="11"/>
      <c r="N28" s="14"/>
      <c r="O28" s="14"/>
      <c r="P28" s="14"/>
      <c r="Q28" s="14"/>
      <c r="R28" s="14"/>
      <c r="S28" s="14"/>
      <c r="T28" s="14"/>
      <c r="U28" s="43"/>
    </row>
    <row r="29" spans="1:33" x14ac:dyDescent="0.25">
      <c r="A29" s="11"/>
      <c r="B29" s="11"/>
      <c r="C29" s="17"/>
      <c r="D29" s="11"/>
      <c r="E29" s="11"/>
      <c r="F29" s="11"/>
      <c r="G29" s="11"/>
      <c r="H29" s="11"/>
      <c r="I29" s="11"/>
      <c r="J29" s="11"/>
      <c r="K29" s="11"/>
      <c r="L29" s="11"/>
      <c r="M29" s="11"/>
      <c r="N29" s="14"/>
      <c r="O29" s="14"/>
      <c r="P29" s="14"/>
      <c r="Q29" s="14"/>
      <c r="R29" s="14"/>
      <c r="S29" s="14"/>
      <c r="T29" s="14"/>
      <c r="U29" s="14"/>
    </row>
    <row r="30" spans="1:33" x14ac:dyDescent="0.25">
      <c r="A30" s="11"/>
      <c r="B30" s="11"/>
      <c r="C30" s="17"/>
      <c r="D30" s="11"/>
      <c r="E30" s="11"/>
      <c r="F30" s="11"/>
      <c r="G30" s="11"/>
      <c r="H30" s="11"/>
      <c r="I30" s="11"/>
      <c r="J30" s="11"/>
      <c r="K30" s="11"/>
      <c r="L30" s="11"/>
      <c r="M30" s="11"/>
      <c r="N30" s="14"/>
      <c r="O30" s="14"/>
      <c r="P30" s="14"/>
      <c r="Q30" s="14"/>
      <c r="R30" s="14"/>
      <c r="S30" s="14"/>
      <c r="T30" s="14"/>
      <c r="U30" s="14"/>
    </row>
    <row r="31" spans="1:33" ht="26.25" customHeight="1" x14ac:dyDescent="0.25">
      <c r="B31" s="48" t="s">
        <v>36</v>
      </c>
      <c r="C31" s="1013" t="s">
        <v>37</v>
      </c>
      <c r="D31" s="1014"/>
      <c r="E31" s="1014"/>
      <c r="F31" s="1014"/>
      <c r="G31" s="1014"/>
      <c r="H31" s="1014"/>
      <c r="I31" s="1015"/>
      <c r="J31" s="1016" t="s">
        <v>38</v>
      </c>
      <c r="K31" s="1017"/>
      <c r="L31" s="1017"/>
      <c r="M31" s="1017"/>
      <c r="N31" s="1017"/>
      <c r="O31" s="1017"/>
      <c r="P31" s="1018"/>
      <c r="Q31" s="14"/>
      <c r="R31" s="14"/>
      <c r="S31" s="14"/>
      <c r="T31" s="14"/>
      <c r="U31" s="14"/>
      <c r="Y31" s="11"/>
      <c r="Z31" s="11"/>
      <c r="AA31" s="11"/>
      <c r="AB31" s="11"/>
      <c r="AC31" s="11"/>
      <c r="AD31" s="11"/>
      <c r="AE31" s="11"/>
    </row>
    <row r="32" spans="1:33" ht="38.25" customHeight="1" x14ac:dyDescent="0.25">
      <c r="A32" s="11"/>
      <c r="B32" s="25">
        <v>13</v>
      </c>
      <c r="C32" s="862" t="s">
        <v>97</v>
      </c>
      <c r="D32" s="862"/>
      <c r="E32" s="862"/>
      <c r="F32" s="862"/>
      <c r="G32" s="862"/>
      <c r="H32" s="862"/>
      <c r="I32" s="862"/>
      <c r="J32" s="862" t="s">
        <v>88</v>
      </c>
      <c r="K32" s="862"/>
      <c r="L32" s="862"/>
      <c r="M32" s="862"/>
      <c r="N32" s="862"/>
      <c r="O32" s="862"/>
      <c r="P32" s="862"/>
      <c r="Q32" s="14"/>
      <c r="R32" s="14"/>
      <c r="S32" s="14"/>
      <c r="T32" s="14"/>
      <c r="U32" s="14"/>
      <c r="Y32" s="11"/>
      <c r="Z32" s="11"/>
      <c r="AA32" s="11"/>
      <c r="AB32" s="11"/>
      <c r="AC32" s="11"/>
      <c r="AD32" s="11"/>
      <c r="AE32" s="11"/>
    </row>
    <row r="33" spans="1:31" ht="26.25" customHeight="1" x14ac:dyDescent="0.25">
      <c r="A33" s="11"/>
      <c r="B33" s="25">
        <v>14</v>
      </c>
      <c r="C33" s="862" t="s">
        <v>347</v>
      </c>
      <c r="D33" s="862"/>
      <c r="E33" s="862"/>
      <c r="F33" s="862"/>
      <c r="G33" s="862"/>
      <c r="H33" s="862"/>
      <c r="I33" s="862"/>
      <c r="J33" s="863" t="s">
        <v>352</v>
      </c>
      <c r="K33" s="863"/>
      <c r="L33" s="863"/>
      <c r="M33" s="863"/>
      <c r="N33" s="863"/>
      <c r="O33" s="863"/>
      <c r="P33" s="863"/>
      <c r="Q33" s="14"/>
      <c r="R33" s="14"/>
      <c r="S33" s="14"/>
      <c r="T33" s="14"/>
      <c r="U33" s="14"/>
      <c r="Y33" s="11"/>
      <c r="Z33" s="11"/>
      <c r="AA33" s="11"/>
      <c r="AB33" s="11"/>
      <c r="AC33" s="11"/>
      <c r="AD33" s="11"/>
      <c r="AE33" s="11"/>
    </row>
    <row r="34" spans="1:31" x14ac:dyDescent="0.25">
      <c r="A34" s="11"/>
      <c r="B34" s="11"/>
      <c r="C34" s="17"/>
      <c r="D34" s="11"/>
      <c r="E34" s="11"/>
      <c r="F34" s="11"/>
      <c r="G34" s="11"/>
      <c r="H34" s="11"/>
      <c r="I34" s="11"/>
      <c r="J34" s="11"/>
      <c r="K34" s="11"/>
      <c r="L34" s="11"/>
      <c r="M34" s="11"/>
      <c r="N34" s="14"/>
      <c r="O34" s="14"/>
      <c r="P34" s="14"/>
      <c r="Q34" s="14"/>
      <c r="R34" s="14"/>
      <c r="S34" s="14"/>
      <c r="T34" s="14"/>
      <c r="U34" s="14"/>
    </row>
    <row r="35" spans="1:31" x14ac:dyDescent="0.25">
      <c r="A35" s="11"/>
      <c r="B35" s="11"/>
      <c r="C35" s="17"/>
      <c r="D35" s="11"/>
      <c r="E35" s="11"/>
      <c r="F35" s="11"/>
      <c r="G35" s="11"/>
      <c r="H35" s="11"/>
      <c r="I35" s="11"/>
      <c r="J35" s="11"/>
      <c r="K35" s="11"/>
      <c r="L35" s="11"/>
      <c r="M35" s="11"/>
      <c r="N35" s="14"/>
      <c r="O35" s="14"/>
      <c r="P35" s="14"/>
      <c r="Q35" s="14"/>
      <c r="R35" s="14"/>
      <c r="S35" s="14"/>
      <c r="T35" s="14"/>
      <c r="U35" s="14"/>
    </row>
    <row r="36" spans="1:31" x14ac:dyDescent="0.25">
      <c r="A36" s="11"/>
      <c r="B36" s="11"/>
      <c r="C36" s="17"/>
      <c r="D36" s="11"/>
      <c r="E36" s="11"/>
      <c r="F36" s="11"/>
      <c r="G36" s="11"/>
      <c r="H36" s="11"/>
      <c r="I36" s="11"/>
      <c r="J36" s="11"/>
      <c r="K36" s="11"/>
      <c r="L36" s="11"/>
      <c r="M36" s="11"/>
      <c r="N36" s="14"/>
      <c r="O36" s="14"/>
      <c r="P36" s="14"/>
      <c r="Q36" s="14"/>
      <c r="R36" s="14"/>
      <c r="S36" s="14"/>
      <c r="T36" s="14"/>
      <c r="U36" s="14"/>
    </row>
    <row r="37" spans="1:31" x14ac:dyDescent="0.25">
      <c r="A37" s="11"/>
      <c r="B37" s="11"/>
      <c r="C37" s="17"/>
      <c r="D37" s="11"/>
      <c r="E37" s="11"/>
      <c r="F37" s="11"/>
      <c r="G37" s="11"/>
      <c r="H37" s="11"/>
      <c r="I37" s="11"/>
      <c r="J37" s="11"/>
      <c r="K37" s="11"/>
      <c r="L37" s="11"/>
      <c r="M37" s="11"/>
      <c r="N37" s="14"/>
      <c r="O37" s="14"/>
      <c r="P37" s="14"/>
      <c r="Q37" s="14"/>
      <c r="R37" s="14"/>
      <c r="S37" s="14"/>
      <c r="T37" s="14"/>
      <c r="U37" s="14"/>
    </row>
    <row r="38" spans="1:31" x14ac:dyDescent="0.25">
      <c r="A38" s="11"/>
      <c r="B38" s="11"/>
      <c r="C38" s="17"/>
      <c r="D38" s="11"/>
      <c r="E38" s="11"/>
      <c r="F38" s="11"/>
      <c r="G38" s="11"/>
      <c r="H38" s="11"/>
      <c r="I38" s="11"/>
      <c r="J38" s="11"/>
      <c r="K38" s="11"/>
      <c r="L38" s="11"/>
      <c r="M38" s="11"/>
      <c r="N38" s="14"/>
      <c r="O38" s="14"/>
      <c r="P38" s="14"/>
      <c r="Q38" s="14"/>
      <c r="R38" s="14"/>
      <c r="S38" s="14"/>
      <c r="T38" s="14"/>
      <c r="U38" s="14"/>
    </row>
    <row r="39" spans="1:31" x14ac:dyDescent="0.25">
      <c r="A39" s="11"/>
      <c r="B39" s="11"/>
      <c r="C39" s="17"/>
      <c r="D39" s="11"/>
      <c r="E39" s="11"/>
      <c r="F39" s="11"/>
      <c r="G39" s="11"/>
      <c r="H39" s="11"/>
      <c r="I39" s="11"/>
      <c r="J39" s="11"/>
      <c r="K39" s="11"/>
      <c r="L39" s="11"/>
      <c r="M39" s="11"/>
      <c r="N39" s="14"/>
      <c r="O39" s="14"/>
      <c r="P39" s="14"/>
      <c r="Q39" s="14"/>
      <c r="R39" s="14"/>
      <c r="S39" s="14"/>
      <c r="T39" s="14"/>
      <c r="U39" s="14"/>
    </row>
    <row r="40" spans="1:31" x14ac:dyDescent="0.25">
      <c r="A40" s="11"/>
      <c r="B40" s="11"/>
      <c r="C40" s="17"/>
      <c r="D40" s="11"/>
      <c r="E40" s="11"/>
      <c r="F40" s="11"/>
      <c r="G40" s="11"/>
      <c r="H40" s="11"/>
      <c r="I40" s="11"/>
      <c r="J40" s="11"/>
      <c r="K40" s="11"/>
      <c r="L40" s="11"/>
      <c r="M40" s="11"/>
      <c r="N40" s="14"/>
      <c r="O40" s="14"/>
      <c r="P40" s="14"/>
      <c r="Q40" s="14"/>
      <c r="R40" s="14"/>
      <c r="S40" s="14"/>
      <c r="T40" s="14"/>
      <c r="U40" s="14"/>
    </row>
    <row r="41" spans="1:31" x14ac:dyDescent="0.25">
      <c r="A41" s="11"/>
      <c r="B41" s="11"/>
      <c r="C41" s="17"/>
      <c r="D41" s="11"/>
      <c r="E41" s="11"/>
      <c r="F41" s="11"/>
      <c r="G41" s="11"/>
      <c r="H41" s="11"/>
      <c r="I41" s="11"/>
      <c r="J41" s="11"/>
      <c r="K41" s="11"/>
      <c r="L41" s="11"/>
      <c r="M41" s="11"/>
      <c r="N41" s="14"/>
      <c r="O41" s="14"/>
      <c r="P41" s="14"/>
      <c r="Q41" s="14"/>
      <c r="R41" s="14"/>
      <c r="S41" s="14"/>
      <c r="T41" s="14"/>
      <c r="U41" s="14"/>
    </row>
    <row r="42" spans="1:31" x14ac:dyDescent="0.25">
      <c r="A42" s="11"/>
      <c r="B42" s="11"/>
      <c r="C42" s="17"/>
      <c r="D42" s="11"/>
      <c r="E42" s="11"/>
      <c r="F42" s="11"/>
      <c r="G42" s="11"/>
      <c r="H42" s="11"/>
      <c r="I42" s="11"/>
      <c r="J42" s="11"/>
      <c r="K42" s="11"/>
      <c r="L42" s="11"/>
      <c r="M42" s="11"/>
      <c r="N42" s="14"/>
      <c r="O42" s="14"/>
      <c r="P42" s="14"/>
      <c r="Q42" s="14"/>
      <c r="R42" s="14"/>
      <c r="S42" s="14"/>
      <c r="T42" s="14"/>
      <c r="U42" s="14"/>
    </row>
    <row r="43" spans="1:31" x14ac:dyDescent="0.25">
      <c r="A43" s="11"/>
      <c r="B43" s="11"/>
      <c r="C43" s="17"/>
      <c r="D43" s="11"/>
      <c r="E43" s="11"/>
      <c r="F43" s="11"/>
      <c r="G43" s="11"/>
      <c r="H43" s="11"/>
      <c r="I43" s="11"/>
      <c r="J43" s="11"/>
      <c r="K43" s="11"/>
      <c r="L43" s="11"/>
      <c r="M43" s="11"/>
      <c r="N43" s="14"/>
      <c r="O43" s="14"/>
      <c r="P43" s="14"/>
      <c r="Q43" s="14"/>
      <c r="R43" s="14"/>
      <c r="S43" s="14"/>
      <c r="T43" s="14"/>
      <c r="U43" s="14"/>
    </row>
    <row r="44" spans="1:31" x14ac:dyDescent="0.25">
      <c r="A44" s="11"/>
      <c r="B44" s="11"/>
      <c r="C44" s="17"/>
      <c r="D44" s="11"/>
      <c r="E44" s="11"/>
      <c r="F44" s="11"/>
      <c r="G44" s="11"/>
      <c r="H44" s="11"/>
      <c r="I44" s="11"/>
      <c r="J44" s="11"/>
      <c r="K44" s="11"/>
      <c r="L44" s="11"/>
      <c r="M44" s="11"/>
      <c r="N44" s="14"/>
      <c r="O44" s="14"/>
      <c r="P44" s="14"/>
      <c r="Q44" s="14"/>
      <c r="R44" s="14"/>
      <c r="S44" s="14"/>
      <c r="T44" s="14"/>
      <c r="U44" s="14"/>
    </row>
    <row r="45" spans="1:31" x14ac:dyDescent="0.25">
      <c r="A45" s="11"/>
      <c r="B45" s="11"/>
      <c r="C45" s="17"/>
      <c r="D45" s="11"/>
      <c r="E45" s="11"/>
      <c r="F45" s="11"/>
      <c r="G45" s="11"/>
      <c r="H45" s="11"/>
      <c r="I45" s="11"/>
      <c r="J45" s="11"/>
      <c r="K45" s="11"/>
      <c r="L45" s="11"/>
      <c r="M45" s="11"/>
      <c r="N45" s="14"/>
      <c r="O45" s="14"/>
      <c r="P45" s="14"/>
      <c r="Q45" s="14"/>
      <c r="R45" s="14"/>
      <c r="S45" s="14"/>
      <c r="T45" s="14"/>
      <c r="U45" s="14"/>
    </row>
    <row r="46" spans="1:31" x14ac:dyDescent="0.25">
      <c r="A46" s="11"/>
      <c r="B46" s="11"/>
      <c r="C46" s="17"/>
      <c r="D46" s="11"/>
      <c r="E46" s="11"/>
      <c r="F46" s="11"/>
      <c r="G46" s="11"/>
      <c r="H46" s="11"/>
      <c r="I46" s="11"/>
      <c r="J46" s="11"/>
      <c r="K46" s="11"/>
      <c r="L46" s="11"/>
      <c r="M46" s="11"/>
      <c r="N46" s="14"/>
      <c r="O46" s="14"/>
      <c r="P46" s="14"/>
      <c r="Q46" s="14"/>
      <c r="R46" s="14"/>
      <c r="S46" s="14"/>
      <c r="T46" s="14"/>
      <c r="U46" s="14"/>
    </row>
    <row r="47" spans="1:31" x14ac:dyDescent="0.25">
      <c r="A47" s="11"/>
      <c r="B47" s="11"/>
      <c r="C47" s="17"/>
      <c r="D47" s="11"/>
      <c r="E47" s="11"/>
      <c r="F47" s="11"/>
      <c r="G47" s="11"/>
      <c r="H47" s="11"/>
      <c r="I47" s="11"/>
      <c r="J47" s="11"/>
      <c r="K47" s="11"/>
      <c r="L47" s="11"/>
      <c r="M47" s="11"/>
      <c r="N47" s="14"/>
      <c r="O47" s="14"/>
      <c r="P47" s="14"/>
      <c r="Q47" s="14"/>
      <c r="R47" s="14"/>
      <c r="S47" s="14"/>
      <c r="T47" s="14"/>
      <c r="U47" s="14"/>
    </row>
    <row r="48" spans="1:31" x14ac:dyDescent="0.25">
      <c r="A48" s="11"/>
      <c r="B48" s="11"/>
      <c r="C48" s="17"/>
      <c r="D48" s="11"/>
      <c r="E48" s="11"/>
      <c r="F48" s="11"/>
      <c r="G48" s="11"/>
      <c r="H48" s="11"/>
      <c r="I48" s="11"/>
      <c r="J48" s="11"/>
      <c r="K48" s="11"/>
      <c r="L48" s="11"/>
      <c r="M48" s="11"/>
      <c r="N48" s="14"/>
      <c r="O48" s="14"/>
      <c r="P48" s="14"/>
      <c r="Q48" s="14"/>
      <c r="R48" s="14"/>
      <c r="S48" s="14"/>
      <c r="T48" s="14"/>
      <c r="U48" s="14"/>
    </row>
    <row r="49" spans="1:21" x14ac:dyDescent="0.25">
      <c r="A49" s="11"/>
      <c r="B49" s="11"/>
      <c r="C49" s="17"/>
      <c r="D49" s="11"/>
      <c r="E49" s="11"/>
      <c r="F49" s="11"/>
      <c r="G49" s="11"/>
      <c r="H49" s="11"/>
      <c r="I49" s="11"/>
      <c r="J49" s="11"/>
      <c r="K49" s="11"/>
      <c r="L49" s="11"/>
      <c r="M49" s="11"/>
      <c r="N49" s="14"/>
      <c r="O49" s="14"/>
      <c r="P49" s="14"/>
      <c r="Q49" s="14"/>
      <c r="R49" s="14"/>
      <c r="S49" s="14"/>
      <c r="T49" s="14"/>
      <c r="U49" s="14"/>
    </row>
    <row r="50" spans="1:21" x14ac:dyDescent="0.25">
      <c r="A50" s="11"/>
      <c r="B50" s="11"/>
      <c r="C50" s="17"/>
      <c r="D50" s="11"/>
      <c r="E50" s="11"/>
      <c r="F50" s="11"/>
      <c r="G50" s="11"/>
      <c r="H50" s="11"/>
      <c r="I50" s="11"/>
      <c r="J50" s="11"/>
      <c r="K50" s="11"/>
      <c r="L50" s="11"/>
      <c r="M50" s="11"/>
      <c r="N50" s="14"/>
      <c r="O50" s="14"/>
      <c r="P50" s="14"/>
      <c r="Q50" s="14"/>
      <c r="R50" s="14"/>
      <c r="S50" s="14"/>
      <c r="T50" s="14"/>
      <c r="U50" s="14"/>
    </row>
    <row r="51" spans="1:21" x14ac:dyDescent="0.25">
      <c r="A51" s="11"/>
      <c r="B51" s="11"/>
      <c r="C51" s="17"/>
      <c r="D51" s="11"/>
      <c r="E51" s="11"/>
      <c r="F51" s="11"/>
      <c r="G51" s="11"/>
      <c r="H51" s="11"/>
      <c r="I51" s="11"/>
      <c r="J51" s="11"/>
      <c r="K51" s="11"/>
      <c r="L51" s="11"/>
      <c r="M51" s="11"/>
      <c r="N51" s="14"/>
      <c r="O51" s="14"/>
      <c r="P51" s="14"/>
      <c r="Q51" s="14"/>
      <c r="R51" s="14"/>
      <c r="S51" s="14"/>
      <c r="T51" s="14"/>
      <c r="U51" s="14"/>
    </row>
    <row r="52" spans="1:21" x14ac:dyDescent="0.25">
      <c r="A52" s="11"/>
      <c r="B52" s="11"/>
      <c r="C52" s="17"/>
      <c r="D52" s="11"/>
      <c r="E52" s="11"/>
      <c r="F52" s="11"/>
      <c r="G52" s="11"/>
      <c r="H52" s="11"/>
      <c r="I52" s="11"/>
      <c r="J52" s="11"/>
      <c r="K52" s="11"/>
      <c r="L52" s="11"/>
      <c r="M52" s="11"/>
      <c r="N52" s="14"/>
      <c r="O52" s="14"/>
      <c r="P52" s="14"/>
      <c r="Q52" s="14"/>
      <c r="R52" s="14"/>
      <c r="S52" s="14"/>
      <c r="T52" s="14"/>
      <c r="U52" s="14"/>
    </row>
    <row r="53" spans="1:21" x14ac:dyDescent="0.25">
      <c r="A53" s="11"/>
      <c r="B53" s="11"/>
      <c r="C53" s="17"/>
      <c r="D53" s="11"/>
      <c r="E53" s="11"/>
      <c r="F53" s="11"/>
      <c r="G53" s="11"/>
      <c r="H53" s="11"/>
      <c r="I53" s="11"/>
      <c r="J53" s="11"/>
      <c r="K53" s="11"/>
      <c r="L53" s="11"/>
      <c r="M53" s="11"/>
      <c r="N53" s="14"/>
      <c r="O53" s="14"/>
      <c r="P53" s="14"/>
      <c r="Q53" s="14"/>
      <c r="R53" s="14"/>
      <c r="S53" s="14"/>
      <c r="T53" s="14"/>
      <c r="U53" s="14"/>
    </row>
    <row r="54" spans="1:21" x14ac:dyDescent="0.25">
      <c r="A54" s="11"/>
      <c r="B54" s="11"/>
      <c r="C54" s="17"/>
      <c r="D54" s="11"/>
      <c r="E54" s="11"/>
      <c r="F54" s="11"/>
      <c r="G54" s="11"/>
      <c r="H54" s="11"/>
      <c r="I54" s="11"/>
      <c r="J54" s="11"/>
      <c r="K54" s="11"/>
      <c r="L54" s="11"/>
      <c r="M54" s="11"/>
      <c r="N54" s="14"/>
      <c r="O54" s="14"/>
      <c r="P54" s="14"/>
      <c r="Q54" s="14"/>
      <c r="R54" s="14"/>
      <c r="S54" s="14"/>
      <c r="T54" s="14"/>
      <c r="U54" s="14"/>
    </row>
    <row r="55" spans="1:21" x14ac:dyDescent="0.25">
      <c r="A55" s="11"/>
      <c r="B55" s="11"/>
      <c r="C55" s="17"/>
      <c r="D55" s="11"/>
      <c r="E55" s="11"/>
      <c r="F55" s="11"/>
      <c r="G55" s="11"/>
      <c r="H55" s="11"/>
      <c r="I55" s="11"/>
      <c r="J55" s="11"/>
      <c r="K55" s="11"/>
      <c r="L55" s="11"/>
      <c r="M55" s="11"/>
      <c r="N55" s="14"/>
      <c r="O55" s="14"/>
      <c r="P55" s="14"/>
      <c r="Q55" s="14"/>
      <c r="R55" s="14"/>
      <c r="S55" s="14"/>
      <c r="T55" s="14"/>
      <c r="U55" s="14"/>
    </row>
    <row r="56" spans="1:21" x14ac:dyDescent="0.25">
      <c r="A56" s="11"/>
      <c r="B56" s="11"/>
      <c r="C56" s="17"/>
      <c r="D56" s="11"/>
      <c r="E56" s="11"/>
      <c r="F56" s="11"/>
      <c r="G56" s="11"/>
      <c r="H56" s="11"/>
      <c r="I56" s="11"/>
      <c r="J56" s="11"/>
      <c r="K56" s="11"/>
      <c r="L56" s="11"/>
      <c r="M56" s="11"/>
      <c r="N56" s="14"/>
      <c r="O56" s="14"/>
      <c r="P56" s="14"/>
      <c r="Q56" s="14"/>
      <c r="R56" s="14"/>
      <c r="S56" s="14"/>
      <c r="T56" s="14"/>
      <c r="U56" s="14"/>
    </row>
    <row r="57" spans="1:21" x14ac:dyDescent="0.25">
      <c r="A57" s="11"/>
      <c r="B57" s="11"/>
      <c r="C57" s="17"/>
      <c r="D57" s="11"/>
      <c r="E57" s="11"/>
      <c r="F57" s="11"/>
      <c r="G57" s="11"/>
      <c r="H57" s="11"/>
      <c r="I57" s="11"/>
      <c r="J57" s="11"/>
      <c r="K57" s="11"/>
      <c r="L57" s="11"/>
      <c r="M57" s="11"/>
      <c r="N57" s="14"/>
      <c r="O57" s="14"/>
      <c r="P57" s="14"/>
      <c r="Q57" s="14"/>
      <c r="R57" s="14"/>
      <c r="S57" s="14"/>
      <c r="T57" s="14"/>
      <c r="U57" s="14"/>
    </row>
    <row r="58" spans="1:21" x14ac:dyDescent="0.25">
      <c r="A58" s="11"/>
      <c r="B58" s="11"/>
      <c r="C58" s="17"/>
      <c r="D58" s="11"/>
      <c r="E58" s="11"/>
      <c r="F58" s="11"/>
      <c r="G58" s="11"/>
      <c r="H58" s="11"/>
      <c r="I58" s="11"/>
      <c r="J58" s="11"/>
      <c r="K58" s="11"/>
      <c r="L58" s="11"/>
      <c r="M58" s="11"/>
      <c r="N58" s="14"/>
      <c r="O58" s="14"/>
      <c r="P58" s="14"/>
      <c r="Q58" s="14"/>
      <c r="R58" s="14"/>
      <c r="S58" s="14"/>
      <c r="T58" s="14"/>
      <c r="U58" s="14"/>
    </row>
    <row r="59" spans="1:21" x14ac:dyDescent="0.25">
      <c r="A59" s="11"/>
      <c r="B59" s="11"/>
      <c r="C59" s="17"/>
      <c r="D59" s="11"/>
      <c r="E59" s="11"/>
      <c r="F59" s="11"/>
      <c r="G59" s="11"/>
      <c r="H59" s="11"/>
      <c r="I59" s="11"/>
      <c r="J59" s="11"/>
      <c r="K59" s="11"/>
      <c r="L59" s="11"/>
      <c r="M59" s="11"/>
      <c r="N59" s="14"/>
      <c r="O59" s="14"/>
      <c r="P59" s="14"/>
      <c r="Q59" s="14"/>
      <c r="R59" s="14"/>
      <c r="S59" s="14"/>
      <c r="T59" s="14"/>
      <c r="U59" s="14"/>
    </row>
    <row r="60" spans="1:21" x14ac:dyDescent="0.25">
      <c r="A60" s="11"/>
      <c r="B60" s="11"/>
      <c r="C60" s="17"/>
      <c r="D60" s="11"/>
      <c r="E60" s="11"/>
      <c r="F60" s="11"/>
      <c r="G60" s="11"/>
      <c r="H60" s="11"/>
      <c r="I60" s="11"/>
      <c r="J60" s="11"/>
      <c r="K60" s="11"/>
      <c r="L60" s="11"/>
      <c r="M60" s="11"/>
      <c r="N60" s="14"/>
      <c r="O60" s="14"/>
      <c r="P60" s="14"/>
      <c r="Q60" s="14"/>
      <c r="R60" s="14"/>
      <c r="S60" s="14"/>
      <c r="T60" s="14"/>
      <c r="U60" s="14"/>
    </row>
    <row r="61" spans="1:21" x14ac:dyDescent="0.25">
      <c r="A61" s="11"/>
      <c r="B61" s="11"/>
      <c r="C61" s="17"/>
      <c r="D61" s="11"/>
      <c r="E61" s="11"/>
      <c r="F61" s="11"/>
      <c r="G61" s="11"/>
      <c r="H61" s="11"/>
      <c r="I61" s="11"/>
      <c r="J61" s="11"/>
      <c r="K61" s="11"/>
      <c r="L61" s="11"/>
      <c r="M61" s="11"/>
      <c r="N61" s="14"/>
      <c r="O61" s="14"/>
      <c r="P61" s="14"/>
      <c r="Q61" s="14"/>
      <c r="R61" s="14"/>
      <c r="S61" s="14"/>
      <c r="T61" s="14"/>
      <c r="U61" s="14"/>
    </row>
    <row r="62" spans="1:21" x14ac:dyDescent="0.25">
      <c r="A62" s="11"/>
      <c r="B62" s="11"/>
      <c r="C62" s="17"/>
      <c r="D62" s="11"/>
      <c r="E62" s="11"/>
      <c r="F62" s="11"/>
      <c r="G62" s="11"/>
      <c r="H62" s="11"/>
      <c r="I62" s="11"/>
      <c r="J62" s="11"/>
      <c r="K62" s="11"/>
      <c r="L62" s="11"/>
      <c r="M62" s="11"/>
      <c r="N62" s="14"/>
      <c r="O62" s="14"/>
      <c r="P62" s="14"/>
      <c r="Q62" s="14"/>
      <c r="R62" s="14"/>
      <c r="S62" s="14"/>
      <c r="T62" s="14"/>
      <c r="U62" s="14"/>
    </row>
    <row r="63" spans="1:21" x14ac:dyDescent="0.25">
      <c r="A63" s="11"/>
      <c r="B63" s="11"/>
      <c r="C63" s="17"/>
      <c r="D63" s="11"/>
      <c r="E63" s="11"/>
      <c r="F63" s="11"/>
      <c r="G63" s="11"/>
      <c r="H63" s="11"/>
      <c r="I63" s="11"/>
      <c r="J63" s="11"/>
      <c r="K63" s="11"/>
      <c r="L63" s="11"/>
      <c r="M63" s="11"/>
      <c r="N63" s="14"/>
      <c r="O63" s="14"/>
      <c r="P63" s="14"/>
      <c r="Q63" s="14"/>
      <c r="R63" s="14"/>
      <c r="S63" s="14"/>
      <c r="T63" s="14"/>
      <c r="U63" s="14"/>
    </row>
    <row r="64" spans="1:21" x14ac:dyDescent="0.25">
      <c r="A64" s="11"/>
      <c r="B64" s="11"/>
      <c r="C64" s="17"/>
      <c r="D64" s="11"/>
      <c r="E64" s="11"/>
      <c r="F64" s="11"/>
      <c r="G64" s="11"/>
      <c r="H64" s="11"/>
      <c r="I64" s="11"/>
      <c r="J64" s="11"/>
      <c r="K64" s="11"/>
      <c r="L64" s="11"/>
      <c r="M64" s="11"/>
      <c r="N64" s="14"/>
      <c r="O64" s="14"/>
      <c r="P64" s="14"/>
      <c r="Q64" s="14"/>
      <c r="R64" s="14"/>
      <c r="S64" s="14"/>
      <c r="T64" s="14"/>
      <c r="U64" s="14"/>
    </row>
    <row r="65" spans="1:21" x14ac:dyDescent="0.25">
      <c r="A65" s="11"/>
      <c r="B65" s="11"/>
      <c r="C65" s="17"/>
      <c r="D65" s="11"/>
      <c r="E65" s="11"/>
      <c r="F65" s="11"/>
      <c r="G65" s="11"/>
      <c r="H65" s="11"/>
      <c r="I65" s="11"/>
      <c r="J65" s="11"/>
      <c r="K65" s="11"/>
      <c r="L65" s="11"/>
      <c r="M65" s="11"/>
      <c r="N65" s="14"/>
      <c r="O65" s="14"/>
      <c r="P65" s="14"/>
      <c r="Q65" s="14"/>
      <c r="R65" s="14"/>
      <c r="S65" s="14"/>
      <c r="T65" s="14"/>
      <c r="U65" s="14"/>
    </row>
    <row r="66" spans="1:21" x14ac:dyDescent="0.25">
      <c r="A66" s="11"/>
      <c r="B66" s="11"/>
      <c r="C66" s="17"/>
      <c r="D66" s="11"/>
      <c r="E66" s="11"/>
      <c r="F66" s="11"/>
      <c r="G66" s="11"/>
      <c r="H66" s="11"/>
      <c r="I66" s="11"/>
      <c r="J66" s="11"/>
      <c r="K66" s="11"/>
      <c r="L66" s="11"/>
      <c r="M66" s="11"/>
      <c r="N66" s="14"/>
      <c r="O66" s="14"/>
      <c r="P66" s="14"/>
      <c r="Q66" s="14"/>
      <c r="R66" s="14"/>
      <c r="S66" s="14"/>
      <c r="T66" s="14"/>
      <c r="U66" s="14"/>
    </row>
    <row r="67" spans="1:21" x14ac:dyDescent="0.25">
      <c r="A67" s="11"/>
      <c r="B67" s="11"/>
      <c r="C67" s="17"/>
      <c r="D67" s="11"/>
      <c r="E67" s="11"/>
      <c r="F67" s="11"/>
      <c r="G67" s="11"/>
      <c r="H67" s="11"/>
      <c r="I67" s="11"/>
      <c r="J67" s="11"/>
      <c r="K67" s="11"/>
      <c r="L67" s="11"/>
      <c r="M67" s="11"/>
      <c r="N67" s="14"/>
      <c r="O67" s="14"/>
      <c r="P67" s="14"/>
      <c r="Q67" s="14"/>
      <c r="R67" s="14"/>
      <c r="S67" s="14"/>
      <c r="T67" s="14"/>
      <c r="U67" s="14"/>
    </row>
    <row r="68" spans="1:21" x14ac:dyDescent="0.25">
      <c r="A68" s="11"/>
      <c r="B68" s="11"/>
      <c r="C68" s="17"/>
      <c r="D68" s="11"/>
      <c r="E68" s="11"/>
      <c r="F68" s="11"/>
      <c r="G68" s="11"/>
      <c r="H68" s="11"/>
      <c r="I68" s="11"/>
      <c r="J68" s="11"/>
      <c r="K68" s="11"/>
      <c r="L68" s="11"/>
      <c r="M68" s="11"/>
      <c r="N68" s="14"/>
      <c r="O68" s="14"/>
      <c r="P68" s="14"/>
      <c r="Q68" s="14"/>
      <c r="R68" s="14"/>
      <c r="S68" s="14"/>
      <c r="T68" s="14"/>
      <c r="U68" s="14"/>
    </row>
    <row r="69" spans="1:21" x14ac:dyDescent="0.25">
      <c r="A69" s="11"/>
      <c r="B69" s="11"/>
      <c r="C69" s="17"/>
      <c r="D69" s="11"/>
      <c r="E69" s="11"/>
      <c r="F69" s="11"/>
      <c r="G69" s="11"/>
      <c r="H69" s="11"/>
      <c r="I69" s="11"/>
      <c r="J69" s="11"/>
      <c r="K69" s="11"/>
      <c r="L69" s="11"/>
      <c r="M69" s="11"/>
      <c r="N69" s="14"/>
      <c r="O69" s="14"/>
      <c r="P69" s="14"/>
      <c r="Q69" s="14"/>
      <c r="R69" s="14"/>
      <c r="S69" s="14"/>
      <c r="T69" s="14"/>
      <c r="U69" s="14"/>
    </row>
    <row r="70" spans="1:21" x14ac:dyDescent="0.25">
      <c r="A70" s="11"/>
      <c r="B70" s="11"/>
      <c r="C70" s="17"/>
      <c r="D70" s="11"/>
      <c r="E70" s="11"/>
      <c r="F70" s="11"/>
      <c r="G70" s="11"/>
      <c r="H70" s="11"/>
      <c r="I70" s="11"/>
      <c r="J70" s="11"/>
      <c r="K70" s="11"/>
      <c r="L70" s="11"/>
      <c r="M70" s="11"/>
      <c r="N70" s="14"/>
      <c r="O70" s="14"/>
      <c r="P70" s="14"/>
      <c r="Q70" s="14"/>
      <c r="R70" s="14"/>
      <c r="S70" s="14"/>
      <c r="T70" s="14"/>
      <c r="U70" s="14"/>
    </row>
    <row r="71" spans="1:21" x14ac:dyDescent="0.25">
      <c r="A71" s="11"/>
      <c r="B71" s="11"/>
      <c r="C71" s="17"/>
      <c r="D71" s="11"/>
      <c r="E71" s="11"/>
      <c r="F71" s="11"/>
      <c r="G71" s="11"/>
      <c r="H71" s="11"/>
      <c r="I71" s="11"/>
      <c r="J71" s="11"/>
      <c r="K71" s="11"/>
      <c r="L71" s="11"/>
      <c r="M71" s="11"/>
      <c r="N71" s="14"/>
      <c r="O71" s="14"/>
      <c r="P71" s="14"/>
      <c r="Q71" s="14"/>
      <c r="R71" s="14"/>
      <c r="S71" s="14"/>
      <c r="T71" s="14"/>
      <c r="U71" s="14"/>
    </row>
    <row r="72" spans="1:21" x14ac:dyDescent="0.25">
      <c r="A72" s="11"/>
      <c r="B72" s="11"/>
      <c r="C72" s="17"/>
      <c r="D72" s="11"/>
      <c r="E72" s="11"/>
      <c r="F72" s="11"/>
      <c r="G72" s="11"/>
      <c r="H72" s="11"/>
      <c r="I72" s="11"/>
      <c r="J72" s="11"/>
      <c r="K72" s="11"/>
      <c r="L72" s="11"/>
      <c r="M72" s="11"/>
      <c r="N72" s="14"/>
      <c r="O72" s="14"/>
      <c r="P72" s="14"/>
      <c r="Q72" s="14"/>
      <c r="R72" s="14"/>
      <c r="S72" s="14"/>
      <c r="T72" s="14"/>
      <c r="U72" s="14"/>
    </row>
    <row r="73" spans="1:21" x14ac:dyDescent="0.25">
      <c r="A73" s="11"/>
      <c r="B73" s="11"/>
      <c r="C73" s="17"/>
      <c r="D73" s="11"/>
      <c r="E73" s="11"/>
      <c r="F73" s="11"/>
      <c r="G73" s="11"/>
      <c r="H73" s="11"/>
      <c r="I73" s="11"/>
      <c r="J73" s="11"/>
      <c r="K73" s="11"/>
      <c r="L73" s="11"/>
      <c r="M73" s="11"/>
      <c r="N73" s="14"/>
      <c r="O73" s="14"/>
      <c r="P73" s="14"/>
      <c r="Q73" s="14"/>
      <c r="R73" s="14"/>
      <c r="S73" s="14"/>
      <c r="T73" s="14"/>
      <c r="U73" s="14"/>
    </row>
    <row r="74" spans="1:21" x14ac:dyDescent="0.25">
      <c r="A74" s="11"/>
      <c r="B74" s="11"/>
      <c r="C74" s="17"/>
      <c r="D74" s="11"/>
      <c r="E74" s="11"/>
      <c r="F74" s="11"/>
      <c r="G74" s="11"/>
      <c r="H74" s="11"/>
      <c r="I74" s="11"/>
      <c r="J74" s="11"/>
      <c r="K74" s="11"/>
      <c r="L74" s="11"/>
      <c r="M74" s="11"/>
      <c r="N74" s="14"/>
      <c r="O74" s="14"/>
      <c r="P74" s="14"/>
      <c r="Q74" s="14"/>
      <c r="R74" s="14"/>
      <c r="S74" s="14"/>
      <c r="T74" s="14"/>
      <c r="U74" s="14"/>
    </row>
    <row r="75" spans="1:21" x14ac:dyDescent="0.25">
      <c r="A75" s="11"/>
      <c r="B75" s="11"/>
      <c r="C75" s="17"/>
      <c r="D75" s="11"/>
      <c r="E75" s="11"/>
      <c r="F75" s="11"/>
      <c r="G75" s="11"/>
      <c r="H75" s="11"/>
      <c r="I75" s="11"/>
      <c r="J75" s="11"/>
      <c r="K75" s="11"/>
      <c r="L75" s="11"/>
      <c r="M75" s="11"/>
      <c r="N75" s="14"/>
      <c r="O75" s="14"/>
      <c r="P75" s="14"/>
      <c r="Q75" s="14"/>
      <c r="R75" s="14"/>
      <c r="S75" s="14"/>
      <c r="T75" s="14"/>
      <c r="U75" s="14"/>
    </row>
    <row r="76" spans="1:21" x14ac:dyDescent="0.25">
      <c r="A76" s="11"/>
      <c r="B76" s="11"/>
      <c r="C76" s="17"/>
      <c r="D76" s="11"/>
      <c r="E76" s="11"/>
      <c r="F76" s="11"/>
      <c r="G76" s="11"/>
      <c r="H76" s="11"/>
      <c r="I76" s="11"/>
      <c r="J76" s="11"/>
      <c r="K76" s="11"/>
      <c r="L76" s="11"/>
      <c r="M76" s="11"/>
      <c r="N76" s="14"/>
      <c r="O76" s="14"/>
      <c r="P76" s="14"/>
      <c r="Q76" s="14"/>
      <c r="R76" s="14"/>
      <c r="S76" s="14"/>
      <c r="T76" s="14"/>
      <c r="U76" s="14"/>
    </row>
    <row r="77" spans="1:21" x14ac:dyDescent="0.25">
      <c r="A77" s="11"/>
      <c r="B77" s="11"/>
      <c r="C77" s="17"/>
      <c r="D77" s="11"/>
      <c r="E77" s="11"/>
      <c r="F77" s="11"/>
      <c r="G77" s="11"/>
      <c r="H77" s="11"/>
      <c r="I77" s="11"/>
      <c r="J77" s="11"/>
      <c r="K77" s="11"/>
      <c r="L77" s="11"/>
      <c r="M77" s="11"/>
      <c r="N77" s="14"/>
      <c r="O77" s="14"/>
      <c r="P77" s="14"/>
      <c r="Q77" s="14"/>
      <c r="R77" s="14"/>
      <c r="S77" s="14"/>
      <c r="T77" s="14"/>
      <c r="U77" s="14"/>
    </row>
    <row r="78" spans="1:21" x14ac:dyDescent="0.25">
      <c r="A78" s="11"/>
      <c r="B78" s="11"/>
      <c r="C78" s="17"/>
      <c r="D78" s="11"/>
      <c r="E78" s="11"/>
      <c r="F78" s="11"/>
      <c r="G78" s="11"/>
      <c r="H78" s="11"/>
      <c r="I78" s="11"/>
      <c r="J78" s="11"/>
      <c r="K78" s="11"/>
      <c r="L78" s="11"/>
      <c r="M78" s="11"/>
      <c r="N78" s="14"/>
      <c r="O78" s="14"/>
      <c r="P78" s="14"/>
      <c r="Q78" s="14"/>
      <c r="R78" s="14"/>
      <c r="S78" s="14"/>
      <c r="T78" s="14"/>
      <c r="U78" s="14"/>
    </row>
    <row r="79" spans="1:21" x14ac:dyDescent="0.25">
      <c r="A79" s="11"/>
      <c r="B79" s="11"/>
      <c r="C79" s="17"/>
      <c r="D79" s="11"/>
      <c r="E79" s="11"/>
      <c r="F79" s="11"/>
      <c r="G79" s="11"/>
      <c r="H79" s="11"/>
      <c r="I79" s="11"/>
      <c r="J79" s="11"/>
      <c r="K79" s="11"/>
      <c r="L79" s="11"/>
      <c r="M79" s="11"/>
      <c r="N79" s="14"/>
      <c r="O79" s="14"/>
      <c r="P79" s="14"/>
      <c r="Q79" s="14"/>
      <c r="R79" s="14"/>
      <c r="S79" s="14"/>
      <c r="T79" s="14"/>
      <c r="U79" s="14"/>
    </row>
    <row r="80" spans="1:21" x14ac:dyDescent="0.25">
      <c r="A80" s="11"/>
      <c r="B80" s="11"/>
      <c r="C80" s="17"/>
      <c r="D80" s="11"/>
      <c r="E80" s="11"/>
      <c r="F80" s="11"/>
      <c r="G80" s="11"/>
      <c r="H80" s="11"/>
      <c r="I80" s="11"/>
      <c r="J80" s="11"/>
      <c r="K80" s="11"/>
      <c r="L80" s="11"/>
      <c r="M80" s="11"/>
      <c r="N80" s="14"/>
      <c r="O80" s="14"/>
      <c r="P80" s="14"/>
      <c r="Q80" s="14"/>
      <c r="R80" s="14"/>
      <c r="S80" s="14"/>
      <c r="T80" s="14"/>
      <c r="U80" s="14"/>
    </row>
    <row r="81" spans="1:21" x14ac:dyDescent="0.25">
      <c r="A81" s="11"/>
      <c r="B81" s="11"/>
      <c r="C81" s="17"/>
      <c r="D81" s="11"/>
      <c r="E81" s="11"/>
      <c r="F81" s="11"/>
      <c r="G81" s="11"/>
      <c r="H81" s="11"/>
      <c r="I81" s="11"/>
      <c r="J81" s="11"/>
      <c r="K81" s="11"/>
      <c r="L81" s="11"/>
      <c r="M81" s="11"/>
      <c r="N81" s="14"/>
      <c r="O81" s="14"/>
      <c r="P81" s="14"/>
      <c r="Q81" s="14"/>
      <c r="R81" s="14"/>
      <c r="S81" s="14"/>
      <c r="T81" s="14"/>
      <c r="U81" s="14"/>
    </row>
    <row r="82" spans="1:21" x14ac:dyDescent="0.25">
      <c r="A82" s="11"/>
      <c r="B82" s="11"/>
      <c r="C82" s="17"/>
      <c r="D82" s="11"/>
      <c r="E82" s="11"/>
      <c r="F82" s="11"/>
      <c r="G82" s="11"/>
      <c r="H82" s="11"/>
      <c r="I82" s="11"/>
      <c r="J82" s="11"/>
      <c r="K82" s="11"/>
      <c r="L82" s="11"/>
      <c r="M82" s="11"/>
      <c r="N82" s="14"/>
      <c r="O82" s="14"/>
      <c r="P82" s="14"/>
      <c r="Q82" s="14"/>
      <c r="R82" s="14"/>
      <c r="S82" s="14"/>
      <c r="T82" s="14"/>
      <c r="U82" s="14"/>
    </row>
    <row r="83" spans="1:21" x14ac:dyDescent="0.25">
      <c r="C83" s="17"/>
      <c r="D83" s="11"/>
      <c r="E83" s="11"/>
      <c r="F83" s="11"/>
      <c r="G83" s="11"/>
      <c r="H83" s="11"/>
      <c r="I83" s="11"/>
      <c r="J83" s="11"/>
      <c r="K83" s="11"/>
      <c r="L83" s="11"/>
      <c r="M83" s="11"/>
      <c r="N83" s="14"/>
    </row>
    <row r="84" spans="1:21" x14ac:dyDescent="0.25">
      <c r="C84" s="17"/>
      <c r="D84" s="11"/>
      <c r="E84" s="11"/>
      <c r="F84" s="11"/>
      <c r="G84" s="11"/>
      <c r="H84" s="11"/>
      <c r="I84" s="11"/>
      <c r="J84" s="11"/>
      <c r="K84" s="11"/>
      <c r="L84" s="11"/>
      <c r="M84" s="11"/>
      <c r="N84" s="14"/>
    </row>
    <row r="85" spans="1:21" x14ac:dyDescent="0.25">
      <c r="C85" s="17"/>
      <c r="D85" s="11"/>
      <c r="E85" s="11"/>
      <c r="F85" s="11"/>
      <c r="G85" s="11"/>
      <c r="H85" s="11"/>
      <c r="I85" s="11"/>
      <c r="J85" s="11"/>
      <c r="K85" s="11"/>
      <c r="L85" s="11"/>
      <c r="M85" s="11"/>
      <c r="N85" s="14"/>
    </row>
    <row r="86" spans="1:21" x14ac:dyDescent="0.25">
      <c r="C86" s="17"/>
      <c r="D86" s="11"/>
      <c r="E86" s="11"/>
      <c r="F86" s="11"/>
      <c r="G86" s="11"/>
      <c r="H86" s="11"/>
      <c r="I86" s="11"/>
      <c r="J86" s="11"/>
      <c r="K86" s="11"/>
      <c r="L86" s="11"/>
      <c r="M86" s="11"/>
      <c r="N86" s="14"/>
    </row>
  </sheetData>
  <mergeCells count="80">
    <mergeCell ref="A21:A22"/>
    <mergeCell ref="B21:B22"/>
    <mergeCell ref="C21:C22"/>
    <mergeCell ref="D21:D22"/>
    <mergeCell ref="E21:E22"/>
    <mergeCell ref="U17:U18"/>
    <mergeCell ref="V17:V18"/>
    <mergeCell ref="C19:C20"/>
    <mergeCell ref="D19:D20"/>
    <mergeCell ref="E19:E20"/>
    <mergeCell ref="U19:U20"/>
    <mergeCell ref="A9:A16"/>
    <mergeCell ref="B9:B16"/>
    <mergeCell ref="C9:C10"/>
    <mergeCell ref="D9:D10"/>
    <mergeCell ref="E9:E10"/>
    <mergeCell ref="C11:C12"/>
    <mergeCell ref="D11:D12"/>
    <mergeCell ref="E11:E12"/>
    <mergeCell ref="C13:C14"/>
    <mergeCell ref="D13:D14"/>
    <mergeCell ref="C33:I33"/>
    <mergeCell ref="J33:P33"/>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T7:U7"/>
    <mergeCell ref="V7:V8"/>
    <mergeCell ref="C31:I31"/>
    <mergeCell ref="J31:P31"/>
    <mergeCell ref="C32:I32"/>
    <mergeCell ref="J32:P32"/>
    <mergeCell ref="T21:T22"/>
    <mergeCell ref="U21:U22"/>
    <mergeCell ref="V21:V22"/>
    <mergeCell ref="A27:S27"/>
    <mergeCell ref="A17:A20"/>
    <mergeCell ref="B17:B20"/>
    <mergeCell ref="C17:C18"/>
    <mergeCell ref="D17:D18"/>
    <mergeCell ref="E17:E18"/>
    <mergeCell ref="T17:T20"/>
    <mergeCell ref="A23:A26"/>
    <mergeCell ref="B23:B26"/>
    <mergeCell ref="A1:C3"/>
    <mergeCell ref="D1:V1"/>
    <mergeCell ref="D2:V2"/>
    <mergeCell ref="C7:C8"/>
    <mergeCell ref="D7:E7"/>
    <mergeCell ref="F7:S7"/>
    <mergeCell ref="A5:C5"/>
    <mergeCell ref="D4:V4"/>
    <mergeCell ref="D5:V5"/>
    <mergeCell ref="A4:C4"/>
    <mergeCell ref="A7:A8"/>
    <mergeCell ref="B7:B8"/>
    <mergeCell ref="D3:U3"/>
    <mergeCell ref="A6:V6"/>
    <mergeCell ref="U23:U24"/>
    <mergeCell ref="V23:V24"/>
    <mergeCell ref="C25:C26"/>
    <mergeCell ref="D25:D26"/>
    <mergeCell ref="E25:E26"/>
    <mergeCell ref="U25:U26"/>
    <mergeCell ref="V25:V26"/>
    <mergeCell ref="C23:C24"/>
    <mergeCell ref="D23:D24"/>
    <mergeCell ref="E23:E24"/>
    <mergeCell ref="T23:T26"/>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2071"/>
  <sheetViews>
    <sheetView view="pageBreakPreview" zoomScale="41" zoomScaleNormal="140" zoomScaleSheetLayoutView="41" zoomScalePageLayoutView="140" workbookViewId="0">
      <selection activeCell="E508" sqref="E508:R508"/>
    </sheetView>
  </sheetViews>
  <sheetFormatPr baseColWidth="10" defaultRowHeight="15" x14ac:dyDescent="0.25"/>
  <cols>
    <col min="1" max="1" width="11.5703125" customWidth="1"/>
    <col min="2" max="2" width="10.140625" customWidth="1"/>
    <col min="3" max="3" width="9.85546875" customWidth="1"/>
    <col min="4" max="4" width="9.7109375" customWidth="1"/>
    <col min="5" max="5" width="21" customWidth="1"/>
    <col min="6" max="6" width="24.42578125" style="151" customWidth="1"/>
    <col min="7" max="10" width="22.28515625" customWidth="1"/>
    <col min="11" max="11" width="22.7109375" customWidth="1"/>
    <col min="12" max="12" width="23.28515625" customWidth="1"/>
    <col min="13" max="13" width="27.5703125" customWidth="1"/>
    <col min="14" max="14" width="19.7109375" hidden="1" customWidth="1"/>
    <col min="15" max="15" width="16" customWidth="1"/>
    <col min="16" max="16" width="27.85546875" hidden="1" customWidth="1"/>
    <col min="17" max="17" width="26.5703125" hidden="1" customWidth="1"/>
    <col min="18" max="18" width="17.42578125" customWidth="1"/>
    <col min="19" max="19" width="14.5703125" customWidth="1"/>
    <col min="20" max="23" width="21.28515625" customWidth="1"/>
    <col min="24" max="25" width="23" customWidth="1"/>
    <col min="26" max="26" width="22" customWidth="1"/>
    <col min="27" max="27" width="24.140625" customWidth="1"/>
    <col min="28" max="28" width="24" customWidth="1"/>
    <col min="29" max="29" width="22.85546875" hidden="1" customWidth="1"/>
    <col min="30" max="30" width="0.140625" style="144" hidden="1" customWidth="1"/>
    <col min="31" max="31" width="20.7109375" customWidth="1"/>
    <col min="32" max="32" width="34.5703125" customWidth="1"/>
    <col min="33" max="33" width="18.7109375" customWidth="1"/>
    <col min="34" max="34" width="16" customWidth="1"/>
    <col min="35" max="35" width="11.42578125" customWidth="1"/>
    <col min="36" max="36" width="26.7109375" customWidth="1"/>
    <col min="37" max="37" width="21.42578125" customWidth="1"/>
    <col min="38" max="38" width="13.28515625" customWidth="1"/>
    <col min="39" max="39" width="23.85546875" customWidth="1"/>
    <col min="40" max="40" width="15.42578125" customWidth="1"/>
    <col min="41" max="41" width="14.28515625" customWidth="1"/>
    <col min="42" max="42" width="12.85546875" hidden="1" customWidth="1"/>
    <col min="43" max="44" width="11.42578125" customWidth="1"/>
    <col min="45" max="45" width="12.85546875" hidden="1" customWidth="1"/>
    <col min="46" max="46" width="11.42578125" customWidth="1"/>
    <col min="47" max="47" width="11.42578125" hidden="1" customWidth="1"/>
    <col min="48" max="49" width="11.42578125" customWidth="1"/>
    <col min="50" max="50" width="14.5703125" hidden="1" customWidth="1"/>
    <col min="51" max="51" width="17.28515625" customWidth="1"/>
    <col min="52" max="52" width="17.7109375" customWidth="1"/>
    <col min="57" max="57" width="19.7109375" customWidth="1"/>
  </cols>
  <sheetData>
    <row r="1" spans="1:61" ht="23.25" customHeight="1" x14ac:dyDescent="0.25">
      <c r="A1" s="1084"/>
      <c r="B1" s="1085"/>
      <c r="C1" s="1085"/>
      <c r="D1" s="1085"/>
      <c r="E1" s="1087" t="s">
        <v>39</v>
      </c>
      <c r="F1" s="1087"/>
      <c r="G1" s="1087"/>
      <c r="H1" s="1087"/>
      <c r="I1" s="1087"/>
      <c r="J1" s="1087"/>
      <c r="K1" s="1087"/>
      <c r="L1" s="1087"/>
      <c r="M1" s="1087"/>
      <c r="N1" s="1087"/>
      <c r="O1" s="1087"/>
      <c r="P1" s="1087"/>
      <c r="Q1" s="1087"/>
      <c r="R1" s="1087"/>
      <c r="S1" s="1087"/>
      <c r="T1" s="1087"/>
      <c r="U1" s="1087"/>
      <c r="V1" s="1087"/>
      <c r="W1" s="1087"/>
      <c r="X1" s="1087"/>
      <c r="Y1" s="1087"/>
      <c r="Z1" s="1087"/>
      <c r="AA1" s="1087"/>
      <c r="AB1" s="1087"/>
      <c r="AC1" s="1087"/>
      <c r="AD1" s="1087"/>
      <c r="AE1" s="1087"/>
      <c r="AF1" s="1087"/>
      <c r="AG1" s="1087"/>
      <c r="AH1" s="1087"/>
      <c r="AI1" s="1087"/>
      <c r="AJ1" s="1087"/>
      <c r="AK1" s="1087"/>
      <c r="AL1" s="1087"/>
      <c r="AM1" s="1087"/>
      <c r="AN1" s="1087"/>
      <c r="AO1" s="1087"/>
      <c r="AP1" s="1087"/>
      <c r="AQ1" s="1087"/>
      <c r="AR1" s="1087"/>
      <c r="AS1" s="1087"/>
      <c r="AT1" s="1087"/>
      <c r="AU1" s="1087"/>
      <c r="AV1" s="1087"/>
      <c r="AW1" s="1087"/>
      <c r="AX1" s="1087"/>
      <c r="AY1" s="1087"/>
      <c r="AZ1" s="1087"/>
    </row>
    <row r="2" spans="1:61" ht="24.75" customHeight="1" thickBot="1" x14ac:dyDescent="0.3">
      <c r="A2" s="1086"/>
      <c r="B2" s="874"/>
      <c r="C2" s="874"/>
      <c r="D2" s="874"/>
      <c r="E2" s="1088" t="s">
        <v>345</v>
      </c>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row>
    <row r="3" spans="1:61" ht="27" customHeight="1" thickBot="1" x14ac:dyDescent="0.3">
      <c r="A3" s="1086"/>
      <c r="B3" s="874"/>
      <c r="C3" s="874"/>
      <c r="D3" s="874"/>
      <c r="E3" s="1089" t="s">
        <v>40</v>
      </c>
      <c r="F3" s="1090"/>
      <c r="G3" s="1090"/>
      <c r="H3" s="1090"/>
      <c r="I3" s="1090"/>
      <c r="J3" s="1090"/>
      <c r="K3" s="1090"/>
      <c r="L3" s="1090"/>
      <c r="M3" s="1090"/>
      <c r="N3" s="1090"/>
      <c r="O3" s="1090"/>
      <c r="P3" s="1090"/>
      <c r="Q3" s="1090"/>
      <c r="R3" s="1090"/>
      <c r="S3" s="1090"/>
      <c r="T3" s="1090"/>
      <c r="U3" s="1090"/>
      <c r="V3" s="1090"/>
      <c r="W3" s="1090"/>
      <c r="X3" s="1090"/>
      <c r="Y3" s="1090"/>
      <c r="Z3" s="1090"/>
      <c r="AA3" s="1090"/>
      <c r="AB3" s="1090"/>
      <c r="AC3" s="1090"/>
      <c r="AD3" s="1091"/>
      <c r="AE3" s="1092" t="s">
        <v>346</v>
      </c>
      <c r="AF3" s="1093"/>
      <c r="AG3" s="1093"/>
      <c r="AH3" s="1093"/>
      <c r="AI3" s="1093"/>
      <c r="AJ3" s="1093"/>
      <c r="AK3" s="1093"/>
      <c r="AL3" s="1093"/>
      <c r="AM3" s="1093"/>
      <c r="AN3" s="1093"/>
      <c r="AO3" s="1093"/>
      <c r="AP3" s="1093"/>
      <c r="AQ3" s="1093"/>
      <c r="AR3" s="1093"/>
      <c r="AS3" s="1093"/>
      <c r="AT3" s="1093"/>
      <c r="AU3" s="1093"/>
      <c r="AV3" s="1093"/>
      <c r="AW3" s="1093"/>
      <c r="AX3" s="1093"/>
      <c r="AY3" s="1093"/>
      <c r="AZ3" s="1094"/>
    </row>
    <row r="4" spans="1:61" ht="27" customHeight="1" thickBot="1" x14ac:dyDescent="0.3">
      <c r="A4" s="1110" t="s">
        <v>0</v>
      </c>
      <c r="B4" s="1111"/>
      <c r="C4" s="1111"/>
      <c r="D4" s="1112"/>
      <c r="E4" s="1113" t="s">
        <v>357</v>
      </c>
      <c r="F4" s="1113"/>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1115"/>
    </row>
    <row r="5" spans="1:61" ht="27" customHeight="1" thickBot="1" x14ac:dyDescent="0.3">
      <c r="A5" s="1095" t="s">
        <v>2</v>
      </c>
      <c r="B5" s="1096"/>
      <c r="C5" s="1096"/>
      <c r="D5" s="1097"/>
      <c r="E5" s="1098" t="s">
        <v>501</v>
      </c>
      <c r="F5" s="1098"/>
      <c r="G5" s="1099"/>
      <c r="H5" s="1099"/>
      <c r="I5" s="1099"/>
      <c r="J5" s="1099"/>
      <c r="K5" s="1099"/>
      <c r="L5" s="1099"/>
      <c r="M5" s="1099"/>
      <c r="N5" s="1099"/>
      <c r="O5" s="1099"/>
      <c r="P5" s="1099"/>
      <c r="Q5" s="1099"/>
      <c r="R5" s="1099"/>
      <c r="S5" s="1099"/>
      <c r="T5" s="1099"/>
      <c r="U5" s="1099"/>
      <c r="V5" s="1099"/>
      <c r="W5" s="1099"/>
      <c r="X5" s="1099"/>
      <c r="Y5" s="1099"/>
      <c r="Z5" s="1099"/>
      <c r="AA5" s="1099"/>
      <c r="AB5" s="1099"/>
      <c r="AC5" s="1099"/>
      <c r="AD5" s="1099"/>
      <c r="AE5" s="1099"/>
      <c r="AF5" s="1099"/>
      <c r="AG5" s="1099"/>
      <c r="AH5" s="1099"/>
      <c r="AI5" s="1099"/>
      <c r="AJ5" s="1099"/>
      <c r="AK5" s="1099"/>
      <c r="AL5" s="1099"/>
      <c r="AM5" s="1099"/>
      <c r="AN5" s="1099"/>
      <c r="AO5" s="1099"/>
      <c r="AP5" s="1099"/>
      <c r="AQ5" s="1099"/>
      <c r="AR5" s="1099"/>
      <c r="AS5" s="1099"/>
      <c r="AT5" s="1099"/>
      <c r="AU5" s="1099"/>
      <c r="AV5" s="1099"/>
      <c r="AW5" s="1099"/>
      <c r="AX5" s="1099"/>
      <c r="AY5" s="1099"/>
      <c r="AZ5" s="1100"/>
    </row>
    <row r="6" spans="1:61" ht="18" customHeight="1" thickBot="1" x14ac:dyDescent="0.3">
      <c r="A6" s="1101" t="s">
        <v>21</v>
      </c>
      <c r="B6" s="1102"/>
      <c r="C6" s="1102"/>
      <c r="D6" s="1103"/>
      <c r="E6" s="1104" t="s">
        <v>608</v>
      </c>
      <c r="F6" s="1104"/>
      <c r="G6" s="1104"/>
      <c r="H6" s="1104"/>
      <c r="I6" s="1104"/>
      <c r="J6" s="1104"/>
      <c r="K6" s="1104"/>
      <c r="L6" s="1104"/>
      <c r="M6" s="1104"/>
      <c r="N6" s="1104"/>
      <c r="O6" s="1104"/>
      <c r="P6" s="1104"/>
      <c r="Q6" s="1104"/>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6"/>
    </row>
    <row r="7" spans="1:61" ht="21" customHeight="1" thickBot="1" x14ac:dyDescent="0.3">
      <c r="A7" s="1107"/>
      <c r="B7" s="1108"/>
      <c r="C7" s="1108"/>
      <c r="D7" s="1108"/>
      <c r="E7" s="1108"/>
      <c r="F7" s="1108"/>
      <c r="G7" s="1108"/>
      <c r="H7" s="1108"/>
      <c r="I7" s="1108"/>
      <c r="J7" s="1108"/>
      <c r="K7" s="1108"/>
      <c r="L7" s="1108"/>
      <c r="M7" s="1108"/>
      <c r="N7" s="1108"/>
      <c r="O7" s="1108"/>
      <c r="P7" s="1108"/>
      <c r="Q7" s="1108"/>
      <c r="R7" s="1108"/>
      <c r="S7" s="1108"/>
      <c r="T7" s="1108"/>
      <c r="U7" s="1108"/>
      <c r="V7" s="1108"/>
      <c r="W7" s="1108"/>
      <c r="X7" s="1108"/>
      <c r="Y7" s="1108"/>
      <c r="Z7" s="1108"/>
      <c r="AA7" s="1108"/>
      <c r="AB7" s="1108"/>
      <c r="AC7" s="1108"/>
      <c r="AD7" s="1108"/>
      <c r="AE7" s="1108"/>
      <c r="AF7" s="1108"/>
      <c r="AG7" s="1108"/>
      <c r="AH7" s="1108"/>
      <c r="AI7" s="1108"/>
      <c r="AJ7" s="1108"/>
      <c r="AK7" s="1108"/>
      <c r="AL7" s="1108"/>
      <c r="AM7" s="1108"/>
      <c r="AN7" s="1108"/>
      <c r="AO7" s="1108"/>
      <c r="AP7" s="1108"/>
      <c r="AQ7" s="1108"/>
      <c r="AR7" s="1108"/>
      <c r="AS7" s="1108"/>
      <c r="AT7" s="1108"/>
      <c r="AU7" s="1108"/>
      <c r="AV7" s="1108"/>
      <c r="AW7" s="1108"/>
      <c r="AX7" s="1108"/>
      <c r="AY7" s="1108"/>
      <c r="AZ7" s="1109"/>
    </row>
    <row r="8" spans="1:61" ht="45.75" customHeight="1" x14ac:dyDescent="0.25">
      <c r="A8" s="1131" t="s">
        <v>380</v>
      </c>
      <c r="B8" s="1133" t="s">
        <v>381</v>
      </c>
      <c r="C8" s="1135" t="s">
        <v>382</v>
      </c>
      <c r="D8" s="1137" t="s">
        <v>383</v>
      </c>
      <c r="E8" s="1139" t="s">
        <v>384</v>
      </c>
      <c r="F8" s="529"/>
      <c r="G8" s="1119" t="s">
        <v>385</v>
      </c>
      <c r="H8" s="1119"/>
      <c r="I8" s="1119"/>
      <c r="J8" s="1119"/>
      <c r="K8" s="1119"/>
      <c r="L8" s="1119"/>
      <c r="M8" s="1119"/>
      <c r="N8" s="1119"/>
      <c r="O8" s="1119"/>
      <c r="P8" s="1119"/>
      <c r="Q8" s="1119"/>
      <c r="R8" s="1119"/>
      <c r="S8" s="1141"/>
      <c r="T8" s="1154" t="s">
        <v>386</v>
      </c>
      <c r="U8" s="1119"/>
      <c r="V8" s="1119"/>
      <c r="W8" s="1119"/>
      <c r="X8" s="1119"/>
      <c r="Y8" s="1119"/>
      <c r="Z8" s="1119"/>
      <c r="AA8" s="1119"/>
      <c r="AB8" s="1119"/>
      <c r="AC8" s="1119"/>
      <c r="AD8" s="1119"/>
      <c r="AE8" s="1119"/>
      <c r="AF8" s="1141"/>
      <c r="AG8" s="1131" t="s">
        <v>387</v>
      </c>
      <c r="AH8" s="1133"/>
      <c r="AI8" s="1133"/>
      <c r="AJ8" s="1133"/>
      <c r="AK8" s="1133"/>
      <c r="AL8" s="1116" t="s">
        <v>388</v>
      </c>
      <c r="AM8" s="1117"/>
      <c r="AN8" s="1118" t="s">
        <v>68</v>
      </c>
      <c r="AO8" s="1119"/>
      <c r="AP8" s="1119"/>
      <c r="AQ8" s="1119"/>
      <c r="AR8" s="1119"/>
      <c r="AS8" s="1119"/>
      <c r="AT8" s="1119"/>
      <c r="AU8" s="1119"/>
      <c r="AV8" s="1119"/>
      <c r="AW8" s="1119"/>
      <c r="AX8" s="1119"/>
      <c r="AY8" s="1119"/>
      <c r="AZ8" s="1119"/>
      <c r="BA8" s="1119"/>
      <c r="BB8" s="1119"/>
      <c r="BC8" s="1119"/>
      <c r="BD8" s="1120"/>
      <c r="BE8" s="1150" t="s">
        <v>389</v>
      </c>
      <c r="BF8" s="31"/>
      <c r="BG8" s="31"/>
      <c r="BH8" s="31"/>
      <c r="BI8" s="31"/>
    </row>
    <row r="9" spans="1:61" ht="66.75" customHeight="1" thickBot="1" x14ac:dyDescent="0.3">
      <c r="A9" s="1132"/>
      <c r="B9" s="1134"/>
      <c r="C9" s="1136"/>
      <c r="D9" s="1138"/>
      <c r="E9" s="1140"/>
      <c r="F9" s="530" t="s">
        <v>390</v>
      </c>
      <c r="G9" s="531" t="s">
        <v>6</v>
      </c>
      <c r="H9" s="531" t="s">
        <v>7</v>
      </c>
      <c r="I9" s="531" t="s">
        <v>8</v>
      </c>
      <c r="J9" s="531" t="s">
        <v>9</v>
      </c>
      <c r="K9" s="531" t="s">
        <v>10</v>
      </c>
      <c r="L9" s="531" t="s">
        <v>11</v>
      </c>
      <c r="M9" s="531" t="s">
        <v>12</v>
      </c>
      <c r="N9" s="531" t="s">
        <v>13</v>
      </c>
      <c r="O9" s="531" t="s">
        <v>14</v>
      </c>
      <c r="P9" s="531" t="s">
        <v>15</v>
      </c>
      <c r="Q9" s="531" t="s">
        <v>16</v>
      </c>
      <c r="R9" s="531" t="s">
        <v>17</v>
      </c>
      <c r="S9" s="532" t="s">
        <v>66</v>
      </c>
      <c r="T9" s="531" t="s">
        <v>6</v>
      </c>
      <c r="U9" s="531" t="s">
        <v>7</v>
      </c>
      <c r="V9" s="531" t="s">
        <v>8</v>
      </c>
      <c r="W9" s="531" t="s">
        <v>9</v>
      </c>
      <c r="X9" s="531" t="s">
        <v>10</v>
      </c>
      <c r="Y9" s="531" t="s">
        <v>11</v>
      </c>
      <c r="Z9" s="531" t="s">
        <v>12</v>
      </c>
      <c r="AA9" s="531" t="s">
        <v>13</v>
      </c>
      <c r="AB9" s="531" t="s">
        <v>14</v>
      </c>
      <c r="AC9" s="531" t="s">
        <v>15</v>
      </c>
      <c r="AD9" s="531" t="s">
        <v>16</v>
      </c>
      <c r="AE9" s="533" t="s">
        <v>17</v>
      </c>
      <c r="AF9" s="533" t="s">
        <v>67</v>
      </c>
      <c r="AG9" s="530" t="s">
        <v>391</v>
      </c>
      <c r="AH9" s="533" t="s">
        <v>392</v>
      </c>
      <c r="AI9" s="533" t="s">
        <v>393</v>
      </c>
      <c r="AJ9" s="533" t="s">
        <v>394</v>
      </c>
      <c r="AK9" s="533" t="s">
        <v>395</v>
      </c>
      <c r="AL9" s="533" t="s">
        <v>396</v>
      </c>
      <c r="AM9" s="533" t="s">
        <v>397</v>
      </c>
      <c r="AN9" s="534" t="s">
        <v>398</v>
      </c>
      <c r="AO9" s="534" t="s">
        <v>553</v>
      </c>
      <c r="AP9" s="534" t="s">
        <v>554</v>
      </c>
      <c r="AQ9" s="534" t="s">
        <v>399</v>
      </c>
      <c r="AR9" s="534" t="s">
        <v>400</v>
      </c>
      <c r="AS9" s="535" t="s">
        <v>401</v>
      </c>
      <c r="AT9" s="608" t="s">
        <v>555</v>
      </c>
      <c r="AU9" s="534" t="s">
        <v>556</v>
      </c>
      <c r="AV9" s="534" t="s">
        <v>399</v>
      </c>
      <c r="AW9" s="534" t="s">
        <v>402</v>
      </c>
      <c r="AX9" s="535" t="s">
        <v>403</v>
      </c>
      <c r="AY9" s="609" t="s">
        <v>404</v>
      </c>
      <c r="AZ9" s="534" t="s">
        <v>405</v>
      </c>
      <c r="BA9" s="534" t="s">
        <v>406</v>
      </c>
      <c r="BB9" s="534" t="s">
        <v>407</v>
      </c>
      <c r="BC9" s="534" t="s">
        <v>408</v>
      </c>
      <c r="BD9" s="536" t="s">
        <v>409</v>
      </c>
      <c r="BE9" s="1151"/>
      <c r="BF9" s="31"/>
      <c r="BG9" s="31"/>
      <c r="BH9" s="31"/>
      <c r="BI9" s="31"/>
    </row>
    <row r="10" spans="1:61" s="31" customFormat="1" ht="22.5" customHeight="1" x14ac:dyDescent="0.2">
      <c r="A10" s="1077"/>
      <c r="B10" s="1146" t="s">
        <v>368</v>
      </c>
      <c r="C10" s="1149" t="s">
        <v>410</v>
      </c>
      <c r="D10" s="551" t="s">
        <v>41</v>
      </c>
      <c r="E10" s="552">
        <v>13529</v>
      </c>
      <c r="F10" s="552">
        <v>13529</v>
      </c>
      <c r="G10" s="552">
        <v>13529</v>
      </c>
      <c r="H10" s="552">
        <v>13529</v>
      </c>
      <c r="I10" s="552">
        <v>13529</v>
      </c>
      <c r="J10" s="552">
        <v>13529</v>
      </c>
      <c r="K10" s="552">
        <v>13529</v>
      </c>
      <c r="L10" s="552">
        <v>13529</v>
      </c>
      <c r="M10" s="552">
        <v>13529</v>
      </c>
      <c r="N10" s="552">
        <v>13529</v>
      </c>
      <c r="O10" s="808">
        <v>13529</v>
      </c>
      <c r="P10" s="808">
        <v>13529</v>
      </c>
      <c r="Q10" s="808">
        <v>13529</v>
      </c>
      <c r="R10" s="808">
        <v>16156</v>
      </c>
      <c r="S10" s="302"/>
      <c r="T10" s="302">
        <v>227</v>
      </c>
      <c r="U10" s="42">
        <v>540</v>
      </c>
      <c r="V10" s="42">
        <v>1474</v>
      </c>
      <c r="W10" s="42">
        <v>2250</v>
      </c>
      <c r="X10" s="42">
        <v>3433</v>
      </c>
      <c r="Y10" s="42">
        <v>3913</v>
      </c>
      <c r="Z10" s="42">
        <v>5566</v>
      </c>
      <c r="AA10" s="500">
        <v>8696</v>
      </c>
      <c r="AB10" s="500">
        <v>12461</v>
      </c>
      <c r="AC10" s="500">
        <v>15530</v>
      </c>
      <c r="AD10" s="500">
        <v>15927</v>
      </c>
      <c r="AE10" s="42">
        <v>16156</v>
      </c>
      <c r="AF10" s="1062" t="s">
        <v>411</v>
      </c>
      <c r="AG10" s="1060" t="s">
        <v>412</v>
      </c>
      <c r="AH10" s="1065"/>
      <c r="AI10" s="1065"/>
      <c r="AJ10" s="1066" t="s">
        <v>586</v>
      </c>
      <c r="AK10" s="1060" t="s">
        <v>412</v>
      </c>
      <c r="AL10" s="1069"/>
      <c r="AM10" s="1069" t="s">
        <v>413</v>
      </c>
      <c r="AN10" s="1069">
        <v>13529</v>
      </c>
      <c r="AO10" s="1069">
        <v>7759</v>
      </c>
      <c r="AP10" s="1142">
        <f>AO10-AS10</f>
        <v>6707</v>
      </c>
      <c r="AQ10" s="554" t="s">
        <v>414</v>
      </c>
      <c r="AR10" s="659">
        <v>390</v>
      </c>
      <c r="AS10" s="1070">
        <v>1052</v>
      </c>
      <c r="AT10" s="1069">
        <v>8391</v>
      </c>
      <c r="AU10" s="1142">
        <f>AT10-AX10</f>
        <v>7195</v>
      </c>
      <c r="AV10" s="554" t="s">
        <v>414</v>
      </c>
      <c r="AW10" s="659">
        <v>365</v>
      </c>
      <c r="AX10" s="1070">
        <v>1196</v>
      </c>
      <c r="AY10" s="1071">
        <v>6</v>
      </c>
      <c r="AZ10" s="555" t="s">
        <v>415</v>
      </c>
      <c r="BA10" s="659">
        <v>816</v>
      </c>
      <c r="BB10" s="555" t="s">
        <v>416</v>
      </c>
      <c r="BC10" s="659">
        <v>59</v>
      </c>
      <c r="BD10" s="1152">
        <f>AE10</f>
        <v>16156</v>
      </c>
      <c r="BE10" s="1056"/>
    </row>
    <row r="11" spans="1:61" s="31" customFormat="1" ht="38.25" customHeight="1" x14ac:dyDescent="0.2">
      <c r="A11" s="1078"/>
      <c r="B11" s="1147"/>
      <c r="C11" s="1149"/>
      <c r="D11" s="556" t="s">
        <v>3</v>
      </c>
      <c r="E11" s="538">
        <v>56602670</v>
      </c>
      <c r="F11" s="538">
        <v>56602670</v>
      </c>
      <c r="G11" s="538">
        <v>56602670</v>
      </c>
      <c r="H11" s="538">
        <v>56602670</v>
      </c>
      <c r="I11" s="538">
        <v>56602670</v>
      </c>
      <c r="J11" s="538">
        <v>56822850</v>
      </c>
      <c r="K11" s="538">
        <v>56822850</v>
      </c>
      <c r="L11" s="538">
        <v>56822850</v>
      </c>
      <c r="M11" s="538">
        <v>56822850</v>
      </c>
      <c r="N11" s="538">
        <v>60921315</v>
      </c>
      <c r="O11" s="538">
        <v>77188131.278999999</v>
      </c>
      <c r="P11" s="538">
        <v>77188131.278999999</v>
      </c>
      <c r="Q11" s="538">
        <v>75151438</v>
      </c>
      <c r="R11" s="538">
        <v>75151438</v>
      </c>
      <c r="S11" s="538" t="s">
        <v>566</v>
      </c>
      <c r="T11" s="538">
        <v>0</v>
      </c>
      <c r="U11" s="538">
        <v>26956920</v>
      </c>
      <c r="V11" s="538">
        <v>63555169</v>
      </c>
      <c r="W11" s="538">
        <v>65872044</v>
      </c>
      <c r="X11" s="538">
        <v>65872044</v>
      </c>
      <c r="Y11" s="538">
        <v>66690244</v>
      </c>
      <c r="Z11" s="538">
        <v>66690244</v>
      </c>
      <c r="AA11" s="538">
        <v>69217281</v>
      </c>
      <c r="AB11" s="538">
        <v>69217281</v>
      </c>
      <c r="AC11" s="538">
        <v>69217281</v>
      </c>
      <c r="AD11" s="538">
        <v>72850411</v>
      </c>
      <c r="AE11" s="538">
        <v>75094921</v>
      </c>
      <c r="AF11" s="1063"/>
      <c r="AG11" s="1060"/>
      <c r="AH11" s="1065"/>
      <c r="AI11" s="1065"/>
      <c r="AJ11" s="1067"/>
      <c r="AK11" s="1060"/>
      <c r="AL11" s="1069"/>
      <c r="AM11" s="1069"/>
      <c r="AN11" s="1069"/>
      <c r="AO11" s="1069"/>
      <c r="AP11" s="1143"/>
      <c r="AQ11" s="554" t="s">
        <v>417</v>
      </c>
      <c r="AR11" s="659">
        <v>742</v>
      </c>
      <c r="AS11" s="1070"/>
      <c r="AT11" s="1069"/>
      <c r="AU11" s="1143"/>
      <c r="AV11" s="554" t="s">
        <v>417</v>
      </c>
      <c r="AW11" s="659">
        <v>736</v>
      </c>
      <c r="AX11" s="1070"/>
      <c r="AY11" s="1072"/>
      <c r="AZ11" s="555" t="s">
        <v>418</v>
      </c>
      <c r="BA11" s="659">
        <v>15340</v>
      </c>
      <c r="BB11" s="555" t="s">
        <v>419</v>
      </c>
      <c r="BC11" s="659">
        <v>5</v>
      </c>
      <c r="BD11" s="1153"/>
      <c r="BE11" s="1056"/>
    </row>
    <row r="12" spans="1:61" s="31" customFormat="1" ht="51" x14ac:dyDescent="0.2">
      <c r="A12" s="1078"/>
      <c r="B12" s="1147"/>
      <c r="C12" s="1149"/>
      <c r="D12" s="557" t="s">
        <v>42</v>
      </c>
      <c r="E12" s="553">
        <v>0</v>
      </c>
      <c r="F12" s="553">
        <v>0</v>
      </c>
      <c r="G12" s="553">
        <v>0</v>
      </c>
      <c r="H12" s="553">
        <v>0</v>
      </c>
      <c r="I12" s="553">
        <v>0</v>
      </c>
      <c r="J12" s="553">
        <v>0</v>
      </c>
      <c r="K12" s="553">
        <v>0</v>
      </c>
      <c r="L12" s="624">
        <v>0</v>
      </c>
      <c r="M12" s="632">
        <v>0</v>
      </c>
      <c r="N12" s="634">
        <v>0</v>
      </c>
      <c r="O12" s="500">
        <v>0</v>
      </c>
      <c r="P12" s="500">
        <v>0</v>
      </c>
      <c r="Q12" s="500">
        <v>0</v>
      </c>
      <c r="R12" s="500">
        <v>0</v>
      </c>
      <c r="S12" s="809"/>
      <c r="T12" s="500">
        <v>0</v>
      </c>
      <c r="U12" s="809">
        <v>0</v>
      </c>
      <c r="V12" s="809">
        <v>0</v>
      </c>
      <c r="W12" s="809">
        <v>0</v>
      </c>
      <c r="X12" s="809">
        <v>0</v>
      </c>
      <c r="Y12" s="809">
        <v>0</v>
      </c>
      <c r="Z12" s="809">
        <v>0</v>
      </c>
      <c r="AA12" s="809">
        <v>0</v>
      </c>
      <c r="AB12" s="809">
        <v>0</v>
      </c>
      <c r="AC12" s="809">
        <v>0</v>
      </c>
      <c r="AD12" s="809">
        <v>0</v>
      </c>
      <c r="AE12" s="809">
        <v>0</v>
      </c>
      <c r="AF12" s="1063"/>
      <c r="AG12" s="1060"/>
      <c r="AH12" s="1065"/>
      <c r="AI12" s="1065"/>
      <c r="AJ12" s="1067"/>
      <c r="AK12" s="1060"/>
      <c r="AL12" s="1069"/>
      <c r="AM12" s="1069"/>
      <c r="AN12" s="1069"/>
      <c r="AO12" s="1069"/>
      <c r="AP12" s="1143"/>
      <c r="AQ12" s="554" t="s">
        <v>420</v>
      </c>
      <c r="AR12" s="659">
        <v>652</v>
      </c>
      <c r="AS12" s="1070"/>
      <c r="AT12" s="1069"/>
      <c r="AU12" s="1143"/>
      <c r="AV12" s="554" t="s">
        <v>420</v>
      </c>
      <c r="AW12" s="659">
        <v>680</v>
      </c>
      <c r="AX12" s="1070"/>
      <c r="AY12" s="1072"/>
      <c r="AZ12" s="555"/>
      <c r="BA12" s="558"/>
      <c r="BB12" s="555" t="s">
        <v>421</v>
      </c>
      <c r="BC12" s="659">
        <v>12</v>
      </c>
      <c r="BD12" s="1153"/>
      <c r="BE12" s="1056"/>
    </row>
    <row r="13" spans="1:61" s="31" customFormat="1" ht="38.25" customHeight="1" x14ac:dyDescent="0.2">
      <c r="A13" s="1078"/>
      <c r="B13" s="1147"/>
      <c r="C13" s="1149"/>
      <c r="D13" s="556" t="s">
        <v>4</v>
      </c>
      <c r="E13" s="553">
        <v>7996744.9500000002</v>
      </c>
      <c r="F13" s="553">
        <v>7996744.9500000002</v>
      </c>
      <c r="G13" s="553">
        <v>7996744.9500000002</v>
      </c>
      <c r="H13" s="553">
        <v>7996744.9500000002</v>
      </c>
      <c r="I13" s="553">
        <v>7996744.9500000002</v>
      </c>
      <c r="J13" s="553">
        <v>7995300</v>
      </c>
      <c r="K13" s="553">
        <v>7995300</v>
      </c>
      <c r="L13" s="624">
        <v>7995300</v>
      </c>
      <c r="M13" s="632">
        <v>7995300</v>
      </c>
      <c r="N13" s="634">
        <v>7995300</v>
      </c>
      <c r="O13" s="500">
        <v>7995300</v>
      </c>
      <c r="P13" s="500">
        <v>7995300</v>
      </c>
      <c r="Q13" s="500">
        <v>7995300</v>
      </c>
      <c r="R13" s="500">
        <v>7995300</v>
      </c>
      <c r="S13" s="809"/>
      <c r="T13" s="500">
        <v>5728800</v>
      </c>
      <c r="U13" s="500">
        <v>10540815</v>
      </c>
      <c r="V13" s="500">
        <v>10540815</v>
      </c>
      <c r="W13" s="500">
        <v>10540815</v>
      </c>
      <c r="X13" s="500">
        <v>10540815</v>
      </c>
      <c r="Y13" s="500">
        <v>10540815</v>
      </c>
      <c r="Z13" s="500">
        <v>10540815</v>
      </c>
      <c r="AA13" s="500">
        <v>10540815</v>
      </c>
      <c r="AB13" s="500">
        <v>10540815</v>
      </c>
      <c r="AC13" s="500">
        <v>10540815</v>
      </c>
      <c r="AD13" s="500">
        <v>10540815</v>
      </c>
      <c r="AE13" s="500">
        <v>10540815</v>
      </c>
      <c r="AF13" s="1063"/>
      <c r="AG13" s="1060"/>
      <c r="AH13" s="1065"/>
      <c r="AI13" s="1065"/>
      <c r="AJ13" s="1067"/>
      <c r="AK13" s="1060"/>
      <c r="AL13" s="1069"/>
      <c r="AM13" s="1069"/>
      <c r="AN13" s="1069"/>
      <c r="AO13" s="1069"/>
      <c r="AP13" s="1143"/>
      <c r="AQ13" s="554" t="s">
        <v>422</v>
      </c>
      <c r="AR13" s="659">
        <v>690</v>
      </c>
      <c r="AS13" s="1070"/>
      <c r="AT13" s="1069"/>
      <c r="AU13" s="1143"/>
      <c r="AV13" s="554" t="s">
        <v>422</v>
      </c>
      <c r="AW13" s="659">
        <v>762</v>
      </c>
      <c r="AX13" s="1070"/>
      <c r="AY13" s="1072"/>
      <c r="AZ13" s="559"/>
      <c r="BA13" s="560"/>
      <c r="BB13" s="555" t="s">
        <v>423</v>
      </c>
      <c r="BC13" s="659">
        <v>11</v>
      </c>
      <c r="BD13" s="1153"/>
      <c r="BE13" s="1056"/>
    </row>
    <row r="14" spans="1:61" s="31" customFormat="1" ht="38.25" customHeight="1" x14ac:dyDescent="0.2">
      <c r="A14" s="1078"/>
      <c r="B14" s="1147"/>
      <c r="C14" s="1149"/>
      <c r="D14" s="557" t="s">
        <v>43</v>
      </c>
      <c r="E14" s="552">
        <v>13529</v>
      </c>
      <c r="F14" s="552">
        <v>13529</v>
      </c>
      <c r="G14" s="552">
        <v>13529</v>
      </c>
      <c r="H14" s="552">
        <v>13529</v>
      </c>
      <c r="I14" s="552">
        <v>13529</v>
      </c>
      <c r="J14" s="552">
        <v>13529</v>
      </c>
      <c r="K14" s="552">
        <v>13529</v>
      </c>
      <c r="L14" s="552">
        <v>13529</v>
      </c>
      <c r="M14" s="552">
        <v>13529</v>
      </c>
      <c r="N14" s="552">
        <v>13529</v>
      </c>
      <c r="O14" s="808">
        <v>13529</v>
      </c>
      <c r="P14" s="808">
        <v>13529</v>
      </c>
      <c r="Q14" s="808">
        <v>13529</v>
      </c>
      <c r="R14" s="808">
        <v>13529</v>
      </c>
      <c r="S14" s="500"/>
      <c r="T14" s="500">
        <f t="shared" ref="T14:Y15" si="0">T12+T10</f>
        <v>227</v>
      </c>
      <c r="U14" s="500">
        <f t="shared" si="0"/>
        <v>540</v>
      </c>
      <c r="V14" s="500">
        <f t="shared" si="0"/>
        <v>1474</v>
      </c>
      <c r="W14" s="500">
        <f t="shared" si="0"/>
        <v>2250</v>
      </c>
      <c r="X14" s="500">
        <f t="shared" ref="X14" si="1">X12+X10</f>
        <v>3433</v>
      </c>
      <c r="Y14" s="500">
        <f t="shared" si="0"/>
        <v>3913</v>
      </c>
      <c r="Z14" s="500">
        <f t="shared" ref="Z14:AA14" si="2">Z12+Z10</f>
        <v>5566</v>
      </c>
      <c r="AA14" s="500">
        <f t="shared" si="2"/>
        <v>8696</v>
      </c>
      <c r="AB14" s="500">
        <f t="shared" ref="AB14:AC14" si="3">AB12+AB10</f>
        <v>12461</v>
      </c>
      <c r="AC14" s="500">
        <f t="shared" si="3"/>
        <v>15530</v>
      </c>
      <c r="AD14" s="500">
        <f t="shared" ref="AD14:AE14" si="4">AD12+AD10</f>
        <v>15927</v>
      </c>
      <c r="AE14" s="500">
        <f t="shared" si="4"/>
        <v>16156</v>
      </c>
      <c r="AF14" s="1063"/>
      <c r="AG14" s="1060"/>
      <c r="AH14" s="1065"/>
      <c r="AI14" s="1065"/>
      <c r="AJ14" s="1067"/>
      <c r="AK14" s="1060"/>
      <c r="AL14" s="1069"/>
      <c r="AM14" s="1069"/>
      <c r="AN14" s="1069"/>
      <c r="AO14" s="1069"/>
      <c r="AP14" s="1143"/>
      <c r="AQ14" s="554" t="s">
        <v>424</v>
      </c>
      <c r="AR14" s="659">
        <v>1428</v>
      </c>
      <c r="AS14" s="1070"/>
      <c r="AT14" s="1069"/>
      <c r="AU14" s="1143"/>
      <c r="AV14" s="554" t="s">
        <v>424</v>
      </c>
      <c r="AW14" s="659">
        <v>1689</v>
      </c>
      <c r="AX14" s="1070"/>
      <c r="AY14" s="1072"/>
      <c r="AZ14" s="559"/>
      <c r="BA14" s="560"/>
      <c r="BB14" s="555" t="s">
        <v>425</v>
      </c>
      <c r="BC14" s="659">
        <v>4</v>
      </c>
      <c r="BD14" s="1153"/>
      <c r="BE14" s="1056"/>
    </row>
    <row r="15" spans="1:61" s="31" customFormat="1" ht="38.25" x14ac:dyDescent="0.2">
      <c r="A15" s="1078"/>
      <c r="B15" s="1147"/>
      <c r="C15" s="1149"/>
      <c r="D15" s="1057" t="s">
        <v>45</v>
      </c>
      <c r="E15" s="1059">
        <f t="shared" ref="E15:J15" si="5">E11+E13</f>
        <v>64599414.950000003</v>
      </c>
      <c r="F15" s="1059">
        <f t="shared" si="5"/>
        <v>64599414.950000003</v>
      </c>
      <c r="G15" s="1059">
        <f t="shared" si="5"/>
        <v>64599414.950000003</v>
      </c>
      <c r="H15" s="1059">
        <f t="shared" si="5"/>
        <v>64599414.950000003</v>
      </c>
      <c r="I15" s="1059">
        <f t="shared" si="5"/>
        <v>64599414.950000003</v>
      </c>
      <c r="J15" s="1059">
        <f t="shared" si="5"/>
        <v>64818150</v>
      </c>
      <c r="K15" s="1059">
        <f t="shared" ref="K15:L15" si="6">K11+K13</f>
        <v>64818150</v>
      </c>
      <c r="L15" s="1059">
        <f t="shared" si="6"/>
        <v>64818150</v>
      </c>
      <c r="M15" s="1059">
        <f t="shared" ref="M15:O15" si="7">M11+M13</f>
        <v>64818150</v>
      </c>
      <c r="N15" s="1059">
        <f t="shared" si="7"/>
        <v>68916615</v>
      </c>
      <c r="O15" s="1076">
        <f t="shared" si="7"/>
        <v>85183431.278999999</v>
      </c>
      <c r="P15" s="1076">
        <f t="shared" ref="P15:Q15" si="8">P11+P13</f>
        <v>85183431.278999999</v>
      </c>
      <c r="Q15" s="1076">
        <f t="shared" si="8"/>
        <v>83146738</v>
      </c>
      <c r="R15" s="1076">
        <f t="shared" ref="R15" si="9">R11+R13</f>
        <v>83146738</v>
      </c>
      <c r="S15" s="1076"/>
      <c r="T15" s="1076">
        <f>T11+T13</f>
        <v>5728800</v>
      </c>
      <c r="U15" s="1076">
        <f t="shared" si="0"/>
        <v>37497735</v>
      </c>
      <c r="V15" s="1076">
        <f t="shared" si="0"/>
        <v>74095984</v>
      </c>
      <c r="W15" s="1076">
        <f t="shared" si="0"/>
        <v>76412859</v>
      </c>
      <c r="X15" s="1076">
        <f t="shared" ref="X15" si="10">X13+X11</f>
        <v>76412859</v>
      </c>
      <c r="Y15" s="1076">
        <f t="shared" si="0"/>
        <v>77231059</v>
      </c>
      <c r="Z15" s="1076">
        <f t="shared" ref="Z15:AA15" si="11">Z13+Z11</f>
        <v>77231059</v>
      </c>
      <c r="AA15" s="1076">
        <f t="shared" si="11"/>
        <v>79758096</v>
      </c>
      <c r="AB15" s="1076">
        <f t="shared" ref="AB15:AC15" si="12">AB13+AB11</f>
        <v>79758096</v>
      </c>
      <c r="AC15" s="1076">
        <f t="shared" si="12"/>
        <v>79758096</v>
      </c>
      <c r="AD15" s="1076">
        <f t="shared" ref="AD15:AE15" si="13">AD13+AD11</f>
        <v>83391226</v>
      </c>
      <c r="AE15" s="1076">
        <f t="shared" si="13"/>
        <v>85635736</v>
      </c>
      <c r="AF15" s="1063"/>
      <c r="AG15" s="1060"/>
      <c r="AH15" s="1065"/>
      <c r="AI15" s="1065"/>
      <c r="AJ15" s="1067"/>
      <c r="AK15" s="1060"/>
      <c r="AL15" s="1069"/>
      <c r="AM15" s="1069"/>
      <c r="AN15" s="1069"/>
      <c r="AO15" s="1069"/>
      <c r="AP15" s="1143"/>
      <c r="AQ15" s="554" t="s">
        <v>426</v>
      </c>
      <c r="AR15" s="659">
        <v>268</v>
      </c>
      <c r="AS15" s="1070"/>
      <c r="AT15" s="1069"/>
      <c r="AU15" s="1143"/>
      <c r="AV15" s="554" t="s">
        <v>426</v>
      </c>
      <c r="AW15" s="659">
        <v>315</v>
      </c>
      <c r="AX15" s="1070"/>
      <c r="AY15" s="1072"/>
      <c r="AZ15" s="559"/>
      <c r="BA15" s="560"/>
      <c r="BB15" s="555" t="s">
        <v>427</v>
      </c>
      <c r="BC15" s="659">
        <v>16065</v>
      </c>
      <c r="BD15" s="1153"/>
      <c r="BE15" s="1056"/>
    </row>
    <row r="16" spans="1:61" s="31" customFormat="1" ht="26.25" customHeight="1" thickBot="1" x14ac:dyDescent="0.25">
      <c r="A16" s="1078"/>
      <c r="B16" s="1147"/>
      <c r="C16" s="1149"/>
      <c r="D16" s="1075"/>
      <c r="E16" s="1059"/>
      <c r="F16" s="1059"/>
      <c r="G16" s="1059"/>
      <c r="H16" s="1059"/>
      <c r="I16" s="1059"/>
      <c r="J16" s="1059"/>
      <c r="K16" s="1059"/>
      <c r="L16" s="1059"/>
      <c r="M16" s="1059"/>
      <c r="N16" s="1059"/>
      <c r="O16" s="1076"/>
      <c r="P16" s="1076"/>
      <c r="Q16" s="1076"/>
      <c r="R16" s="1076"/>
      <c r="S16" s="1076"/>
      <c r="T16" s="1076"/>
      <c r="U16" s="1076"/>
      <c r="V16" s="1076"/>
      <c r="W16" s="1076"/>
      <c r="X16" s="1076"/>
      <c r="Y16" s="1076"/>
      <c r="Z16" s="1076"/>
      <c r="AA16" s="1076"/>
      <c r="AB16" s="1076"/>
      <c r="AC16" s="1076"/>
      <c r="AD16" s="1076"/>
      <c r="AE16" s="1076"/>
      <c r="AF16" s="1064"/>
      <c r="AG16" s="1060"/>
      <c r="AH16" s="1065"/>
      <c r="AI16" s="1065"/>
      <c r="AJ16" s="1068"/>
      <c r="AK16" s="1060"/>
      <c r="AL16" s="1069"/>
      <c r="AM16" s="1069"/>
      <c r="AN16" s="1069"/>
      <c r="AO16" s="1069"/>
      <c r="AP16" s="1144"/>
      <c r="AQ16" s="612" t="s">
        <v>428</v>
      </c>
      <c r="AR16" s="659">
        <v>2534</v>
      </c>
      <c r="AS16" s="1070"/>
      <c r="AT16" s="1069"/>
      <c r="AU16" s="1144"/>
      <c r="AV16" s="554" t="s">
        <v>428</v>
      </c>
      <c r="AW16" s="659">
        <v>2651</v>
      </c>
      <c r="AX16" s="1070"/>
      <c r="AY16" s="1073"/>
      <c r="AZ16" s="559"/>
      <c r="BA16" s="560"/>
      <c r="BB16" s="558"/>
      <c r="BC16" s="558"/>
      <c r="BD16" s="1153"/>
      <c r="BE16" s="1056"/>
    </row>
    <row r="17" spans="1:57" s="31" customFormat="1" ht="22.5" customHeight="1" x14ac:dyDescent="0.2">
      <c r="A17" s="1078"/>
      <c r="B17" s="1147"/>
      <c r="C17" s="1083" t="s">
        <v>429</v>
      </c>
      <c r="D17" s="551" t="s">
        <v>41</v>
      </c>
      <c r="E17" s="552">
        <v>7863</v>
      </c>
      <c r="F17" s="552">
        <v>7863</v>
      </c>
      <c r="G17" s="552">
        <v>7863</v>
      </c>
      <c r="H17" s="552">
        <v>7863</v>
      </c>
      <c r="I17" s="552">
        <v>7863</v>
      </c>
      <c r="J17" s="552">
        <v>7863</v>
      </c>
      <c r="K17" s="552">
        <v>7863</v>
      </c>
      <c r="L17" s="552">
        <v>7863</v>
      </c>
      <c r="M17" s="552">
        <v>7863</v>
      </c>
      <c r="N17" s="552">
        <v>7863</v>
      </c>
      <c r="O17" s="808">
        <v>7863</v>
      </c>
      <c r="P17" s="808">
        <v>7863</v>
      </c>
      <c r="Q17" s="808">
        <v>7863</v>
      </c>
      <c r="R17" s="42">
        <v>11990</v>
      </c>
      <c r="S17" s="42"/>
      <c r="T17" s="42">
        <v>331</v>
      </c>
      <c r="U17" s="42">
        <v>362</v>
      </c>
      <c r="V17" s="42">
        <v>1319</v>
      </c>
      <c r="W17" s="42">
        <v>2036</v>
      </c>
      <c r="X17" s="42">
        <v>2515</v>
      </c>
      <c r="Y17" s="42">
        <v>3573</v>
      </c>
      <c r="Z17" s="42">
        <v>4029</v>
      </c>
      <c r="AA17" s="500">
        <v>4524</v>
      </c>
      <c r="AB17" s="500">
        <v>7388</v>
      </c>
      <c r="AC17" s="500">
        <v>9125</v>
      </c>
      <c r="AD17" s="810">
        <v>11720</v>
      </c>
      <c r="AE17" s="42">
        <v>11990</v>
      </c>
      <c r="AF17" s="1062" t="s">
        <v>411</v>
      </c>
      <c r="AG17" s="1060" t="s">
        <v>429</v>
      </c>
      <c r="AH17" s="1065"/>
      <c r="AI17" s="1065"/>
      <c r="AJ17" s="1066" t="s">
        <v>586</v>
      </c>
      <c r="AK17" s="1060" t="s">
        <v>429</v>
      </c>
      <c r="AL17" s="1069"/>
      <c r="AM17" s="1069" t="s">
        <v>430</v>
      </c>
      <c r="AN17" s="1069">
        <v>7863</v>
      </c>
      <c r="AO17" s="1069">
        <v>5655</v>
      </c>
      <c r="AP17" s="1142">
        <f t="shared" ref="AP17" si="14">AO17-AS17</f>
        <v>4718</v>
      </c>
      <c r="AQ17" s="554" t="s">
        <v>414</v>
      </c>
      <c r="AR17" s="659">
        <v>155</v>
      </c>
      <c r="AS17" s="1070">
        <v>937</v>
      </c>
      <c r="AT17" s="1069">
        <v>6332</v>
      </c>
      <c r="AU17" s="1142">
        <f t="shared" ref="AU17" si="15">AT17-AX17</f>
        <v>5233</v>
      </c>
      <c r="AV17" s="554" t="s">
        <v>414</v>
      </c>
      <c r="AW17" s="659">
        <v>201</v>
      </c>
      <c r="AX17" s="1070">
        <v>1099</v>
      </c>
      <c r="AY17" s="1071">
        <v>3</v>
      </c>
      <c r="AZ17" s="555" t="s">
        <v>415</v>
      </c>
      <c r="BA17" s="659">
        <v>640</v>
      </c>
      <c r="BB17" s="555" t="s">
        <v>416</v>
      </c>
      <c r="BC17" s="659">
        <v>94</v>
      </c>
      <c r="BD17" s="1152">
        <f t="shared" ref="BD17" si="16">AE17</f>
        <v>11990</v>
      </c>
      <c r="BE17" s="1056"/>
    </row>
    <row r="18" spans="1:57" s="31" customFormat="1" ht="38.25" customHeight="1" x14ac:dyDescent="0.25">
      <c r="A18" s="1078"/>
      <c r="B18" s="1147"/>
      <c r="C18" s="1083"/>
      <c r="D18" s="556" t="s">
        <v>3</v>
      </c>
      <c r="E18" s="538">
        <v>32896165</v>
      </c>
      <c r="F18" s="538">
        <v>32896165</v>
      </c>
      <c r="G18" s="538">
        <v>32896165</v>
      </c>
      <c r="H18" s="538">
        <v>32896165</v>
      </c>
      <c r="I18" s="538">
        <v>32896165</v>
      </c>
      <c r="J18" s="538">
        <v>32470199.999999996</v>
      </c>
      <c r="K18" s="538">
        <v>32470199.999999996</v>
      </c>
      <c r="L18" s="538">
        <v>32470199.999999996</v>
      </c>
      <c r="M18" s="538">
        <v>32470199.999999996</v>
      </c>
      <c r="N18" s="538">
        <v>34812180</v>
      </c>
      <c r="O18" s="538">
        <v>44107503.588</v>
      </c>
      <c r="P18" s="538">
        <v>44107503.588</v>
      </c>
      <c r="Q18" s="538">
        <v>42943679</v>
      </c>
      <c r="R18" s="538">
        <v>42943679</v>
      </c>
      <c r="S18" s="538" t="s">
        <v>566</v>
      </c>
      <c r="T18" s="538">
        <v>0</v>
      </c>
      <c r="U18" s="811">
        <v>20217690</v>
      </c>
      <c r="V18" s="538">
        <v>36936797</v>
      </c>
      <c r="W18" s="538">
        <v>37641168</v>
      </c>
      <c r="X18" s="538">
        <v>37641168</v>
      </c>
      <c r="Y18" s="812">
        <v>38459368</v>
      </c>
      <c r="Z18" s="813">
        <v>38459368</v>
      </c>
      <c r="AA18" s="538">
        <v>39552732</v>
      </c>
      <c r="AB18" s="538">
        <v>39552732</v>
      </c>
      <c r="AC18" s="538">
        <v>39552732</v>
      </c>
      <c r="AD18" s="538">
        <v>41628806</v>
      </c>
      <c r="AE18" s="538">
        <v>42911383</v>
      </c>
      <c r="AF18" s="1063"/>
      <c r="AG18" s="1060"/>
      <c r="AH18" s="1065"/>
      <c r="AI18" s="1065"/>
      <c r="AJ18" s="1067"/>
      <c r="AK18" s="1060"/>
      <c r="AL18" s="1069"/>
      <c r="AM18" s="1069"/>
      <c r="AN18" s="1069"/>
      <c r="AO18" s="1069"/>
      <c r="AP18" s="1143"/>
      <c r="AQ18" s="554" t="s">
        <v>417</v>
      </c>
      <c r="AR18" s="659">
        <v>825</v>
      </c>
      <c r="AS18" s="1070"/>
      <c r="AT18" s="1069"/>
      <c r="AU18" s="1143"/>
      <c r="AV18" s="554" t="s">
        <v>417</v>
      </c>
      <c r="AW18" s="659">
        <v>619</v>
      </c>
      <c r="AX18" s="1070"/>
      <c r="AY18" s="1072"/>
      <c r="AZ18" s="555" t="s">
        <v>418</v>
      </c>
      <c r="BA18" s="659">
        <v>11350</v>
      </c>
      <c r="BB18" s="555" t="s">
        <v>419</v>
      </c>
      <c r="BC18" s="659">
        <v>4</v>
      </c>
      <c r="BD18" s="1153"/>
      <c r="BE18" s="1056"/>
    </row>
    <row r="19" spans="1:57" s="31" customFormat="1" ht="51" x14ac:dyDescent="0.2">
      <c r="A19" s="1078"/>
      <c r="B19" s="1147"/>
      <c r="C19" s="1083"/>
      <c r="D19" s="557" t="s">
        <v>42</v>
      </c>
      <c r="E19" s="553">
        <v>0</v>
      </c>
      <c r="F19" s="553">
        <v>0</v>
      </c>
      <c r="G19" s="553">
        <v>0</v>
      </c>
      <c r="H19" s="553">
        <v>0</v>
      </c>
      <c r="I19" s="553">
        <v>0</v>
      </c>
      <c r="J19" s="553">
        <v>0</v>
      </c>
      <c r="K19" s="553">
        <v>0</v>
      </c>
      <c r="L19" s="624">
        <v>0</v>
      </c>
      <c r="M19" s="632">
        <v>0</v>
      </c>
      <c r="N19" s="634">
        <v>0</v>
      </c>
      <c r="O19" s="500">
        <v>0</v>
      </c>
      <c r="P19" s="500">
        <v>0</v>
      </c>
      <c r="Q19" s="500">
        <v>0</v>
      </c>
      <c r="R19" s="500">
        <v>0</v>
      </c>
      <c r="S19" s="809"/>
      <c r="T19" s="500">
        <v>0</v>
      </c>
      <c r="U19" s="809">
        <v>0</v>
      </c>
      <c r="V19" s="809">
        <v>0</v>
      </c>
      <c r="W19" s="809">
        <v>0</v>
      </c>
      <c r="X19" s="809">
        <v>0</v>
      </c>
      <c r="Y19" s="809">
        <v>0</v>
      </c>
      <c r="Z19" s="809">
        <v>0</v>
      </c>
      <c r="AA19" s="809">
        <v>0</v>
      </c>
      <c r="AB19" s="809">
        <v>0</v>
      </c>
      <c r="AC19" s="809">
        <v>0</v>
      </c>
      <c r="AD19" s="809">
        <v>0</v>
      </c>
      <c r="AE19" s="809">
        <v>0</v>
      </c>
      <c r="AF19" s="1063"/>
      <c r="AG19" s="1060"/>
      <c r="AH19" s="1065"/>
      <c r="AI19" s="1065"/>
      <c r="AJ19" s="1067"/>
      <c r="AK19" s="1060"/>
      <c r="AL19" s="1069"/>
      <c r="AM19" s="1069"/>
      <c r="AN19" s="1069"/>
      <c r="AO19" s="1069"/>
      <c r="AP19" s="1143"/>
      <c r="AQ19" s="554" t="s">
        <v>420</v>
      </c>
      <c r="AR19" s="659">
        <v>270</v>
      </c>
      <c r="AS19" s="1070"/>
      <c r="AT19" s="1069"/>
      <c r="AU19" s="1143"/>
      <c r="AV19" s="554" t="s">
        <v>420</v>
      </c>
      <c r="AW19" s="659">
        <v>360</v>
      </c>
      <c r="AX19" s="1070"/>
      <c r="AY19" s="1072"/>
      <c r="AZ19" s="555"/>
      <c r="BA19" s="558"/>
      <c r="BB19" s="555" t="s">
        <v>421</v>
      </c>
      <c r="BC19" s="659">
        <v>26</v>
      </c>
      <c r="BD19" s="1153"/>
      <c r="BE19" s="1056"/>
    </row>
    <row r="20" spans="1:57" s="31" customFormat="1" ht="38.25" customHeight="1" x14ac:dyDescent="0.2">
      <c r="A20" s="1078"/>
      <c r="B20" s="1147"/>
      <c r="C20" s="1083"/>
      <c r="D20" s="556" t="s">
        <v>4</v>
      </c>
      <c r="E20" s="553">
        <v>7996744.9500000002</v>
      </c>
      <c r="F20" s="553">
        <v>7996744.9500000002</v>
      </c>
      <c r="G20" s="553">
        <v>7996744.9500000002</v>
      </c>
      <c r="H20" s="553">
        <v>7996744.9500000002</v>
      </c>
      <c r="I20" s="553">
        <v>7996744.9500000002</v>
      </c>
      <c r="J20" s="553">
        <v>7995300</v>
      </c>
      <c r="K20" s="553">
        <v>7995300</v>
      </c>
      <c r="L20" s="624">
        <v>7995300</v>
      </c>
      <c r="M20" s="632">
        <v>7995300</v>
      </c>
      <c r="N20" s="634">
        <v>7995300</v>
      </c>
      <c r="O20" s="500">
        <v>7995300</v>
      </c>
      <c r="P20" s="500">
        <v>7995300</v>
      </c>
      <c r="Q20" s="500">
        <v>7995300</v>
      </c>
      <c r="R20" s="500">
        <v>7995300</v>
      </c>
      <c r="S20" s="809"/>
      <c r="T20" s="500">
        <v>5728800</v>
      </c>
      <c r="U20" s="500">
        <v>10540815</v>
      </c>
      <c r="V20" s="500">
        <v>10540815</v>
      </c>
      <c r="W20" s="500">
        <v>10540815</v>
      </c>
      <c r="X20" s="500">
        <v>10540815</v>
      </c>
      <c r="Y20" s="500">
        <v>10540815</v>
      </c>
      <c r="Z20" s="500">
        <v>10540815</v>
      </c>
      <c r="AA20" s="500">
        <v>10540815</v>
      </c>
      <c r="AB20" s="500">
        <v>10540815</v>
      </c>
      <c r="AC20" s="500">
        <v>10540815</v>
      </c>
      <c r="AD20" s="500">
        <v>10540815</v>
      </c>
      <c r="AE20" s="500">
        <v>10540815</v>
      </c>
      <c r="AF20" s="1063"/>
      <c r="AG20" s="1060"/>
      <c r="AH20" s="1065"/>
      <c r="AI20" s="1065"/>
      <c r="AJ20" s="1067"/>
      <c r="AK20" s="1060"/>
      <c r="AL20" s="1069"/>
      <c r="AM20" s="1069"/>
      <c r="AN20" s="1069"/>
      <c r="AO20" s="1069"/>
      <c r="AP20" s="1143"/>
      <c r="AQ20" s="554" t="s">
        <v>422</v>
      </c>
      <c r="AR20" s="659">
        <v>586</v>
      </c>
      <c r="AS20" s="1070"/>
      <c r="AT20" s="1069"/>
      <c r="AU20" s="1143"/>
      <c r="AV20" s="554" t="s">
        <v>422</v>
      </c>
      <c r="AW20" s="659">
        <v>732</v>
      </c>
      <c r="AX20" s="1070"/>
      <c r="AY20" s="1072"/>
      <c r="AZ20" s="559"/>
      <c r="BA20" s="560"/>
      <c r="BB20" s="555" t="s">
        <v>423</v>
      </c>
      <c r="BC20" s="659">
        <v>8</v>
      </c>
      <c r="BD20" s="1153"/>
      <c r="BE20" s="1056"/>
    </row>
    <row r="21" spans="1:57" s="31" customFormat="1" ht="38.25" customHeight="1" x14ac:dyDescent="0.2">
      <c r="A21" s="1078"/>
      <c r="B21" s="1147"/>
      <c r="C21" s="1083"/>
      <c r="D21" s="557" t="s">
        <v>43</v>
      </c>
      <c r="E21" s="552">
        <v>7863</v>
      </c>
      <c r="F21" s="552">
        <v>7863</v>
      </c>
      <c r="G21" s="552">
        <v>7863</v>
      </c>
      <c r="H21" s="552">
        <v>7863</v>
      </c>
      <c r="I21" s="552">
        <v>7863</v>
      </c>
      <c r="J21" s="552">
        <v>7863</v>
      </c>
      <c r="K21" s="552">
        <v>7863</v>
      </c>
      <c r="L21" s="552">
        <v>7863</v>
      </c>
      <c r="M21" s="552">
        <v>7863</v>
      </c>
      <c r="N21" s="552">
        <v>7863</v>
      </c>
      <c r="O21" s="808">
        <v>7863</v>
      </c>
      <c r="P21" s="808">
        <v>7863</v>
      </c>
      <c r="Q21" s="808">
        <v>7863</v>
      </c>
      <c r="R21" s="808">
        <v>7863</v>
      </c>
      <c r="S21" s="500"/>
      <c r="T21" s="500">
        <f t="shared" ref="T21:Y22" si="17">T19+T17</f>
        <v>331</v>
      </c>
      <c r="U21" s="500">
        <f t="shared" si="17"/>
        <v>362</v>
      </c>
      <c r="V21" s="500">
        <f t="shared" si="17"/>
        <v>1319</v>
      </c>
      <c r="W21" s="500">
        <f t="shared" si="17"/>
        <v>2036</v>
      </c>
      <c r="X21" s="500">
        <f t="shared" ref="X21" si="18">X19+X17</f>
        <v>2515</v>
      </c>
      <c r="Y21" s="500">
        <f t="shared" si="17"/>
        <v>3573</v>
      </c>
      <c r="Z21" s="500">
        <f t="shared" ref="Z21:AA21" si="19">Z19+Z17</f>
        <v>4029</v>
      </c>
      <c r="AA21" s="500">
        <f t="shared" si="19"/>
        <v>4524</v>
      </c>
      <c r="AB21" s="500">
        <f t="shared" ref="AB21:AC21" si="20">AB19+AB17</f>
        <v>7388</v>
      </c>
      <c r="AC21" s="500">
        <f t="shared" si="20"/>
        <v>9125</v>
      </c>
      <c r="AD21" s="500">
        <f t="shared" ref="AD21:AE21" si="21">AD19+AD17</f>
        <v>11720</v>
      </c>
      <c r="AE21" s="500">
        <f t="shared" si="21"/>
        <v>11990</v>
      </c>
      <c r="AF21" s="1063"/>
      <c r="AG21" s="1060"/>
      <c r="AH21" s="1065"/>
      <c r="AI21" s="1065"/>
      <c r="AJ21" s="1067"/>
      <c r="AK21" s="1060"/>
      <c r="AL21" s="1069"/>
      <c r="AM21" s="1069"/>
      <c r="AN21" s="1069"/>
      <c r="AO21" s="1069"/>
      <c r="AP21" s="1143"/>
      <c r="AQ21" s="554" t="s">
        <v>424</v>
      </c>
      <c r="AR21" s="659">
        <v>907</v>
      </c>
      <c r="AS21" s="1070"/>
      <c r="AT21" s="1069"/>
      <c r="AU21" s="1143"/>
      <c r="AV21" s="554" t="s">
        <v>424</v>
      </c>
      <c r="AW21" s="659">
        <v>1198</v>
      </c>
      <c r="AX21" s="1070"/>
      <c r="AY21" s="1072"/>
      <c r="AZ21" s="559"/>
      <c r="BA21" s="560"/>
      <c r="BB21" s="555" t="s">
        <v>425</v>
      </c>
      <c r="BC21" s="659">
        <v>2</v>
      </c>
      <c r="BD21" s="1153"/>
      <c r="BE21" s="1056"/>
    </row>
    <row r="22" spans="1:57" s="31" customFormat="1" ht="38.25" x14ac:dyDescent="0.2">
      <c r="A22" s="1078"/>
      <c r="B22" s="1147"/>
      <c r="C22" s="1083"/>
      <c r="D22" s="1057" t="s">
        <v>45</v>
      </c>
      <c r="E22" s="1059">
        <f t="shared" ref="E22:J22" si="22">E18+E20</f>
        <v>40892909.950000003</v>
      </c>
      <c r="F22" s="1059">
        <f t="shared" si="22"/>
        <v>40892909.950000003</v>
      </c>
      <c r="G22" s="1059">
        <f t="shared" si="22"/>
        <v>40892909.950000003</v>
      </c>
      <c r="H22" s="1059">
        <f t="shared" si="22"/>
        <v>40892909.950000003</v>
      </c>
      <c r="I22" s="1059">
        <f t="shared" si="22"/>
        <v>40892909.950000003</v>
      </c>
      <c r="J22" s="1059">
        <f t="shared" si="22"/>
        <v>40465500</v>
      </c>
      <c r="K22" s="1059">
        <f t="shared" ref="K22:L22" si="23">K18+K20</f>
        <v>40465500</v>
      </c>
      <c r="L22" s="1059">
        <f t="shared" si="23"/>
        <v>40465500</v>
      </c>
      <c r="M22" s="1059">
        <f t="shared" ref="M22:O22" si="24">M18+M20</f>
        <v>40465500</v>
      </c>
      <c r="N22" s="1059">
        <f t="shared" si="24"/>
        <v>42807480</v>
      </c>
      <c r="O22" s="1076">
        <f t="shared" si="24"/>
        <v>52102803.588</v>
      </c>
      <c r="P22" s="1076">
        <f t="shared" ref="P22:Q22" si="25">P18+P20</f>
        <v>52102803.588</v>
      </c>
      <c r="Q22" s="1076">
        <f t="shared" si="25"/>
        <v>50938979</v>
      </c>
      <c r="R22" s="1076">
        <f t="shared" ref="R22" si="26">R18+R20</f>
        <v>50938979</v>
      </c>
      <c r="S22" s="1076"/>
      <c r="T22" s="1076">
        <f>T18+T20</f>
        <v>5728800</v>
      </c>
      <c r="U22" s="1076">
        <f t="shared" si="17"/>
        <v>30758505</v>
      </c>
      <c r="V22" s="1076">
        <f t="shared" si="17"/>
        <v>47477612</v>
      </c>
      <c r="W22" s="1076">
        <f t="shared" si="17"/>
        <v>48181983</v>
      </c>
      <c r="X22" s="1076">
        <f t="shared" ref="X22" si="27">X20+X18</f>
        <v>48181983</v>
      </c>
      <c r="Y22" s="1076">
        <f t="shared" si="17"/>
        <v>49000183</v>
      </c>
      <c r="Z22" s="1076">
        <f t="shared" ref="Z22:AA22" si="28">Z20+Z18</f>
        <v>49000183</v>
      </c>
      <c r="AA22" s="1076">
        <f t="shared" si="28"/>
        <v>50093547</v>
      </c>
      <c r="AB22" s="1076">
        <f t="shared" ref="AB22:AC22" si="29">AB20+AB18</f>
        <v>50093547</v>
      </c>
      <c r="AC22" s="1076">
        <f t="shared" si="29"/>
        <v>50093547</v>
      </c>
      <c r="AD22" s="1076">
        <f>AD20+AD18</f>
        <v>52169621</v>
      </c>
      <c r="AE22" s="1076">
        <f t="shared" ref="AE22" si="30">AE20+AE18</f>
        <v>53452198</v>
      </c>
      <c r="AF22" s="1063"/>
      <c r="AG22" s="1060"/>
      <c r="AH22" s="1065"/>
      <c r="AI22" s="1065"/>
      <c r="AJ22" s="1067"/>
      <c r="AK22" s="1060"/>
      <c r="AL22" s="1069"/>
      <c r="AM22" s="1069"/>
      <c r="AN22" s="1069"/>
      <c r="AO22" s="1069"/>
      <c r="AP22" s="1143"/>
      <c r="AQ22" s="554" t="s">
        <v>426</v>
      </c>
      <c r="AR22" s="659">
        <v>185</v>
      </c>
      <c r="AS22" s="1070"/>
      <c r="AT22" s="1069"/>
      <c r="AU22" s="1143"/>
      <c r="AV22" s="554" t="s">
        <v>426</v>
      </c>
      <c r="AW22" s="659">
        <v>193</v>
      </c>
      <c r="AX22" s="1070"/>
      <c r="AY22" s="1072"/>
      <c r="AZ22" s="559"/>
      <c r="BA22" s="560"/>
      <c r="BB22" s="555" t="s">
        <v>427</v>
      </c>
      <c r="BC22" s="659">
        <v>11856</v>
      </c>
      <c r="BD22" s="1153"/>
      <c r="BE22" s="1056"/>
    </row>
    <row r="23" spans="1:57" s="31" customFormat="1" ht="26.25" customHeight="1" thickBot="1" x14ac:dyDescent="0.25">
      <c r="A23" s="1078"/>
      <c r="B23" s="1147"/>
      <c r="C23" s="1083"/>
      <c r="D23" s="1075"/>
      <c r="E23" s="1059"/>
      <c r="F23" s="1059"/>
      <c r="G23" s="1059"/>
      <c r="H23" s="1059"/>
      <c r="I23" s="1059"/>
      <c r="J23" s="1059"/>
      <c r="K23" s="1059"/>
      <c r="L23" s="1059"/>
      <c r="M23" s="1059"/>
      <c r="N23" s="1059"/>
      <c r="O23" s="1076"/>
      <c r="P23" s="1076"/>
      <c r="Q23" s="1076"/>
      <c r="R23" s="1076"/>
      <c r="S23" s="1076"/>
      <c r="T23" s="1076"/>
      <c r="U23" s="1076"/>
      <c r="V23" s="1076"/>
      <c r="W23" s="1076"/>
      <c r="X23" s="1076"/>
      <c r="Y23" s="1076"/>
      <c r="Z23" s="1076"/>
      <c r="AA23" s="1076"/>
      <c r="AB23" s="1076"/>
      <c r="AC23" s="1076"/>
      <c r="AD23" s="1076"/>
      <c r="AE23" s="1076"/>
      <c r="AF23" s="1064"/>
      <c r="AG23" s="1060"/>
      <c r="AH23" s="1065"/>
      <c r="AI23" s="1065"/>
      <c r="AJ23" s="1068"/>
      <c r="AK23" s="1060"/>
      <c r="AL23" s="1069"/>
      <c r="AM23" s="1069"/>
      <c r="AN23" s="1069"/>
      <c r="AO23" s="1069"/>
      <c r="AP23" s="1144"/>
      <c r="AQ23" s="554" t="s">
        <v>428</v>
      </c>
      <c r="AR23" s="659">
        <v>1790</v>
      </c>
      <c r="AS23" s="1070"/>
      <c r="AT23" s="1069"/>
      <c r="AU23" s="1144"/>
      <c r="AV23" s="554" t="s">
        <v>428</v>
      </c>
      <c r="AW23" s="659">
        <v>1930</v>
      </c>
      <c r="AX23" s="1070"/>
      <c r="AY23" s="1073"/>
      <c r="AZ23" s="559"/>
      <c r="BA23" s="560"/>
      <c r="BB23" s="558"/>
      <c r="BC23" s="558"/>
      <c r="BD23" s="1153"/>
      <c r="BE23" s="1056"/>
    </row>
    <row r="24" spans="1:57" s="31" customFormat="1" ht="22.5" customHeight="1" x14ac:dyDescent="0.2">
      <c r="A24" s="1078"/>
      <c r="B24" s="1147"/>
      <c r="C24" s="1083" t="s">
        <v>431</v>
      </c>
      <c r="D24" s="551" t="s">
        <v>41</v>
      </c>
      <c r="E24" s="552">
        <v>4315</v>
      </c>
      <c r="F24" s="552">
        <v>4315</v>
      </c>
      <c r="G24" s="552">
        <v>4315</v>
      </c>
      <c r="H24" s="552">
        <v>4315</v>
      </c>
      <c r="I24" s="552">
        <v>4315</v>
      </c>
      <c r="J24" s="552">
        <v>4315</v>
      </c>
      <c r="K24" s="552">
        <v>4315</v>
      </c>
      <c r="L24" s="552">
        <v>4315</v>
      </c>
      <c r="M24" s="552">
        <v>4315</v>
      </c>
      <c r="N24" s="552">
        <v>4315</v>
      </c>
      <c r="O24" s="808">
        <v>4315</v>
      </c>
      <c r="P24" s="808">
        <v>4315</v>
      </c>
      <c r="Q24" s="808">
        <v>4315</v>
      </c>
      <c r="R24" s="42">
        <v>30291</v>
      </c>
      <c r="S24" s="42"/>
      <c r="T24" s="42">
        <v>1398</v>
      </c>
      <c r="U24" s="42">
        <v>2874</v>
      </c>
      <c r="V24" s="42">
        <v>7048</v>
      </c>
      <c r="W24" s="42">
        <v>7418</v>
      </c>
      <c r="X24" s="42">
        <v>9033</v>
      </c>
      <c r="Y24" s="42">
        <v>12049</v>
      </c>
      <c r="Z24" s="42">
        <v>25010</v>
      </c>
      <c r="AA24" s="500">
        <v>27661</v>
      </c>
      <c r="AB24" s="500">
        <v>28960</v>
      </c>
      <c r="AC24" s="500">
        <v>29798</v>
      </c>
      <c r="AD24" s="810">
        <v>30261</v>
      </c>
      <c r="AE24" s="42">
        <v>30291</v>
      </c>
      <c r="AF24" s="1062" t="s">
        <v>411</v>
      </c>
      <c r="AG24" s="1060" t="s">
        <v>431</v>
      </c>
      <c r="AH24" s="1065"/>
      <c r="AI24" s="1065"/>
      <c r="AJ24" s="1066" t="s">
        <v>586</v>
      </c>
      <c r="AK24" s="1060" t="s">
        <v>431</v>
      </c>
      <c r="AL24" s="1069"/>
      <c r="AM24" s="1069" t="s">
        <v>432</v>
      </c>
      <c r="AN24" s="1069">
        <v>4315</v>
      </c>
      <c r="AO24" s="1069">
        <v>14627</v>
      </c>
      <c r="AP24" s="1142">
        <f t="shared" ref="AP24" si="31">AO24-AS24</f>
        <v>11192</v>
      </c>
      <c r="AQ24" s="554" t="s">
        <v>414</v>
      </c>
      <c r="AR24" s="659">
        <v>707</v>
      </c>
      <c r="AS24" s="1070">
        <v>3435</v>
      </c>
      <c r="AT24" s="1069">
        <v>15543</v>
      </c>
      <c r="AU24" s="1142">
        <f t="shared" ref="AU24" si="32">AT24-AX24</f>
        <v>11560</v>
      </c>
      <c r="AV24" s="554" t="s">
        <v>414</v>
      </c>
      <c r="AW24" s="659">
        <v>566</v>
      </c>
      <c r="AX24" s="1070">
        <v>3983</v>
      </c>
      <c r="AY24" s="1071">
        <v>121</v>
      </c>
      <c r="AZ24" s="555" t="s">
        <v>415</v>
      </c>
      <c r="BA24" s="659">
        <v>1114</v>
      </c>
      <c r="BB24" s="555" t="s">
        <v>416</v>
      </c>
      <c r="BC24" s="659">
        <v>243</v>
      </c>
      <c r="BD24" s="1152">
        <f t="shared" ref="BD24" si="33">AE24</f>
        <v>30291</v>
      </c>
      <c r="BE24" s="1056"/>
    </row>
    <row r="25" spans="1:57" s="31" customFormat="1" ht="38.25" customHeight="1" x14ac:dyDescent="0.25">
      <c r="A25" s="1078"/>
      <c r="B25" s="1147"/>
      <c r="C25" s="1083"/>
      <c r="D25" s="556" t="s">
        <v>3</v>
      </c>
      <c r="E25" s="538">
        <v>18053100</v>
      </c>
      <c r="F25" s="538">
        <v>18053100</v>
      </c>
      <c r="G25" s="538">
        <v>18053100</v>
      </c>
      <c r="H25" s="538">
        <v>18053100</v>
      </c>
      <c r="I25" s="538">
        <v>18053100</v>
      </c>
      <c r="J25" s="538">
        <v>18039000</v>
      </c>
      <c r="K25" s="538">
        <v>18039000</v>
      </c>
      <c r="L25" s="538">
        <v>18039000</v>
      </c>
      <c r="M25" s="538">
        <v>18039000</v>
      </c>
      <c r="N25" s="538">
        <v>19340100</v>
      </c>
      <c r="O25" s="538">
        <v>24504168.66</v>
      </c>
      <c r="P25" s="538">
        <v>24504168.66</v>
      </c>
      <c r="Q25" s="538">
        <v>23857599</v>
      </c>
      <c r="R25" s="538">
        <v>23857599</v>
      </c>
      <c r="S25" s="538" t="s">
        <v>566</v>
      </c>
      <c r="T25" s="538">
        <v>0</v>
      </c>
      <c r="U25" s="811">
        <v>148263060</v>
      </c>
      <c r="V25" s="538">
        <v>20270560</v>
      </c>
      <c r="W25" s="538">
        <v>20911760</v>
      </c>
      <c r="X25" s="538">
        <v>20911760</v>
      </c>
      <c r="Y25" s="812">
        <v>21729960</v>
      </c>
      <c r="Z25" s="812">
        <v>21729960</v>
      </c>
      <c r="AA25" s="538">
        <v>21973740</v>
      </c>
      <c r="AB25" s="538">
        <v>21973740</v>
      </c>
      <c r="AC25" s="538">
        <v>21973740</v>
      </c>
      <c r="AD25" s="538">
        <v>23127115</v>
      </c>
      <c r="AE25" s="538">
        <v>23839657</v>
      </c>
      <c r="AF25" s="1063"/>
      <c r="AG25" s="1060"/>
      <c r="AH25" s="1065"/>
      <c r="AI25" s="1065"/>
      <c r="AJ25" s="1067"/>
      <c r="AK25" s="1060"/>
      <c r="AL25" s="1069"/>
      <c r="AM25" s="1069"/>
      <c r="AN25" s="1069"/>
      <c r="AO25" s="1069"/>
      <c r="AP25" s="1143"/>
      <c r="AQ25" s="554" t="s">
        <v>417</v>
      </c>
      <c r="AR25" s="659">
        <v>1492</v>
      </c>
      <c r="AS25" s="1070"/>
      <c r="AT25" s="1069"/>
      <c r="AU25" s="1143"/>
      <c r="AV25" s="554" t="s">
        <v>417</v>
      </c>
      <c r="AW25" s="659">
        <v>1559</v>
      </c>
      <c r="AX25" s="1070"/>
      <c r="AY25" s="1072"/>
      <c r="AZ25" s="555" t="s">
        <v>418</v>
      </c>
      <c r="BA25" s="659">
        <v>29177</v>
      </c>
      <c r="BB25" s="555" t="s">
        <v>419</v>
      </c>
      <c r="BC25" s="659">
        <v>22</v>
      </c>
      <c r="BD25" s="1153"/>
      <c r="BE25" s="1056"/>
    </row>
    <row r="26" spans="1:57" s="31" customFormat="1" ht="51" x14ac:dyDescent="0.2">
      <c r="A26" s="1078"/>
      <c r="B26" s="1147"/>
      <c r="C26" s="1083"/>
      <c r="D26" s="557" t="s">
        <v>42</v>
      </c>
      <c r="E26" s="553">
        <v>0</v>
      </c>
      <c r="F26" s="553">
        <v>0</v>
      </c>
      <c r="G26" s="553">
        <v>0</v>
      </c>
      <c r="H26" s="553">
        <v>0</v>
      </c>
      <c r="I26" s="553">
        <v>0</v>
      </c>
      <c r="J26" s="553">
        <v>0</v>
      </c>
      <c r="K26" s="553">
        <v>0</v>
      </c>
      <c r="L26" s="624">
        <v>0</v>
      </c>
      <c r="M26" s="632">
        <v>0</v>
      </c>
      <c r="N26" s="634">
        <v>0</v>
      </c>
      <c r="O26" s="500">
        <v>0</v>
      </c>
      <c r="P26" s="500">
        <v>0</v>
      </c>
      <c r="Q26" s="500">
        <v>0</v>
      </c>
      <c r="R26" s="500">
        <v>0</v>
      </c>
      <c r="S26" s="809"/>
      <c r="T26" s="500">
        <v>0</v>
      </c>
      <c r="U26" s="809">
        <v>0</v>
      </c>
      <c r="V26" s="809">
        <v>0</v>
      </c>
      <c r="W26" s="809">
        <v>0</v>
      </c>
      <c r="X26" s="809">
        <v>0</v>
      </c>
      <c r="Y26" s="809">
        <v>0</v>
      </c>
      <c r="Z26" s="809">
        <v>0</v>
      </c>
      <c r="AA26" s="809">
        <v>0</v>
      </c>
      <c r="AB26" s="809">
        <v>0</v>
      </c>
      <c r="AC26" s="809">
        <v>0</v>
      </c>
      <c r="AD26" s="809">
        <v>0</v>
      </c>
      <c r="AE26" s="809">
        <v>0</v>
      </c>
      <c r="AF26" s="1063"/>
      <c r="AG26" s="1060"/>
      <c r="AH26" s="1065"/>
      <c r="AI26" s="1065"/>
      <c r="AJ26" s="1067"/>
      <c r="AK26" s="1060"/>
      <c r="AL26" s="1069"/>
      <c r="AM26" s="1069"/>
      <c r="AN26" s="1069"/>
      <c r="AO26" s="1069"/>
      <c r="AP26" s="1143"/>
      <c r="AQ26" s="554" t="s">
        <v>420</v>
      </c>
      <c r="AR26" s="659">
        <v>1389</v>
      </c>
      <c r="AS26" s="1070"/>
      <c r="AT26" s="1069"/>
      <c r="AU26" s="1143"/>
      <c r="AV26" s="554" t="s">
        <v>420</v>
      </c>
      <c r="AW26" s="659">
        <v>1412</v>
      </c>
      <c r="AX26" s="1070"/>
      <c r="AY26" s="1072"/>
      <c r="AZ26" s="555" t="s">
        <v>433</v>
      </c>
      <c r="BA26" s="558"/>
      <c r="BB26" s="555" t="s">
        <v>421</v>
      </c>
      <c r="BC26" s="659">
        <v>47</v>
      </c>
      <c r="BD26" s="1153"/>
      <c r="BE26" s="1056"/>
    </row>
    <row r="27" spans="1:57" s="31" customFormat="1" ht="38.25" customHeight="1" x14ac:dyDescent="0.2">
      <c r="A27" s="1078"/>
      <c r="B27" s="1147"/>
      <c r="C27" s="1083"/>
      <c r="D27" s="556" t="s">
        <v>4</v>
      </c>
      <c r="E27" s="553">
        <v>7996744.9500000002</v>
      </c>
      <c r="F27" s="553">
        <v>7996744.9500000002</v>
      </c>
      <c r="G27" s="553">
        <v>7996744.9500000002</v>
      </c>
      <c r="H27" s="553">
        <v>7996744.9500000002</v>
      </c>
      <c r="I27" s="553">
        <v>7996744.9500000002</v>
      </c>
      <c r="J27" s="553">
        <v>7995300</v>
      </c>
      <c r="K27" s="553">
        <v>7995300</v>
      </c>
      <c r="L27" s="624">
        <v>7995300</v>
      </c>
      <c r="M27" s="632">
        <v>7995300</v>
      </c>
      <c r="N27" s="634">
        <v>7995300</v>
      </c>
      <c r="O27" s="500">
        <v>7995300</v>
      </c>
      <c r="P27" s="500">
        <v>7995300</v>
      </c>
      <c r="Q27" s="500">
        <v>7995300</v>
      </c>
      <c r="R27" s="500">
        <v>7995300</v>
      </c>
      <c r="S27" s="809"/>
      <c r="T27" s="500">
        <v>5728800</v>
      </c>
      <c r="U27" s="500">
        <v>10540826</v>
      </c>
      <c r="V27" s="500">
        <v>10540826</v>
      </c>
      <c r="W27" s="500">
        <v>10540826</v>
      </c>
      <c r="X27" s="500">
        <v>10540826</v>
      </c>
      <c r="Y27" s="500">
        <v>10540826</v>
      </c>
      <c r="Z27" s="500">
        <v>10540826</v>
      </c>
      <c r="AA27" s="500">
        <v>10540826</v>
      </c>
      <c r="AB27" s="500">
        <v>10540826</v>
      </c>
      <c r="AC27" s="500">
        <v>10540826</v>
      </c>
      <c r="AD27" s="500">
        <v>10540826</v>
      </c>
      <c r="AE27" s="500">
        <v>10540826</v>
      </c>
      <c r="AF27" s="1063"/>
      <c r="AG27" s="1060"/>
      <c r="AH27" s="1065"/>
      <c r="AI27" s="1065"/>
      <c r="AJ27" s="1067"/>
      <c r="AK27" s="1060"/>
      <c r="AL27" s="1069"/>
      <c r="AM27" s="1069"/>
      <c r="AN27" s="1069"/>
      <c r="AO27" s="1069"/>
      <c r="AP27" s="1143"/>
      <c r="AQ27" s="554" t="s">
        <v>422</v>
      </c>
      <c r="AR27" s="659">
        <v>2928</v>
      </c>
      <c r="AS27" s="1070"/>
      <c r="AT27" s="1069"/>
      <c r="AU27" s="1143"/>
      <c r="AV27" s="554" t="s">
        <v>422</v>
      </c>
      <c r="AW27" s="659">
        <v>3160</v>
      </c>
      <c r="AX27" s="1070"/>
      <c r="AY27" s="1072"/>
      <c r="AZ27" s="559"/>
      <c r="BA27" s="560"/>
      <c r="BB27" s="555" t="s">
        <v>423</v>
      </c>
      <c r="BC27" s="659">
        <v>16</v>
      </c>
      <c r="BD27" s="1153"/>
      <c r="BE27" s="1056"/>
    </row>
    <row r="28" spans="1:57" s="31" customFormat="1" ht="38.25" customHeight="1" x14ac:dyDescent="0.2">
      <c r="A28" s="1078"/>
      <c r="B28" s="1147"/>
      <c r="C28" s="1083"/>
      <c r="D28" s="557" t="s">
        <v>43</v>
      </c>
      <c r="E28" s="552">
        <v>4315</v>
      </c>
      <c r="F28" s="552">
        <v>4315</v>
      </c>
      <c r="G28" s="552">
        <v>4315</v>
      </c>
      <c r="H28" s="552">
        <v>4315</v>
      </c>
      <c r="I28" s="552">
        <v>4315</v>
      </c>
      <c r="J28" s="552">
        <v>4315</v>
      </c>
      <c r="K28" s="552">
        <v>4315</v>
      </c>
      <c r="L28" s="552">
        <v>4315</v>
      </c>
      <c r="M28" s="552">
        <v>4315</v>
      </c>
      <c r="N28" s="552">
        <v>4315</v>
      </c>
      <c r="O28" s="808">
        <v>4315</v>
      </c>
      <c r="P28" s="808">
        <v>4315</v>
      </c>
      <c r="Q28" s="808">
        <v>4315</v>
      </c>
      <c r="R28" s="808">
        <v>4315</v>
      </c>
      <c r="S28" s="500"/>
      <c r="T28" s="500">
        <f t="shared" ref="T28:Y29" si="34">T26+T24</f>
        <v>1398</v>
      </c>
      <c r="U28" s="500">
        <f t="shared" si="34"/>
        <v>2874</v>
      </c>
      <c r="V28" s="500">
        <f t="shared" si="34"/>
        <v>7048</v>
      </c>
      <c r="W28" s="500">
        <f t="shared" si="34"/>
        <v>7418</v>
      </c>
      <c r="X28" s="500">
        <f t="shared" ref="X28" si="35">X26+X24</f>
        <v>9033</v>
      </c>
      <c r="Y28" s="500">
        <f t="shared" si="34"/>
        <v>12049</v>
      </c>
      <c r="Z28" s="500">
        <f t="shared" ref="Z28:AA28" si="36">Z26+Z24</f>
        <v>25010</v>
      </c>
      <c r="AA28" s="500">
        <f t="shared" si="36"/>
        <v>27661</v>
      </c>
      <c r="AB28" s="500">
        <f t="shared" ref="AB28:AC28" si="37">AB26+AB24</f>
        <v>28960</v>
      </c>
      <c r="AC28" s="500">
        <f t="shared" si="37"/>
        <v>29798</v>
      </c>
      <c r="AD28" s="500">
        <f t="shared" ref="AD28:AE28" si="38">AD26+AD24</f>
        <v>30261</v>
      </c>
      <c r="AE28" s="500">
        <f t="shared" si="38"/>
        <v>30291</v>
      </c>
      <c r="AF28" s="1063"/>
      <c r="AG28" s="1060"/>
      <c r="AH28" s="1065"/>
      <c r="AI28" s="1065"/>
      <c r="AJ28" s="1067"/>
      <c r="AK28" s="1060"/>
      <c r="AL28" s="1069"/>
      <c r="AM28" s="1069"/>
      <c r="AN28" s="1069"/>
      <c r="AO28" s="1069"/>
      <c r="AP28" s="1143"/>
      <c r="AQ28" s="554" t="s">
        <v>424</v>
      </c>
      <c r="AR28" s="659">
        <v>3387</v>
      </c>
      <c r="AS28" s="1070"/>
      <c r="AT28" s="1069"/>
      <c r="AU28" s="1143"/>
      <c r="AV28" s="554" t="s">
        <v>424</v>
      </c>
      <c r="AW28" s="659">
        <v>3391</v>
      </c>
      <c r="AX28" s="1070"/>
      <c r="AY28" s="1072"/>
      <c r="AZ28" s="559"/>
      <c r="BA28" s="560"/>
      <c r="BB28" s="555" t="s">
        <v>425</v>
      </c>
      <c r="BC28" s="659">
        <v>1</v>
      </c>
      <c r="BD28" s="1153"/>
      <c r="BE28" s="1056"/>
    </row>
    <row r="29" spans="1:57" s="31" customFormat="1" ht="38.25" x14ac:dyDescent="0.2">
      <c r="A29" s="1078"/>
      <c r="B29" s="1147"/>
      <c r="C29" s="1083"/>
      <c r="D29" s="1057" t="s">
        <v>45</v>
      </c>
      <c r="E29" s="1059">
        <f t="shared" ref="E29:J29" si="39">E25+E27</f>
        <v>26049844.949999999</v>
      </c>
      <c r="F29" s="1059">
        <f t="shared" si="39"/>
        <v>26049844.949999999</v>
      </c>
      <c r="G29" s="1059">
        <f t="shared" si="39"/>
        <v>26049844.949999999</v>
      </c>
      <c r="H29" s="1059">
        <f t="shared" si="39"/>
        <v>26049844.949999999</v>
      </c>
      <c r="I29" s="1059">
        <f t="shared" si="39"/>
        <v>26049844.949999999</v>
      </c>
      <c r="J29" s="1059">
        <f t="shared" si="39"/>
        <v>26034300</v>
      </c>
      <c r="K29" s="1059">
        <f t="shared" ref="K29:L29" si="40">K25+K27</f>
        <v>26034300</v>
      </c>
      <c r="L29" s="1059">
        <f t="shared" si="40"/>
        <v>26034300</v>
      </c>
      <c r="M29" s="1059">
        <f t="shared" ref="M29:O29" si="41">M25+M27</f>
        <v>26034300</v>
      </c>
      <c r="N29" s="1059">
        <f t="shared" si="41"/>
        <v>27335400</v>
      </c>
      <c r="O29" s="1076">
        <f t="shared" si="41"/>
        <v>32499468.66</v>
      </c>
      <c r="P29" s="1076">
        <f t="shared" ref="P29:Q29" si="42">P25+P27</f>
        <v>32499468.66</v>
      </c>
      <c r="Q29" s="1076">
        <f t="shared" si="42"/>
        <v>31852899</v>
      </c>
      <c r="R29" s="1076">
        <f t="shared" ref="R29" si="43">R25+R27</f>
        <v>31852899</v>
      </c>
      <c r="S29" s="1076"/>
      <c r="T29" s="1076">
        <f>T25+T27</f>
        <v>5728800</v>
      </c>
      <c r="U29" s="1076">
        <f t="shared" si="34"/>
        <v>158803886</v>
      </c>
      <c r="V29" s="1076">
        <f t="shared" si="34"/>
        <v>30811386</v>
      </c>
      <c r="W29" s="1076">
        <f t="shared" si="34"/>
        <v>31452586</v>
      </c>
      <c r="X29" s="1076">
        <f t="shared" ref="X29" si="44">X27+X25</f>
        <v>31452586</v>
      </c>
      <c r="Y29" s="1076">
        <f t="shared" si="34"/>
        <v>32270786</v>
      </c>
      <c r="Z29" s="1076">
        <f t="shared" ref="Z29:AA29" si="45">Z27+Z25</f>
        <v>32270786</v>
      </c>
      <c r="AA29" s="1076">
        <f t="shared" si="45"/>
        <v>32514566</v>
      </c>
      <c r="AB29" s="1076">
        <f t="shared" ref="AB29:AC29" si="46">AB27+AB25</f>
        <v>32514566</v>
      </c>
      <c r="AC29" s="1076">
        <f t="shared" si="46"/>
        <v>32514566</v>
      </c>
      <c r="AD29" s="1076">
        <f t="shared" ref="AD29:AE29" si="47">AD27+AD25</f>
        <v>33667941</v>
      </c>
      <c r="AE29" s="1076">
        <f t="shared" si="47"/>
        <v>34380483</v>
      </c>
      <c r="AF29" s="1063"/>
      <c r="AG29" s="1060"/>
      <c r="AH29" s="1065"/>
      <c r="AI29" s="1065"/>
      <c r="AJ29" s="1067"/>
      <c r="AK29" s="1060"/>
      <c r="AL29" s="1069"/>
      <c r="AM29" s="1069"/>
      <c r="AN29" s="1069"/>
      <c r="AO29" s="1069"/>
      <c r="AP29" s="1143"/>
      <c r="AQ29" s="554" t="s">
        <v>426</v>
      </c>
      <c r="AR29" s="659">
        <v>622</v>
      </c>
      <c r="AS29" s="1070"/>
      <c r="AT29" s="1069"/>
      <c r="AU29" s="1143"/>
      <c r="AV29" s="554" t="s">
        <v>426</v>
      </c>
      <c r="AW29" s="659">
        <v>763</v>
      </c>
      <c r="AX29" s="1070"/>
      <c r="AY29" s="1072"/>
      <c r="AZ29" s="559"/>
      <c r="BA29" s="560"/>
      <c r="BB29" s="555" t="s">
        <v>427</v>
      </c>
      <c r="BC29" s="659">
        <v>29962</v>
      </c>
      <c r="BD29" s="1153"/>
      <c r="BE29" s="1056"/>
    </row>
    <row r="30" spans="1:57" s="31" customFormat="1" ht="26.25" customHeight="1" thickBot="1" x14ac:dyDescent="0.25">
      <c r="A30" s="1078"/>
      <c r="B30" s="1147"/>
      <c r="C30" s="1083"/>
      <c r="D30" s="1075"/>
      <c r="E30" s="1059"/>
      <c r="F30" s="1059"/>
      <c r="G30" s="1059"/>
      <c r="H30" s="1059"/>
      <c r="I30" s="1059"/>
      <c r="J30" s="1059"/>
      <c r="K30" s="1059"/>
      <c r="L30" s="1059"/>
      <c r="M30" s="1059"/>
      <c r="N30" s="1059"/>
      <c r="O30" s="1076"/>
      <c r="P30" s="1076"/>
      <c r="Q30" s="1076"/>
      <c r="R30" s="1076"/>
      <c r="S30" s="1076"/>
      <c r="T30" s="1076"/>
      <c r="U30" s="1076"/>
      <c r="V30" s="1076"/>
      <c r="W30" s="1076"/>
      <c r="X30" s="1076"/>
      <c r="Y30" s="1076"/>
      <c r="Z30" s="1076"/>
      <c r="AA30" s="1076"/>
      <c r="AB30" s="1076"/>
      <c r="AC30" s="1076"/>
      <c r="AD30" s="1076"/>
      <c r="AE30" s="1076"/>
      <c r="AF30" s="1064"/>
      <c r="AG30" s="1060"/>
      <c r="AH30" s="1065"/>
      <c r="AI30" s="1065"/>
      <c r="AJ30" s="1068"/>
      <c r="AK30" s="1060"/>
      <c r="AL30" s="1069"/>
      <c r="AM30" s="1069"/>
      <c r="AN30" s="1069"/>
      <c r="AO30" s="1069"/>
      <c r="AP30" s="1144"/>
      <c r="AQ30" s="554" t="s">
        <v>428</v>
      </c>
      <c r="AR30" s="659">
        <v>666</v>
      </c>
      <c r="AS30" s="1070"/>
      <c r="AT30" s="1069"/>
      <c r="AU30" s="1144"/>
      <c r="AV30" s="554" t="s">
        <v>428</v>
      </c>
      <c r="AW30" s="659">
        <v>707</v>
      </c>
      <c r="AX30" s="1070"/>
      <c r="AY30" s="1073"/>
      <c r="AZ30" s="559"/>
      <c r="BA30" s="560"/>
      <c r="BB30" s="558"/>
      <c r="BC30" s="558"/>
      <c r="BD30" s="1153"/>
      <c r="BE30" s="1056"/>
    </row>
    <row r="31" spans="1:57" s="31" customFormat="1" ht="22.5" customHeight="1" x14ac:dyDescent="0.2">
      <c r="A31" s="1078"/>
      <c r="B31" s="1147"/>
      <c r="C31" s="1083" t="s">
        <v>434</v>
      </c>
      <c r="D31" s="551" t="s">
        <v>41</v>
      </c>
      <c r="E31" s="552">
        <v>11118</v>
      </c>
      <c r="F31" s="552">
        <v>11118</v>
      </c>
      <c r="G31" s="552">
        <v>11118</v>
      </c>
      <c r="H31" s="552">
        <v>11118</v>
      </c>
      <c r="I31" s="552">
        <v>11118</v>
      </c>
      <c r="J31" s="552">
        <v>11118</v>
      </c>
      <c r="K31" s="552">
        <v>11118</v>
      </c>
      <c r="L31" s="552">
        <v>11118</v>
      </c>
      <c r="M31" s="552">
        <v>11118</v>
      </c>
      <c r="N31" s="552">
        <v>11118</v>
      </c>
      <c r="O31" s="808">
        <v>11118</v>
      </c>
      <c r="P31" s="808">
        <v>11118</v>
      </c>
      <c r="Q31" s="808">
        <v>11118</v>
      </c>
      <c r="R31" s="42">
        <v>10065</v>
      </c>
      <c r="S31" s="42"/>
      <c r="T31" s="42">
        <v>466</v>
      </c>
      <c r="U31" s="42">
        <v>466</v>
      </c>
      <c r="V31" s="42">
        <v>666</v>
      </c>
      <c r="W31" s="42">
        <v>1111</v>
      </c>
      <c r="X31" s="42">
        <v>1258</v>
      </c>
      <c r="Y31" s="42">
        <v>1510</v>
      </c>
      <c r="Z31" s="42">
        <v>1664</v>
      </c>
      <c r="AA31" s="500">
        <v>2001</v>
      </c>
      <c r="AB31" s="500">
        <v>4656</v>
      </c>
      <c r="AC31" s="500">
        <v>7662</v>
      </c>
      <c r="AD31" s="810">
        <v>9380</v>
      </c>
      <c r="AE31" s="42">
        <v>10065</v>
      </c>
      <c r="AF31" s="1062" t="s">
        <v>411</v>
      </c>
      <c r="AG31" s="1060" t="s">
        <v>434</v>
      </c>
      <c r="AH31" s="1065"/>
      <c r="AI31" s="1065"/>
      <c r="AJ31" s="1066" t="s">
        <v>586</v>
      </c>
      <c r="AK31" s="1060" t="s">
        <v>434</v>
      </c>
      <c r="AL31" s="1069"/>
      <c r="AM31" s="1069" t="s">
        <v>435</v>
      </c>
      <c r="AN31" s="1069">
        <v>11118</v>
      </c>
      <c r="AO31" s="1069">
        <v>4876</v>
      </c>
      <c r="AP31" s="1142">
        <f t="shared" ref="AP31" si="48">AO31-AS31</f>
        <v>4319</v>
      </c>
      <c r="AQ31" s="554" t="s">
        <v>414</v>
      </c>
      <c r="AR31" s="659">
        <v>67</v>
      </c>
      <c r="AS31" s="1070">
        <v>557</v>
      </c>
      <c r="AT31" s="1069">
        <v>5186</v>
      </c>
      <c r="AU31" s="1142">
        <f t="shared" ref="AU31" si="49">AT31-AX31</f>
        <v>4632</v>
      </c>
      <c r="AV31" s="554" t="s">
        <v>414</v>
      </c>
      <c r="AW31" s="659">
        <v>66</v>
      </c>
      <c r="AX31" s="1070">
        <v>554</v>
      </c>
      <c r="AY31" s="1071">
        <v>3</v>
      </c>
      <c r="AZ31" s="555" t="s">
        <v>415</v>
      </c>
      <c r="BA31" s="659">
        <v>450</v>
      </c>
      <c r="BB31" s="555" t="s">
        <v>416</v>
      </c>
      <c r="BC31" s="659">
        <v>41</v>
      </c>
      <c r="BD31" s="1152">
        <f t="shared" ref="BD31" si="50">AE31</f>
        <v>10065</v>
      </c>
      <c r="BE31" s="1056"/>
    </row>
    <row r="32" spans="1:57" s="31" customFormat="1" ht="36" customHeight="1" x14ac:dyDescent="0.25">
      <c r="A32" s="1078"/>
      <c r="B32" s="1147"/>
      <c r="C32" s="1083"/>
      <c r="D32" s="556" t="s">
        <v>3</v>
      </c>
      <c r="E32" s="538">
        <v>46514536</v>
      </c>
      <c r="F32" s="538">
        <v>46514536</v>
      </c>
      <c r="G32" s="538">
        <v>46514536</v>
      </c>
      <c r="H32" s="538">
        <v>46514536</v>
      </c>
      <c r="I32" s="538">
        <v>46514536</v>
      </c>
      <c r="J32" s="538">
        <v>46901400</v>
      </c>
      <c r="K32" s="538">
        <v>46901400</v>
      </c>
      <c r="L32" s="538">
        <v>46901400</v>
      </c>
      <c r="M32" s="538">
        <v>46901400</v>
      </c>
      <c r="N32" s="538">
        <v>50284260</v>
      </c>
      <c r="O32" s="538">
        <v>63710838.515999995</v>
      </c>
      <c r="P32" s="538">
        <v>63710838.515999995</v>
      </c>
      <c r="Q32" s="538">
        <v>62029758</v>
      </c>
      <c r="R32" s="538">
        <v>62029758</v>
      </c>
      <c r="S32" s="538" t="s">
        <v>566</v>
      </c>
      <c r="T32" s="538">
        <v>0</v>
      </c>
      <c r="U32" s="811">
        <v>26956920</v>
      </c>
      <c r="V32" s="538">
        <v>52227910</v>
      </c>
      <c r="W32" s="538">
        <v>54370576</v>
      </c>
      <c r="X32" s="538">
        <v>54370576</v>
      </c>
      <c r="Y32" s="812">
        <v>55188776</v>
      </c>
      <c r="Z32" s="812">
        <v>55188776</v>
      </c>
      <c r="AA32" s="538">
        <v>57131724</v>
      </c>
      <c r="AB32" s="538">
        <v>57131724</v>
      </c>
      <c r="AC32" s="538">
        <v>57131724</v>
      </c>
      <c r="AD32" s="538">
        <v>60130498</v>
      </c>
      <c r="AE32" s="538">
        <v>61983109</v>
      </c>
      <c r="AF32" s="1063"/>
      <c r="AG32" s="1060"/>
      <c r="AH32" s="1065"/>
      <c r="AI32" s="1065"/>
      <c r="AJ32" s="1067"/>
      <c r="AK32" s="1060"/>
      <c r="AL32" s="1069"/>
      <c r="AM32" s="1069"/>
      <c r="AN32" s="1069"/>
      <c r="AO32" s="1069"/>
      <c r="AP32" s="1143"/>
      <c r="AQ32" s="554" t="s">
        <v>417</v>
      </c>
      <c r="AR32" s="659">
        <v>353</v>
      </c>
      <c r="AS32" s="1070"/>
      <c r="AT32" s="1069"/>
      <c r="AU32" s="1143"/>
      <c r="AV32" s="554" t="s">
        <v>417</v>
      </c>
      <c r="AW32" s="659">
        <v>363</v>
      </c>
      <c r="AX32" s="1070"/>
      <c r="AY32" s="1072"/>
      <c r="AZ32" s="555" t="s">
        <v>418</v>
      </c>
      <c r="BA32" s="659">
        <v>9615</v>
      </c>
      <c r="BB32" s="555" t="s">
        <v>419</v>
      </c>
      <c r="BC32" s="659">
        <v>1</v>
      </c>
      <c r="BD32" s="1153"/>
      <c r="BE32" s="1056"/>
    </row>
    <row r="33" spans="1:57" s="31" customFormat="1" ht="51" x14ac:dyDescent="0.2">
      <c r="A33" s="1078"/>
      <c r="B33" s="1147"/>
      <c r="C33" s="1083"/>
      <c r="D33" s="557" t="s">
        <v>42</v>
      </c>
      <c r="E33" s="540">
        <v>0</v>
      </c>
      <c r="F33" s="540">
        <v>0</v>
      </c>
      <c r="G33" s="540">
        <v>0</v>
      </c>
      <c r="H33" s="540">
        <v>0</v>
      </c>
      <c r="I33" s="540">
        <v>0</v>
      </c>
      <c r="J33" s="540">
        <v>0</v>
      </c>
      <c r="K33" s="540">
        <v>0</v>
      </c>
      <c r="L33" s="540">
        <v>0</v>
      </c>
      <c r="M33" s="540">
        <v>0</v>
      </c>
      <c r="N33" s="540">
        <v>0</v>
      </c>
      <c r="O33" s="540">
        <v>0</v>
      </c>
      <c r="P33" s="540">
        <v>0</v>
      </c>
      <c r="Q33" s="540">
        <v>0</v>
      </c>
      <c r="R33" s="540">
        <v>0</v>
      </c>
      <c r="S33" s="809"/>
      <c r="T33" s="540">
        <v>0</v>
      </c>
      <c r="U33" s="809">
        <v>0</v>
      </c>
      <c r="V33" s="809">
        <v>0</v>
      </c>
      <c r="W33" s="809">
        <v>0</v>
      </c>
      <c r="X33" s="809">
        <v>0</v>
      </c>
      <c r="Y33" s="809">
        <v>0</v>
      </c>
      <c r="Z33" s="809">
        <v>0</v>
      </c>
      <c r="AA33" s="809">
        <v>0</v>
      </c>
      <c r="AB33" s="809">
        <v>0</v>
      </c>
      <c r="AC33" s="809">
        <v>0</v>
      </c>
      <c r="AD33" s="809">
        <v>0</v>
      </c>
      <c r="AE33" s="809">
        <v>0</v>
      </c>
      <c r="AF33" s="1063"/>
      <c r="AG33" s="1060"/>
      <c r="AH33" s="1065"/>
      <c r="AI33" s="1065"/>
      <c r="AJ33" s="1067"/>
      <c r="AK33" s="1060"/>
      <c r="AL33" s="1069"/>
      <c r="AM33" s="1069"/>
      <c r="AN33" s="1069"/>
      <c r="AO33" s="1069"/>
      <c r="AP33" s="1143"/>
      <c r="AQ33" s="554" t="s">
        <v>420</v>
      </c>
      <c r="AR33" s="659">
        <v>276</v>
      </c>
      <c r="AS33" s="1070"/>
      <c r="AT33" s="1069"/>
      <c r="AU33" s="1143"/>
      <c r="AV33" s="554" t="s">
        <v>420</v>
      </c>
      <c r="AW33" s="659">
        <v>239</v>
      </c>
      <c r="AX33" s="1070"/>
      <c r="AY33" s="1072"/>
      <c r="AZ33" s="555"/>
      <c r="BA33" s="558"/>
      <c r="BB33" s="555" t="s">
        <v>421</v>
      </c>
      <c r="BC33" s="659">
        <v>9</v>
      </c>
      <c r="BD33" s="1153"/>
      <c r="BE33" s="1056"/>
    </row>
    <row r="34" spans="1:57" s="31" customFormat="1" ht="38.25" customHeight="1" x14ac:dyDescent="0.2">
      <c r="A34" s="1078"/>
      <c r="B34" s="1147"/>
      <c r="C34" s="1083"/>
      <c r="D34" s="556" t="s">
        <v>4</v>
      </c>
      <c r="E34" s="553">
        <v>7996744.9500000002</v>
      </c>
      <c r="F34" s="553">
        <v>7996744.9500000002</v>
      </c>
      <c r="G34" s="553">
        <v>7996744.9500000002</v>
      </c>
      <c r="H34" s="553">
        <v>7996744.9500000002</v>
      </c>
      <c r="I34" s="553">
        <v>7996744.9500000002</v>
      </c>
      <c r="J34" s="553">
        <v>7995300</v>
      </c>
      <c r="K34" s="553">
        <v>7995300</v>
      </c>
      <c r="L34" s="624">
        <v>7995300</v>
      </c>
      <c r="M34" s="632">
        <v>7995300</v>
      </c>
      <c r="N34" s="634">
        <v>7995300</v>
      </c>
      <c r="O34" s="500">
        <v>7995300</v>
      </c>
      <c r="P34" s="500">
        <v>7995300</v>
      </c>
      <c r="Q34" s="500">
        <v>7995300</v>
      </c>
      <c r="R34" s="500">
        <v>7995300</v>
      </c>
      <c r="S34" s="809"/>
      <c r="T34" s="500">
        <v>5728800</v>
      </c>
      <c r="U34" s="500">
        <v>10540815</v>
      </c>
      <c r="V34" s="500">
        <v>10540815</v>
      </c>
      <c r="W34" s="500">
        <v>10540815</v>
      </c>
      <c r="X34" s="500">
        <v>10540815</v>
      </c>
      <c r="Y34" s="500">
        <v>10540815</v>
      </c>
      <c r="Z34" s="500">
        <v>10540815</v>
      </c>
      <c r="AA34" s="500">
        <v>10540815</v>
      </c>
      <c r="AB34" s="500">
        <v>10540815</v>
      </c>
      <c r="AC34" s="500">
        <v>10540815</v>
      </c>
      <c r="AD34" s="500">
        <v>10540815</v>
      </c>
      <c r="AE34" s="500">
        <v>10540815</v>
      </c>
      <c r="AF34" s="1063"/>
      <c r="AG34" s="1060"/>
      <c r="AH34" s="1065"/>
      <c r="AI34" s="1065"/>
      <c r="AJ34" s="1067"/>
      <c r="AK34" s="1060"/>
      <c r="AL34" s="1069"/>
      <c r="AM34" s="1069"/>
      <c r="AN34" s="1069"/>
      <c r="AO34" s="1069"/>
      <c r="AP34" s="1143"/>
      <c r="AQ34" s="554" t="s">
        <v>422</v>
      </c>
      <c r="AR34" s="659">
        <v>436</v>
      </c>
      <c r="AS34" s="1070"/>
      <c r="AT34" s="1069"/>
      <c r="AU34" s="1143"/>
      <c r="AV34" s="554" t="s">
        <v>422</v>
      </c>
      <c r="AW34" s="659">
        <v>471</v>
      </c>
      <c r="AX34" s="1070"/>
      <c r="AY34" s="1072"/>
      <c r="AZ34" s="559"/>
      <c r="BA34" s="560"/>
      <c r="BB34" s="555" t="s">
        <v>423</v>
      </c>
      <c r="BC34" s="659">
        <v>0</v>
      </c>
      <c r="BD34" s="1153"/>
      <c r="BE34" s="1056"/>
    </row>
    <row r="35" spans="1:57" s="31" customFormat="1" ht="38.25" customHeight="1" x14ac:dyDescent="0.2">
      <c r="A35" s="1078"/>
      <c r="B35" s="1147"/>
      <c r="C35" s="1083"/>
      <c r="D35" s="557" t="s">
        <v>43</v>
      </c>
      <c r="E35" s="552">
        <v>11118</v>
      </c>
      <c r="F35" s="552">
        <v>11118</v>
      </c>
      <c r="G35" s="552">
        <v>11118</v>
      </c>
      <c r="H35" s="552">
        <v>11118</v>
      </c>
      <c r="I35" s="552">
        <v>11118</v>
      </c>
      <c r="J35" s="552">
        <v>11118</v>
      </c>
      <c r="K35" s="552">
        <v>11118</v>
      </c>
      <c r="L35" s="552">
        <v>11118</v>
      </c>
      <c r="M35" s="552">
        <v>11118</v>
      </c>
      <c r="N35" s="552">
        <v>11118</v>
      </c>
      <c r="O35" s="808">
        <v>11118</v>
      </c>
      <c r="P35" s="808">
        <v>11118</v>
      </c>
      <c r="Q35" s="808">
        <v>11118</v>
      </c>
      <c r="R35" s="808">
        <v>11118</v>
      </c>
      <c r="S35" s="500"/>
      <c r="T35" s="500">
        <f t="shared" ref="T35:Y36" si="51">T33+T31</f>
        <v>466</v>
      </c>
      <c r="U35" s="500">
        <f t="shared" si="51"/>
        <v>466</v>
      </c>
      <c r="V35" s="500">
        <f t="shared" si="51"/>
        <v>666</v>
      </c>
      <c r="W35" s="500">
        <f t="shared" si="51"/>
        <v>1111</v>
      </c>
      <c r="X35" s="500">
        <f t="shared" ref="X35" si="52">X33+X31</f>
        <v>1258</v>
      </c>
      <c r="Y35" s="500">
        <f t="shared" si="51"/>
        <v>1510</v>
      </c>
      <c r="Z35" s="500">
        <f t="shared" ref="Z35:AA35" si="53">Z33+Z31</f>
        <v>1664</v>
      </c>
      <c r="AA35" s="500">
        <f t="shared" si="53"/>
        <v>2001</v>
      </c>
      <c r="AB35" s="500">
        <f t="shared" ref="AB35:AC35" si="54">AB33+AB31</f>
        <v>4656</v>
      </c>
      <c r="AC35" s="500">
        <f t="shared" si="54"/>
        <v>7662</v>
      </c>
      <c r="AD35" s="500">
        <f t="shared" ref="AD35:AE35" si="55">AD33+AD31</f>
        <v>9380</v>
      </c>
      <c r="AE35" s="500">
        <f t="shared" si="55"/>
        <v>10065</v>
      </c>
      <c r="AF35" s="1063"/>
      <c r="AG35" s="1060"/>
      <c r="AH35" s="1065"/>
      <c r="AI35" s="1065"/>
      <c r="AJ35" s="1067"/>
      <c r="AK35" s="1060"/>
      <c r="AL35" s="1069"/>
      <c r="AM35" s="1069"/>
      <c r="AN35" s="1069"/>
      <c r="AO35" s="1069"/>
      <c r="AP35" s="1143"/>
      <c r="AQ35" s="554" t="s">
        <v>424</v>
      </c>
      <c r="AR35" s="659">
        <v>710</v>
      </c>
      <c r="AS35" s="1070"/>
      <c r="AT35" s="1069"/>
      <c r="AU35" s="1143"/>
      <c r="AV35" s="554" t="s">
        <v>424</v>
      </c>
      <c r="AW35" s="659">
        <v>754</v>
      </c>
      <c r="AX35" s="1070"/>
      <c r="AY35" s="1072"/>
      <c r="AZ35" s="559"/>
      <c r="BA35" s="560"/>
      <c r="BB35" s="555" t="s">
        <v>425</v>
      </c>
      <c r="BC35" s="659">
        <v>0</v>
      </c>
      <c r="BD35" s="1153"/>
      <c r="BE35" s="1056"/>
    </row>
    <row r="36" spans="1:57" s="31" customFormat="1" ht="38.25" x14ac:dyDescent="0.2">
      <c r="A36" s="1078"/>
      <c r="B36" s="1147"/>
      <c r="C36" s="1083"/>
      <c r="D36" s="1057" t="s">
        <v>45</v>
      </c>
      <c r="E36" s="1129">
        <f t="shared" ref="E36:J36" si="56">E34+E32</f>
        <v>54511280.950000003</v>
      </c>
      <c r="F36" s="1129">
        <f t="shared" si="56"/>
        <v>54511280.950000003</v>
      </c>
      <c r="G36" s="1129">
        <f t="shared" si="56"/>
        <v>54511280.950000003</v>
      </c>
      <c r="H36" s="1129">
        <f t="shared" si="56"/>
        <v>54511280.950000003</v>
      </c>
      <c r="I36" s="1129">
        <f t="shared" si="56"/>
        <v>54511280.950000003</v>
      </c>
      <c r="J36" s="1129">
        <f t="shared" si="56"/>
        <v>54896700</v>
      </c>
      <c r="K36" s="1129">
        <f t="shared" ref="K36:L36" si="57">K34+K32</f>
        <v>54896700</v>
      </c>
      <c r="L36" s="1129">
        <f t="shared" si="57"/>
        <v>54896700</v>
      </c>
      <c r="M36" s="1129">
        <f t="shared" ref="M36:O36" si="58">M34+M32</f>
        <v>54896700</v>
      </c>
      <c r="N36" s="1129">
        <f t="shared" si="58"/>
        <v>58279560</v>
      </c>
      <c r="O36" s="1129">
        <f t="shared" si="58"/>
        <v>71706138.516000003</v>
      </c>
      <c r="P36" s="1129">
        <f t="shared" ref="P36:Q36" si="59">P34+P32</f>
        <v>71706138.516000003</v>
      </c>
      <c r="Q36" s="1129">
        <f t="shared" si="59"/>
        <v>70025058</v>
      </c>
      <c r="R36" s="1129">
        <f t="shared" ref="R36" si="60">R34+R32</f>
        <v>70025058</v>
      </c>
      <c r="S36" s="1076"/>
      <c r="T36" s="1129">
        <f>T34+T32</f>
        <v>5728800</v>
      </c>
      <c r="U36" s="1076">
        <f t="shared" si="51"/>
        <v>37497735</v>
      </c>
      <c r="V36" s="1076">
        <f t="shared" si="51"/>
        <v>62768725</v>
      </c>
      <c r="W36" s="1076">
        <f t="shared" si="51"/>
        <v>64911391</v>
      </c>
      <c r="X36" s="1076">
        <f t="shared" ref="X36" si="61">X34+X32</f>
        <v>64911391</v>
      </c>
      <c r="Y36" s="1076">
        <f t="shared" si="51"/>
        <v>65729591</v>
      </c>
      <c r="Z36" s="1076">
        <f t="shared" ref="Z36:AA36" si="62">Z34+Z32</f>
        <v>65729591</v>
      </c>
      <c r="AA36" s="1076">
        <f t="shared" si="62"/>
        <v>67672539</v>
      </c>
      <c r="AB36" s="1076">
        <f t="shared" ref="AB36:AC36" si="63">AB34+AB32</f>
        <v>67672539</v>
      </c>
      <c r="AC36" s="1076">
        <f t="shared" si="63"/>
        <v>67672539</v>
      </c>
      <c r="AD36" s="1076">
        <f t="shared" ref="AD36:AE36" si="64">AD34+AD32</f>
        <v>70671313</v>
      </c>
      <c r="AE36" s="1076">
        <f t="shared" si="64"/>
        <v>72523924</v>
      </c>
      <c r="AF36" s="1063"/>
      <c r="AG36" s="1060"/>
      <c r="AH36" s="1065"/>
      <c r="AI36" s="1065"/>
      <c r="AJ36" s="1067"/>
      <c r="AK36" s="1060"/>
      <c r="AL36" s="1069"/>
      <c r="AM36" s="1069"/>
      <c r="AN36" s="1069"/>
      <c r="AO36" s="1069"/>
      <c r="AP36" s="1143"/>
      <c r="AQ36" s="554" t="s">
        <v>426</v>
      </c>
      <c r="AR36" s="659">
        <v>302</v>
      </c>
      <c r="AS36" s="1070"/>
      <c r="AT36" s="1069"/>
      <c r="AU36" s="1143"/>
      <c r="AV36" s="554" t="s">
        <v>426</v>
      </c>
      <c r="AW36" s="659">
        <v>562</v>
      </c>
      <c r="AX36" s="1070"/>
      <c r="AY36" s="1072"/>
      <c r="AZ36" s="559"/>
      <c r="BA36" s="560"/>
      <c r="BB36" s="555" t="s">
        <v>427</v>
      </c>
      <c r="BC36" s="659">
        <v>10014</v>
      </c>
      <c r="BD36" s="1153"/>
      <c r="BE36" s="1056"/>
    </row>
    <row r="37" spans="1:57" s="31" customFormat="1" ht="26.25" customHeight="1" thickBot="1" x14ac:dyDescent="0.25">
      <c r="A37" s="1078"/>
      <c r="B37" s="1147"/>
      <c r="C37" s="1083"/>
      <c r="D37" s="1075"/>
      <c r="E37" s="1130"/>
      <c r="F37" s="1130"/>
      <c r="G37" s="1130"/>
      <c r="H37" s="1130"/>
      <c r="I37" s="1130"/>
      <c r="J37" s="1130"/>
      <c r="K37" s="1130"/>
      <c r="L37" s="1130"/>
      <c r="M37" s="1130"/>
      <c r="N37" s="1130"/>
      <c r="O37" s="1130"/>
      <c r="P37" s="1130"/>
      <c r="Q37" s="1130"/>
      <c r="R37" s="1130"/>
      <c r="S37" s="1076"/>
      <c r="T37" s="1130"/>
      <c r="U37" s="1076"/>
      <c r="V37" s="1076"/>
      <c r="W37" s="1076"/>
      <c r="X37" s="1076"/>
      <c r="Y37" s="1076"/>
      <c r="Z37" s="1076"/>
      <c r="AA37" s="1076"/>
      <c r="AB37" s="1076"/>
      <c r="AC37" s="1076"/>
      <c r="AD37" s="1076"/>
      <c r="AE37" s="1076"/>
      <c r="AF37" s="1064"/>
      <c r="AG37" s="1060"/>
      <c r="AH37" s="1065"/>
      <c r="AI37" s="1065"/>
      <c r="AJ37" s="1068"/>
      <c r="AK37" s="1060"/>
      <c r="AL37" s="1069"/>
      <c r="AM37" s="1069"/>
      <c r="AN37" s="1069"/>
      <c r="AO37" s="1069"/>
      <c r="AP37" s="1144"/>
      <c r="AQ37" s="554" t="s">
        <v>428</v>
      </c>
      <c r="AR37" s="659">
        <v>2174</v>
      </c>
      <c r="AS37" s="1070"/>
      <c r="AT37" s="1069"/>
      <c r="AU37" s="1144"/>
      <c r="AV37" s="554" t="s">
        <v>428</v>
      </c>
      <c r="AW37" s="659">
        <v>2178</v>
      </c>
      <c r="AX37" s="1070"/>
      <c r="AY37" s="1073"/>
      <c r="AZ37" s="559"/>
      <c r="BA37" s="560"/>
      <c r="BB37" s="558"/>
      <c r="BC37" s="558"/>
      <c r="BD37" s="1153"/>
      <c r="BE37" s="1056"/>
    </row>
    <row r="38" spans="1:57" s="31" customFormat="1" ht="22.5" customHeight="1" x14ac:dyDescent="0.2">
      <c r="A38" s="1078"/>
      <c r="B38" s="1147"/>
      <c r="C38" s="1083" t="s">
        <v>436</v>
      </c>
      <c r="D38" s="551" t="s">
        <v>41</v>
      </c>
      <c r="E38" s="552">
        <v>11849</v>
      </c>
      <c r="F38" s="552">
        <v>11849</v>
      </c>
      <c r="G38" s="552">
        <v>11849</v>
      </c>
      <c r="H38" s="552">
        <v>11849</v>
      </c>
      <c r="I38" s="552">
        <v>11849</v>
      </c>
      <c r="J38" s="552">
        <v>11849</v>
      </c>
      <c r="K38" s="552">
        <v>11849</v>
      </c>
      <c r="L38" s="552">
        <v>11849</v>
      </c>
      <c r="M38" s="552">
        <v>11849</v>
      </c>
      <c r="N38" s="552">
        <v>11849</v>
      </c>
      <c r="O38" s="808">
        <v>11849</v>
      </c>
      <c r="P38" s="808">
        <v>11849</v>
      </c>
      <c r="Q38" s="808">
        <v>11849</v>
      </c>
      <c r="R38" s="42">
        <v>7560</v>
      </c>
      <c r="S38" s="42"/>
      <c r="T38" s="42">
        <v>81</v>
      </c>
      <c r="U38" s="42">
        <v>121</v>
      </c>
      <c r="V38" s="42">
        <v>441</v>
      </c>
      <c r="W38" s="42">
        <v>849</v>
      </c>
      <c r="X38" s="42">
        <v>2932</v>
      </c>
      <c r="Y38" s="42">
        <v>3111</v>
      </c>
      <c r="Z38" s="42">
        <v>3254</v>
      </c>
      <c r="AA38" s="500">
        <v>6886</v>
      </c>
      <c r="AB38" s="500">
        <v>7190</v>
      </c>
      <c r="AC38" s="500">
        <v>7227</v>
      </c>
      <c r="AD38" s="810">
        <v>7560</v>
      </c>
      <c r="AE38" s="42">
        <v>7560</v>
      </c>
      <c r="AF38" s="1062" t="s">
        <v>411</v>
      </c>
      <c r="AG38" s="1060" t="s">
        <v>436</v>
      </c>
      <c r="AH38" s="1065"/>
      <c r="AI38" s="1065"/>
      <c r="AJ38" s="1066" t="s">
        <v>586</v>
      </c>
      <c r="AK38" s="1060" t="s">
        <v>436</v>
      </c>
      <c r="AL38" s="1069"/>
      <c r="AM38" s="1069" t="s">
        <v>437</v>
      </c>
      <c r="AN38" s="1069">
        <v>11849</v>
      </c>
      <c r="AO38" s="1069">
        <v>3413</v>
      </c>
      <c r="AP38" s="1142">
        <f t="shared" ref="AP38" si="65">AO38-AS38</f>
        <v>3007</v>
      </c>
      <c r="AQ38" s="554" t="s">
        <v>414</v>
      </c>
      <c r="AR38" s="659">
        <v>2179</v>
      </c>
      <c r="AS38" s="1070">
        <v>406</v>
      </c>
      <c r="AT38" s="1069">
        <v>4141</v>
      </c>
      <c r="AU38" s="1142">
        <f t="shared" ref="AU38" si="66">AT38-AX38</f>
        <v>3699</v>
      </c>
      <c r="AV38" s="554" t="s">
        <v>414</v>
      </c>
      <c r="AW38" s="659">
        <v>2575</v>
      </c>
      <c r="AX38" s="1070">
        <v>442</v>
      </c>
      <c r="AY38" s="1071">
        <v>6</v>
      </c>
      <c r="AZ38" s="555" t="s">
        <v>415</v>
      </c>
      <c r="BA38" s="659">
        <v>327</v>
      </c>
      <c r="BB38" s="555" t="s">
        <v>416</v>
      </c>
      <c r="BC38" s="659">
        <v>12</v>
      </c>
      <c r="BD38" s="1152">
        <f t="shared" ref="BD38" si="67">AE38</f>
        <v>7560</v>
      </c>
      <c r="BE38" s="1056"/>
    </row>
    <row r="39" spans="1:57" s="31" customFormat="1" ht="31.5" customHeight="1" x14ac:dyDescent="0.25">
      <c r="A39" s="1078"/>
      <c r="B39" s="1147"/>
      <c r="C39" s="1083"/>
      <c r="D39" s="556" t="s">
        <v>3</v>
      </c>
      <c r="E39" s="538">
        <v>49574139</v>
      </c>
      <c r="F39" s="538">
        <v>49574139</v>
      </c>
      <c r="G39" s="538">
        <v>49574139</v>
      </c>
      <c r="H39" s="538">
        <v>49574139</v>
      </c>
      <c r="I39" s="538">
        <v>49574139</v>
      </c>
      <c r="J39" s="538">
        <v>49607250</v>
      </c>
      <c r="K39" s="538">
        <v>49607250</v>
      </c>
      <c r="L39" s="538">
        <v>49607250</v>
      </c>
      <c r="M39" s="538">
        <v>49607250</v>
      </c>
      <c r="N39" s="538">
        <v>53185275</v>
      </c>
      <c r="O39" s="538">
        <v>67386463.814999998</v>
      </c>
      <c r="P39" s="538">
        <v>67386463.814999998</v>
      </c>
      <c r="Q39" s="538">
        <v>65608398</v>
      </c>
      <c r="R39" s="538">
        <v>65608398</v>
      </c>
      <c r="S39" s="538" t="s">
        <v>566</v>
      </c>
      <c r="T39" s="538">
        <v>0</v>
      </c>
      <c r="U39" s="811">
        <v>6739230</v>
      </c>
      <c r="V39" s="538">
        <v>55663325</v>
      </c>
      <c r="W39" s="538">
        <v>57507340</v>
      </c>
      <c r="X39" s="538">
        <v>57507340</v>
      </c>
      <c r="Y39" s="812">
        <v>58325540</v>
      </c>
      <c r="Z39" s="812">
        <v>58325540</v>
      </c>
      <c r="AA39" s="538">
        <v>60427785</v>
      </c>
      <c r="AB39" s="538">
        <v>60427785</v>
      </c>
      <c r="AC39" s="538">
        <v>60427785</v>
      </c>
      <c r="AD39" s="538">
        <v>63599565</v>
      </c>
      <c r="AE39" s="538">
        <v>65559058</v>
      </c>
      <c r="AF39" s="1063"/>
      <c r="AG39" s="1060"/>
      <c r="AH39" s="1065"/>
      <c r="AI39" s="1065"/>
      <c r="AJ39" s="1067"/>
      <c r="AK39" s="1060"/>
      <c r="AL39" s="1069"/>
      <c r="AM39" s="1069"/>
      <c r="AN39" s="1069"/>
      <c r="AO39" s="1069"/>
      <c r="AP39" s="1143"/>
      <c r="AQ39" s="554" t="s">
        <v>417</v>
      </c>
      <c r="AR39" s="659">
        <v>315</v>
      </c>
      <c r="AS39" s="1070"/>
      <c r="AT39" s="1069"/>
      <c r="AU39" s="1143"/>
      <c r="AV39" s="554" t="s">
        <v>417</v>
      </c>
      <c r="AW39" s="659">
        <v>366</v>
      </c>
      <c r="AX39" s="1070"/>
      <c r="AY39" s="1072"/>
      <c r="AZ39" s="555" t="s">
        <v>418</v>
      </c>
      <c r="BA39" s="659">
        <v>7233</v>
      </c>
      <c r="BB39" s="555" t="s">
        <v>419</v>
      </c>
      <c r="BC39" s="659">
        <v>0</v>
      </c>
      <c r="BD39" s="1153"/>
      <c r="BE39" s="1056"/>
    </row>
    <row r="40" spans="1:57" s="31" customFormat="1" ht="51" x14ac:dyDescent="0.2">
      <c r="A40" s="1078"/>
      <c r="B40" s="1147"/>
      <c r="C40" s="1083"/>
      <c r="D40" s="557" t="s">
        <v>42</v>
      </c>
      <c r="E40" s="553">
        <v>0</v>
      </c>
      <c r="F40" s="553">
        <v>0</v>
      </c>
      <c r="G40" s="553">
        <v>0</v>
      </c>
      <c r="H40" s="553">
        <v>0</v>
      </c>
      <c r="I40" s="553">
        <v>0</v>
      </c>
      <c r="J40" s="553">
        <v>0</v>
      </c>
      <c r="K40" s="553">
        <v>0</v>
      </c>
      <c r="L40" s="624">
        <v>0</v>
      </c>
      <c r="M40" s="632">
        <v>0</v>
      </c>
      <c r="N40" s="634">
        <v>0</v>
      </c>
      <c r="O40" s="500">
        <v>0</v>
      </c>
      <c r="P40" s="500">
        <v>0</v>
      </c>
      <c r="Q40" s="500">
        <v>0</v>
      </c>
      <c r="R40" s="500">
        <v>0</v>
      </c>
      <c r="S40" s="809"/>
      <c r="T40" s="500">
        <v>0</v>
      </c>
      <c r="U40" s="809">
        <v>0</v>
      </c>
      <c r="V40" s="809">
        <v>0</v>
      </c>
      <c r="W40" s="809">
        <v>0</v>
      </c>
      <c r="X40" s="809">
        <v>0</v>
      </c>
      <c r="Y40" s="809">
        <v>0</v>
      </c>
      <c r="Z40" s="809">
        <v>0</v>
      </c>
      <c r="AA40" s="809">
        <v>0</v>
      </c>
      <c r="AB40" s="809">
        <v>0</v>
      </c>
      <c r="AC40" s="809">
        <v>0</v>
      </c>
      <c r="AD40" s="809">
        <v>0</v>
      </c>
      <c r="AE40" s="809">
        <v>0</v>
      </c>
      <c r="AF40" s="1063"/>
      <c r="AG40" s="1060"/>
      <c r="AH40" s="1065"/>
      <c r="AI40" s="1065"/>
      <c r="AJ40" s="1067"/>
      <c r="AK40" s="1060"/>
      <c r="AL40" s="1069"/>
      <c r="AM40" s="1069"/>
      <c r="AN40" s="1069"/>
      <c r="AO40" s="1069"/>
      <c r="AP40" s="1143"/>
      <c r="AQ40" s="554" t="s">
        <v>420</v>
      </c>
      <c r="AR40" s="659">
        <v>40</v>
      </c>
      <c r="AS40" s="1070"/>
      <c r="AT40" s="1069"/>
      <c r="AU40" s="1143"/>
      <c r="AV40" s="554">
        <v>3946</v>
      </c>
      <c r="AW40" s="659">
        <v>56</v>
      </c>
      <c r="AX40" s="1070"/>
      <c r="AY40" s="1072"/>
      <c r="AZ40" s="555"/>
      <c r="BA40" s="558"/>
      <c r="BB40" s="555" t="s">
        <v>421</v>
      </c>
      <c r="BC40" s="659">
        <v>9</v>
      </c>
      <c r="BD40" s="1153"/>
      <c r="BE40" s="1056"/>
    </row>
    <row r="41" spans="1:57" s="31" customFormat="1" ht="38.25" customHeight="1" x14ac:dyDescent="0.2">
      <c r="A41" s="1078"/>
      <c r="B41" s="1147"/>
      <c r="C41" s="1083"/>
      <c r="D41" s="556" t="s">
        <v>4</v>
      </c>
      <c r="E41" s="553">
        <v>7996744.9500000002</v>
      </c>
      <c r="F41" s="553">
        <v>7996744.9500000002</v>
      </c>
      <c r="G41" s="553">
        <v>7996744.9500000002</v>
      </c>
      <c r="H41" s="553">
        <v>7996744.9500000002</v>
      </c>
      <c r="I41" s="553">
        <v>7996744.9500000002</v>
      </c>
      <c r="J41" s="553">
        <v>7995300</v>
      </c>
      <c r="K41" s="553">
        <v>7995300</v>
      </c>
      <c r="L41" s="624">
        <v>7995300</v>
      </c>
      <c r="M41" s="632">
        <v>7995300</v>
      </c>
      <c r="N41" s="634">
        <v>7995300</v>
      </c>
      <c r="O41" s="500">
        <v>7995300</v>
      </c>
      <c r="P41" s="500">
        <v>7995300</v>
      </c>
      <c r="Q41" s="500">
        <v>7995300</v>
      </c>
      <c r="R41" s="500">
        <v>7995300</v>
      </c>
      <c r="S41" s="809"/>
      <c r="T41" s="500">
        <v>5728800</v>
      </c>
      <c r="U41" s="500">
        <v>10540815</v>
      </c>
      <c r="V41" s="500">
        <v>10540815</v>
      </c>
      <c r="W41" s="500">
        <v>10540815</v>
      </c>
      <c r="X41" s="500">
        <v>10540815</v>
      </c>
      <c r="Y41" s="500">
        <v>10540815</v>
      </c>
      <c r="Z41" s="500">
        <v>10540815</v>
      </c>
      <c r="AA41" s="500">
        <v>10540815</v>
      </c>
      <c r="AB41" s="500">
        <v>10540815</v>
      </c>
      <c r="AC41" s="500">
        <v>10540815</v>
      </c>
      <c r="AD41" s="500">
        <v>10540815</v>
      </c>
      <c r="AE41" s="500">
        <v>10540815</v>
      </c>
      <c r="AF41" s="1063"/>
      <c r="AG41" s="1060"/>
      <c r="AH41" s="1065"/>
      <c r="AI41" s="1065"/>
      <c r="AJ41" s="1067"/>
      <c r="AK41" s="1060"/>
      <c r="AL41" s="1069"/>
      <c r="AM41" s="1069"/>
      <c r="AN41" s="1069"/>
      <c r="AO41" s="1069"/>
      <c r="AP41" s="1143"/>
      <c r="AQ41" s="554" t="s">
        <v>422</v>
      </c>
      <c r="AR41" s="659">
        <v>221</v>
      </c>
      <c r="AS41" s="1070"/>
      <c r="AT41" s="1069"/>
      <c r="AU41" s="1143"/>
      <c r="AV41" s="554" t="s">
        <v>422</v>
      </c>
      <c r="AW41" s="659">
        <v>391</v>
      </c>
      <c r="AX41" s="1070"/>
      <c r="AY41" s="1072"/>
      <c r="AZ41" s="559"/>
      <c r="BA41" s="560"/>
      <c r="BB41" s="555" t="s">
        <v>423</v>
      </c>
      <c r="BC41" s="659">
        <v>0</v>
      </c>
      <c r="BD41" s="1153"/>
      <c r="BE41" s="1056"/>
    </row>
    <row r="42" spans="1:57" s="31" customFormat="1" ht="38.25" customHeight="1" x14ac:dyDescent="0.2">
      <c r="A42" s="1078"/>
      <c r="B42" s="1147"/>
      <c r="C42" s="1083"/>
      <c r="D42" s="557" t="s">
        <v>43</v>
      </c>
      <c r="E42" s="552">
        <v>11849</v>
      </c>
      <c r="F42" s="552">
        <v>11849</v>
      </c>
      <c r="G42" s="552">
        <v>11849</v>
      </c>
      <c r="H42" s="552">
        <v>11849</v>
      </c>
      <c r="I42" s="552">
        <v>11849</v>
      </c>
      <c r="J42" s="552">
        <v>11849</v>
      </c>
      <c r="K42" s="552">
        <v>11849</v>
      </c>
      <c r="L42" s="552">
        <v>11849</v>
      </c>
      <c r="M42" s="552">
        <v>11849</v>
      </c>
      <c r="N42" s="552">
        <v>11849</v>
      </c>
      <c r="O42" s="808">
        <v>11849</v>
      </c>
      <c r="P42" s="808">
        <v>11849</v>
      </c>
      <c r="Q42" s="808">
        <v>11849</v>
      </c>
      <c r="R42" s="808">
        <v>11849</v>
      </c>
      <c r="S42" s="500"/>
      <c r="T42" s="500">
        <f t="shared" ref="T42:Y43" si="68">T40+T38</f>
        <v>81</v>
      </c>
      <c r="U42" s="500">
        <f t="shared" si="68"/>
        <v>121</v>
      </c>
      <c r="V42" s="500">
        <f t="shared" si="68"/>
        <v>441</v>
      </c>
      <c r="W42" s="500">
        <f t="shared" si="68"/>
        <v>849</v>
      </c>
      <c r="X42" s="500">
        <f t="shared" ref="X42" si="69">X40+X38</f>
        <v>2932</v>
      </c>
      <c r="Y42" s="500">
        <f t="shared" si="68"/>
        <v>3111</v>
      </c>
      <c r="Z42" s="500">
        <f t="shared" ref="Z42:AA42" si="70">Z40+Z38</f>
        <v>3254</v>
      </c>
      <c r="AA42" s="500">
        <f t="shared" si="70"/>
        <v>6886</v>
      </c>
      <c r="AB42" s="500">
        <f t="shared" ref="AB42:AC42" si="71">AB40+AB38</f>
        <v>7190</v>
      </c>
      <c r="AC42" s="500">
        <f t="shared" si="71"/>
        <v>7227</v>
      </c>
      <c r="AD42" s="500">
        <f t="shared" ref="AD42:AE42" si="72">AD40+AD38</f>
        <v>7560</v>
      </c>
      <c r="AE42" s="500">
        <f t="shared" si="72"/>
        <v>7560</v>
      </c>
      <c r="AF42" s="1063"/>
      <c r="AG42" s="1060"/>
      <c r="AH42" s="1065"/>
      <c r="AI42" s="1065"/>
      <c r="AJ42" s="1067"/>
      <c r="AK42" s="1060"/>
      <c r="AL42" s="1069"/>
      <c r="AM42" s="1069"/>
      <c r="AN42" s="1069"/>
      <c r="AO42" s="1069"/>
      <c r="AP42" s="1143"/>
      <c r="AQ42" s="554" t="s">
        <v>424</v>
      </c>
      <c r="AR42" s="659">
        <v>186</v>
      </c>
      <c r="AS42" s="1070"/>
      <c r="AT42" s="1069"/>
      <c r="AU42" s="1143"/>
      <c r="AV42" s="554" t="s">
        <v>424</v>
      </c>
      <c r="AW42" s="659">
        <v>234</v>
      </c>
      <c r="AX42" s="1070"/>
      <c r="AY42" s="1072"/>
      <c r="AZ42" s="559"/>
      <c r="BA42" s="560"/>
      <c r="BB42" s="555" t="s">
        <v>425</v>
      </c>
      <c r="BC42" s="659">
        <v>2</v>
      </c>
      <c r="BD42" s="1153"/>
      <c r="BE42" s="1056"/>
    </row>
    <row r="43" spans="1:57" s="31" customFormat="1" ht="38.25" x14ac:dyDescent="0.2">
      <c r="A43" s="1078"/>
      <c r="B43" s="1147"/>
      <c r="C43" s="1083"/>
      <c r="D43" s="1057" t="s">
        <v>45</v>
      </c>
      <c r="E43" s="1059">
        <f t="shared" ref="E43:J43" si="73">E41+E39</f>
        <v>57570883.950000003</v>
      </c>
      <c r="F43" s="1059">
        <f t="shared" si="73"/>
        <v>57570883.950000003</v>
      </c>
      <c r="G43" s="1059">
        <f t="shared" si="73"/>
        <v>57570883.950000003</v>
      </c>
      <c r="H43" s="1059">
        <f t="shared" si="73"/>
        <v>57570883.950000003</v>
      </c>
      <c r="I43" s="1059">
        <f t="shared" si="73"/>
        <v>57570883.950000003</v>
      </c>
      <c r="J43" s="1059">
        <f t="shared" si="73"/>
        <v>57602550</v>
      </c>
      <c r="K43" s="1059">
        <f t="shared" ref="K43:L43" si="74">K41+K39</f>
        <v>57602550</v>
      </c>
      <c r="L43" s="1059">
        <f t="shared" si="74"/>
        <v>57602550</v>
      </c>
      <c r="M43" s="1059">
        <f t="shared" ref="M43:O43" si="75">M41+M39</f>
        <v>57602550</v>
      </c>
      <c r="N43" s="1059">
        <f t="shared" si="75"/>
        <v>61180575</v>
      </c>
      <c r="O43" s="1076">
        <f t="shared" si="75"/>
        <v>75381763.814999998</v>
      </c>
      <c r="P43" s="1076">
        <f t="shared" ref="P43:Q43" si="76">P41+P39</f>
        <v>75381763.814999998</v>
      </c>
      <c r="Q43" s="1076">
        <f t="shared" si="76"/>
        <v>73603698</v>
      </c>
      <c r="R43" s="1076">
        <f t="shared" ref="R43" si="77">R41+R39</f>
        <v>73603698</v>
      </c>
      <c r="S43" s="1076"/>
      <c r="T43" s="1076">
        <f>T41+T39</f>
        <v>5728800</v>
      </c>
      <c r="U43" s="1076">
        <f t="shared" si="68"/>
        <v>17280045</v>
      </c>
      <c r="V43" s="1076">
        <f t="shared" si="68"/>
        <v>66204140</v>
      </c>
      <c r="W43" s="1076">
        <f t="shared" si="68"/>
        <v>68048155</v>
      </c>
      <c r="X43" s="1076">
        <f t="shared" ref="X43" si="78">X41+X39</f>
        <v>68048155</v>
      </c>
      <c r="Y43" s="1076">
        <f t="shared" si="68"/>
        <v>68866355</v>
      </c>
      <c r="Z43" s="1076">
        <f t="shared" ref="Z43:AA43" si="79">Z41+Z39</f>
        <v>68866355</v>
      </c>
      <c r="AA43" s="1076">
        <f t="shared" si="79"/>
        <v>70968600</v>
      </c>
      <c r="AB43" s="1076">
        <f t="shared" ref="AB43:AC43" si="80">AB41+AB39</f>
        <v>70968600</v>
      </c>
      <c r="AC43" s="1076">
        <f t="shared" si="80"/>
        <v>70968600</v>
      </c>
      <c r="AD43" s="1076">
        <f t="shared" ref="AD43:AE43" si="81">AD41+AD39</f>
        <v>74140380</v>
      </c>
      <c r="AE43" s="1076">
        <f t="shared" si="81"/>
        <v>76099873</v>
      </c>
      <c r="AF43" s="1063"/>
      <c r="AG43" s="1060"/>
      <c r="AH43" s="1065"/>
      <c r="AI43" s="1065"/>
      <c r="AJ43" s="1067"/>
      <c r="AK43" s="1060"/>
      <c r="AL43" s="1069"/>
      <c r="AM43" s="1069"/>
      <c r="AN43" s="1069"/>
      <c r="AO43" s="1069"/>
      <c r="AP43" s="1143"/>
      <c r="AQ43" s="554" t="s">
        <v>426</v>
      </c>
      <c r="AR43" s="659">
        <v>47</v>
      </c>
      <c r="AS43" s="1070"/>
      <c r="AT43" s="1069"/>
      <c r="AU43" s="1143"/>
      <c r="AV43" s="554" t="s">
        <v>426</v>
      </c>
      <c r="AW43" s="659">
        <v>54</v>
      </c>
      <c r="AX43" s="1070"/>
      <c r="AY43" s="1072"/>
      <c r="AZ43" s="559"/>
      <c r="BA43" s="560"/>
      <c r="BB43" s="555" t="s">
        <v>427</v>
      </c>
      <c r="BC43" s="659">
        <v>7537</v>
      </c>
      <c r="BD43" s="1153"/>
      <c r="BE43" s="1056"/>
    </row>
    <row r="44" spans="1:57" s="31" customFormat="1" ht="26.25" customHeight="1" thickBot="1" x14ac:dyDescent="0.25">
      <c r="A44" s="1078"/>
      <c r="B44" s="1147"/>
      <c r="C44" s="1083"/>
      <c r="D44" s="1075"/>
      <c r="E44" s="1059"/>
      <c r="F44" s="1059"/>
      <c r="G44" s="1059"/>
      <c r="H44" s="1059"/>
      <c r="I44" s="1059"/>
      <c r="J44" s="1059"/>
      <c r="K44" s="1059"/>
      <c r="L44" s="1059"/>
      <c r="M44" s="1059"/>
      <c r="N44" s="1059"/>
      <c r="O44" s="1076"/>
      <c r="P44" s="1076"/>
      <c r="Q44" s="1076"/>
      <c r="R44" s="1076"/>
      <c r="S44" s="1076"/>
      <c r="T44" s="1076"/>
      <c r="U44" s="1076"/>
      <c r="V44" s="1076"/>
      <c r="W44" s="1076"/>
      <c r="X44" s="1076"/>
      <c r="Y44" s="1076"/>
      <c r="Z44" s="1076"/>
      <c r="AA44" s="1076"/>
      <c r="AB44" s="1076"/>
      <c r="AC44" s="1076"/>
      <c r="AD44" s="1076"/>
      <c r="AE44" s="1076"/>
      <c r="AF44" s="1064"/>
      <c r="AG44" s="1060"/>
      <c r="AH44" s="1065"/>
      <c r="AI44" s="1065"/>
      <c r="AJ44" s="1068"/>
      <c r="AK44" s="1060"/>
      <c r="AL44" s="1069"/>
      <c r="AM44" s="1069"/>
      <c r="AN44" s="1069"/>
      <c r="AO44" s="1069"/>
      <c r="AP44" s="1144"/>
      <c r="AQ44" s="554" t="s">
        <v>428</v>
      </c>
      <c r="AR44" s="659">
        <v>19</v>
      </c>
      <c r="AS44" s="1070"/>
      <c r="AT44" s="1069"/>
      <c r="AU44" s="1144"/>
      <c r="AV44" s="554" t="s">
        <v>428</v>
      </c>
      <c r="AW44" s="659">
        <v>23</v>
      </c>
      <c r="AX44" s="1070"/>
      <c r="AY44" s="1073"/>
      <c r="AZ44" s="559"/>
      <c r="BA44" s="560"/>
      <c r="BB44" s="558"/>
      <c r="BC44" s="558"/>
      <c r="BD44" s="1153"/>
      <c r="BE44" s="1056"/>
    </row>
    <row r="45" spans="1:57" s="31" customFormat="1" ht="22.5" customHeight="1" x14ac:dyDescent="0.2">
      <c r="A45" s="1078"/>
      <c r="B45" s="1147"/>
      <c r="C45" s="1083" t="s">
        <v>438</v>
      </c>
      <c r="D45" s="551" t="s">
        <v>41</v>
      </c>
      <c r="E45" s="552">
        <v>7515</v>
      </c>
      <c r="F45" s="552">
        <v>7515</v>
      </c>
      <c r="G45" s="552">
        <v>7515</v>
      </c>
      <c r="H45" s="552">
        <v>7515</v>
      </c>
      <c r="I45" s="552">
        <v>7515</v>
      </c>
      <c r="J45" s="552">
        <v>7515</v>
      </c>
      <c r="K45" s="552">
        <v>7515</v>
      </c>
      <c r="L45" s="552">
        <v>7515</v>
      </c>
      <c r="M45" s="552">
        <v>7515</v>
      </c>
      <c r="N45" s="552">
        <v>7515</v>
      </c>
      <c r="O45" s="808">
        <v>7515</v>
      </c>
      <c r="P45" s="808">
        <v>7515</v>
      </c>
      <c r="Q45" s="808">
        <v>7515</v>
      </c>
      <c r="R45" s="42">
        <v>5755</v>
      </c>
      <c r="S45" s="42"/>
      <c r="T45" s="42">
        <v>361</v>
      </c>
      <c r="U45" s="42">
        <v>637</v>
      </c>
      <c r="V45" s="42">
        <v>1236</v>
      </c>
      <c r="W45" s="42">
        <v>1476</v>
      </c>
      <c r="X45" s="42">
        <v>1791</v>
      </c>
      <c r="Y45" s="42">
        <v>2667</v>
      </c>
      <c r="Z45" s="42">
        <v>3723</v>
      </c>
      <c r="AA45" s="500">
        <v>4300</v>
      </c>
      <c r="AB45" s="500">
        <v>4314</v>
      </c>
      <c r="AC45" s="500">
        <v>4448</v>
      </c>
      <c r="AD45" s="810">
        <v>5598</v>
      </c>
      <c r="AE45" s="42">
        <v>5755</v>
      </c>
      <c r="AF45" s="1062" t="s">
        <v>411</v>
      </c>
      <c r="AG45" s="1060" t="s">
        <v>438</v>
      </c>
      <c r="AH45" s="1065"/>
      <c r="AI45" s="1065"/>
      <c r="AJ45" s="1066" t="s">
        <v>586</v>
      </c>
      <c r="AK45" s="1060" t="s">
        <v>438</v>
      </c>
      <c r="AL45" s="1069"/>
      <c r="AM45" s="1069" t="s">
        <v>439</v>
      </c>
      <c r="AN45" s="1069">
        <v>7515</v>
      </c>
      <c r="AO45" s="1069">
        <v>2903</v>
      </c>
      <c r="AP45" s="1142">
        <f t="shared" ref="AP45" si="82">AO45-AS45</f>
        <v>2260</v>
      </c>
      <c r="AQ45" s="554" t="s">
        <v>414</v>
      </c>
      <c r="AR45" s="659">
        <v>131</v>
      </c>
      <c r="AS45" s="1070">
        <v>643</v>
      </c>
      <c r="AT45" s="1069">
        <v>2852</v>
      </c>
      <c r="AU45" s="1142">
        <f t="shared" ref="AU45" si="83">AT45-AX45</f>
        <v>2019</v>
      </c>
      <c r="AV45" s="554" t="s">
        <v>414</v>
      </c>
      <c r="AW45" s="659">
        <v>137</v>
      </c>
      <c r="AX45" s="1070">
        <v>833</v>
      </c>
      <c r="AY45" s="1071">
        <v>0</v>
      </c>
      <c r="AZ45" s="555" t="s">
        <v>415</v>
      </c>
      <c r="BA45" s="659">
        <v>1390</v>
      </c>
      <c r="BB45" s="555" t="s">
        <v>416</v>
      </c>
      <c r="BC45" s="659">
        <v>3</v>
      </c>
      <c r="BD45" s="1152">
        <f t="shared" ref="BD45" si="84">AE45</f>
        <v>5755</v>
      </c>
      <c r="BE45" s="1056"/>
    </row>
    <row r="46" spans="1:57" s="31" customFormat="1" ht="38.25" customHeight="1" x14ac:dyDescent="0.25">
      <c r="A46" s="1078"/>
      <c r="B46" s="1147"/>
      <c r="C46" s="1083"/>
      <c r="D46" s="556" t="s">
        <v>3</v>
      </c>
      <c r="E46" s="538">
        <v>31443607</v>
      </c>
      <c r="F46" s="538">
        <v>31443607</v>
      </c>
      <c r="G46" s="538">
        <v>31443607</v>
      </c>
      <c r="H46" s="538">
        <v>31443607</v>
      </c>
      <c r="I46" s="538">
        <v>31443607</v>
      </c>
      <c r="J46" s="538">
        <v>31568250.000000004</v>
      </c>
      <c r="K46" s="538">
        <v>31568250.000000004</v>
      </c>
      <c r="L46" s="538">
        <v>31568250.000000004</v>
      </c>
      <c r="M46" s="538">
        <v>31568250.000000004</v>
      </c>
      <c r="N46" s="538">
        <v>33845175</v>
      </c>
      <c r="O46" s="538">
        <v>42882295.155000001</v>
      </c>
      <c r="P46" s="538">
        <v>42882295.155000001</v>
      </c>
      <c r="Q46" s="538">
        <v>41750799</v>
      </c>
      <c r="R46" s="538">
        <v>41750799</v>
      </c>
      <c r="S46" s="538" t="s">
        <v>566</v>
      </c>
      <c r="T46" s="538">
        <v>0</v>
      </c>
      <c r="U46" s="811">
        <v>33696150</v>
      </c>
      <c r="V46" s="538">
        <v>35305822</v>
      </c>
      <c r="W46" s="538">
        <v>36595580</v>
      </c>
      <c r="X46" s="538">
        <v>36595580</v>
      </c>
      <c r="Y46" s="812">
        <v>37413780</v>
      </c>
      <c r="Z46" s="812">
        <v>37413780</v>
      </c>
      <c r="AA46" s="538">
        <v>38454045</v>
      </c>
      <c r="AB46" s="538">
        <v>38454045</v>
      </c>
      <c r="AC46" s="538">
        <v>38454045</v>
      </c>
      <c r="AD46" s="538">
        <v>40472451</v>
      </c>
      <c r="AE46" s="538">
        <v>41719400</v>
      </c>
      <c r="AF46" s="1063"/>
      <c r="AG46" s="1060"/>
      <c r="AH46" s="1065"/>
      <c r="AI46" s="1065"/>
      <c r="AJ46" s="1067"/>
      <c r="AK46" s="1060"/>
      <c r="AL46" s="1069"/>
      <c r="AM46" s="1069"/>
      <c r="AN46" s="1069"/>
      <c r="AO46" s="1069"/>
      <c r="AP46" s="1143"/>
      <c r="AQ46" s="554" t="s">
        <v>417</v>
      </c>
      <c r="AR46" s="659">
        <v>491</v>
      </c>
      <c r="AS46" s="1070"/>
      <c r="AT46" s="1069"/>
      <c r="AU46" s="1143"/>
      <c r="AV46" s="554" t="s">
        <v>417</v>
      </c>
      <c r="AW46" s="659">
        <v>489</v>
      </c>
      <c r="AX46" s="1070"/>
      <c r="AY46" s="1072"/>
      <c r="AZ46" s="555" t="s">
        <v>418</v>
      </c>
      <c r="BA46" s="659">
        <v>4365</v>
      </c>
      <c r="BB46" s="555" t="s">
        <v>419</v>
      </c>
      <c r="BC46" s="659">
        <v>0</v>
      </c>
      <c r="BD46" s="1153"/>
      <c r="BE46" s="1056"/>
    </row>
    <row r="47" spans="1:57" s="31" customFormat="1" ht="51" x14ac:dyDescent="0.2">
      <c r="A47" s="1078"/>
      <c r="B47" s="1147"/>
      <c r="C47" s="1083"/>
      <c r="D47" s="557" t="s">
        <v>42</v>
      </c>
      <c r="E47" s="553">
        <v>0</v>
      </c>
      <c r="F47" s="553">
        <v>0</v>
      </c>
      <c r="G47" s="553">
        <v>0</v>
      </c>
      <c r="H47" s="553">
        <v>0</v>
      </c>
      <c r="I47" s="553">
        <v>0</v>
      </c>
      <c r="J47" s="553">
        <v>0</v>
      </c>
      <c r="K47" s="553">
        <v>0</v>
      </c>
      <c r="L47" s="624">
        <v>0</v>
      </c>
      <c r="M47" s="632">
        <v>0</v>
      </c>
      <c r="N47" s="634">
        <v>0</v>
      </c>
      <c r="O47" s="500">
        <v>0</v>
      </c>
      <c r="P47" s="500">
        <v>0</v>
      </c>
      <c r="Q47" s="500">
        <v>0</v>
      </c>
      <c r="R47" s="500">
        <v>0</v>
      </c>
      <c r="S47" s="809"/>
      <c r="T47" s="500">
        <v>0</v>
      </c>
      <c r="U47" s="809">
        <v>0</v>
      </c>
      <c r="V47" s="809">
        <v>0</v>
      </c>
      <c r="W47" s="809">
        <v>0</v>
      </c>
      <c r="X47" s="809">
        <v>0</v>
      </c>
      <c r="Y47" s="809">
        <v>0</v>
      </c>
      <c r="Z47" s="809">
        <v>0</v>
      </c>
      <c r="AA47" s="809">
        <v>0</v>
      </c>
      <c r="AB47" s="809">
        <v>0</v>
      </c>
      <c r="AC47" s="809">
        <v>0</v>
      </c>
      <c r="AD47" s="809">
        <v>0</v>
      </c>
      <c r="AE47" s="809">
        <v>0</v>
      </c>
      <c r="AF47" s="1063"/>
      <c r="AG47" s="1060"/>
      <c r="AH47" s="1065"/>
      <c r="AI47" s="1065"/>
      <c r="AJ47" s="1067"/>
      <c r="AK47" s="1060"/>
      <c r="AL47" s="1069"/>
      <c r="AM47" s="1069"/>
      <c r="AN47" s="1069"/>
      <c r="AO47" s="1069"/>
      <c r="AP47" s="1143"/>
      <c r="AQ47" s="554" t="s">
        <v>420</v>
      </c>
      <c r="AR47" s="659">
        <v>158</v>
      </c>
      <c r="AS47" s="1070"/>
      <c r="AT47" s="1069"/>
      <c r="AU47" s="1143"/>
      <c r="AV47" s="554" t="s">
        <v>420</v>
      </c>
      <c r="AW47" s="659">
        <v>137</v>
      </c>
      <c r="AX47" s="1070"/>
      <c r="AY47" s="1072"/>
      <c r="AZ47" s="555" t="s">
        <v>433</v>
      </c>
      <c r="BA47" s="558"/>
      <c r="BB47" s="555" t="s">
        <v>421</v>
      </c>
      <c r="BC47" s="659">
        <v>0</v>
      </c>
      <c r="BD47" s="1153"/>
      <c r="BE47" s="1056"/>
    </row>
    <row r="48" spans="1:57" s="31" customFormat="1" ht="38.25" customHeight="1" x14ac:dyDescent="0.2">
      <c r="A48" s="1078"/>
      <c r="B48" s="1147"/>
      <c r="C48" s="1083"/>
      <c r="D48" s="556" t="s">
        <v>4</v>
      </c>
      <c r="E48" s="553">
        <v>7996744.9500000002</v>
      </c>
      <c r="F48" s="553">
        <v>7996744.9500000002</v>
      </c>
      <c r="G48" s="553">
        <v>7996744.9500000002</v>
      </c>
      <c r="H48" s="553">
        <v>7996744.9500000002</v>
      </c>
      <c r="I48" s="553">
        <v>7996744.9500000002</v>
      </c>
      <c r="J48" s="553">
        <v>7995300</v>
      </c>
      <c r="K48" s="553">
        <v>7995300</v>
      </c>
      <c r="L48" s="624">
        <v>7995300</v>
      </c>
      <c r="M48" s="632">
        <v>7995300</v>
      </c>
      <c r="N48" s="634">
        <v>7995300</v>
      </c>
      <c r="O48" s="500">
        <v>7995300</v>
      </c>
      <c r="P48" s="500">
        <v>7995300</v>
      </c>
      <c r="Q48" s="500">
        <v>7995300</v>
      </c>
      <c r="R48" s="500">
        <v>7995300</v>
      </c>
      <c r="S48" s="809"/>
      <c r="T48" s="500">
        <v>5728800</v>
      </c>
      <c r="U48" s="500">
        <v>10540815</v>
      </c>
      <c r="V48" s="500">
        <v>10540815</v>
      </c>
      <c r="W48" s="500">
        <v>10540815</v>
      </c>
      <c r="X48" s="500">
        <v>10540815</v>
      </c>
      <c r="Y48" s="500">
        <v>10540815</v>
      </c>
      <c r="Z48" s="500">
        <v>10540815</v>
      </c>
      <c r="AA48" s="500">
        <v>10540815</v>
      </c>
      <c r="AB48" s="500">
        <v>10540815</v>
      </c>
      <c r="AC48" s="500">
        <v>10540815</v>
      </c>
      <c r="AD48" s="500">
        <v>10540815</v>
      </c>
      <c r="AE48" s="500">
        <v>10540815</v>
      </c>
      <c r="AF48" s="1063"/>
      <c r="AG48" s="1060"/>
      <c r="AH48" s="1065"/>
      <c r="AI48" s="1065"/>
      <c r="AJ48" s="1067"/>
      <c r="AK48" s="1060"/>
      <c r="AL48" s="1069"/>
      <c r="AM48" s="1069"/>
      <c r="AN48" s="1069"/>
      <c r="AO48" s="1069"/>
      <c r="AP48" s="1143"/>
      <c r="AQ48" s="554" t="s">
        <v>422</v>
      </c>
      <c r="AR48" s="659">
        <v>836</v>
      </c>
      <c r="AS48" s="1070"/>
      <c r="AT48" s="1069"/>
      <c r="AU48" s="1143"/>
      <c r="AV48" s="554" t="s">
        <v>422</v>
      </c>
      <c r="AW48" s="659">
        <v>358</v>
      </c>
      <c r="AX48" s="1070"/>
      <c r="AY48" s="1072"/>
      <c r="AZ48" s="559"/>
      <c r="BA48" s="560"/>
      <c r="BB48" s="555" t="s">
        <v>423</v>
      </c>
      <c r="BC48" s="659">
        <v>0</v>
      </c>
      <c r="BD48" s="1153"/>
      <c r="BE48" s="1056"/>
    </row>
    <row r="49" spans="1:57" s="31" customFormat="1" ht="38.25" customHeight="1" x14ac:dyDescent="0.2">
      <c r="A49" s="1078"/>
      <c r="B49" s="1147"/>
      <c r="C49" s="1083"/>
      <c r="D49" s="557" t="s">
        <v>43</v>
      </c>
      <c r="E49" s="552">
        <v>7515</v>
      </c>
      <c r="F49" s="552">
        <v>7515</v>
      </c>
      <c r="G49" s="552">
        <v>7515</v>
      </c>
      <c r="H49" s="552">
        <v>7515</v>
      </c>
      <c r="I49" s="552">
        <v>7515</v>
      </c>
      <c r="J49" s="552">
        <v>7515</v>
      </c>
      <c r="K49" s="552">
        <v>7515</v>
      </c>
      <c r="L49" s="552">
        <v>7515</v>
      </c>
      <c r="M49" s="552">
        <v>7515</v>
      </c>
      <c r="N49" s="552">
        <v>7515</v>
      </c>
      <c r="O49" s="808">
        <v>7515</v>
      </c>
      <c r="P49" s="808">
        <v>7515</v>
      </c>
      <c r="Q49" s="808">
        <v>7515</v>
      </c>
      <c r="R49" s="808">
        <v>7515</v>
      </c>
      <c r="S49" s="500"/>
      <c r="T49" s="500">
        <f t="shared" ref="T49:Y50" si="85">T47+T45</f>
        <v>361</v>
      </c>
      <c r="U49" s="500">
        <f t="shared" si="85"/>
        <v>637</v>
      </c>
      <c r="V49" s="500">
        <f t="shared" si="85"/>
        <v>1236</v>
      </c>
      <c r="W49" s="500">
        <f t="shared" si="85"/>
        <v>1476</v>
      </c>
      <c r="X49" s="500">
        <f t="shared" ref="X49" si="86">X47+X45</f>
        <v>1791</v>
      </c>
      <c r="Y49" s="500">
        <f t="shared" si="85"/>
        <v>2667</v>
      </c>
      <c r="Z49" s="500">
        <f t="shared" ref="Z49:AA49" si="87">Z47+Z45</f>
        <v>3723</v>
      </c>
      <c r="AA49" s="500">
        <f t="shared" si="87"/>
        <v>4300</v>
      </c>
      <c r="AB49" s="500">
        <f t="shared" ref="AB49:AC49" si="88">AB47+AB45</f>
        <v>4314</v>
      </c>
      <c r="AC49" s="500">
        <f t="shared" si="88"/>
        <v>4448</v>
      </c>
      <c r="AD49" s="500">
        <f t="shared" ref="AD49:AE49" si="89">AD47+AD45</f>
        <v>5598</v>
      </c>
      <c r="AE49" s="500">
        <f t="shared" si="89"/>
        <v>5755</v>
      </c>
      <c r="AF49" s="1063"/>
      <c r="AG49" s="1060"/>
      <c r="AH49" s="1065"/>
      <c r="AI49" s="1065"/>
      <c r="AJ49" s="1067"/>
      <c r="AK49" s="1060"/>
      <c r="AL49" s="1069"/>
      <c r="AM49" s="1069"/>
      <c r="AN49" s="1069"/>
      <c r="AO49" s="1069"/>
      <c r="AP49" s="1143"/>
      <c r="AQ49" s="554" t="s">
        <v>424</v>
      </c>
      <c r="AR49" s="659">
        <v>553</v>
      </c>
      <c r="AS49" s="1070"/>
      <c r="AT49" s="1069"/>
      <c r="AU49" s="1143"/>
      <c r="AV49" s="554" t="s">
        <v>424</v>
      </c>
      <c r="AW49" s="659">
        <v>770</v>
      </c>
      <c r="AX49" s="1070"/>
      <c r="AY49" s="1072"/>
      <c r="AZ49" s="559"/>
      <c r="BA49" s="560"/>
      <c r="BB49" s="555" t="s">
        <v>425</v>
      </c>
      <c r="BC49" s="659">
        <v>0</v>
      </c>
      <c r="BD49" s="1153"/>
      <c r="BE49" s="1056"/>
    </row>
    <row r="50" spans="1:57" s="31" customFormat="1" ht="38.25" x14ac:dyDescent="0.2">
      <c r="A50" s="1078"/>
      <c r="B50" s="1147"/>
      <c r="C50" s="1083"/>
      <c r="D50" s="1057" t="s">
        <v>45</v>
      </c>
      <c r="E50" s="1059">
        <f t="shared" ref="E50:J50" si="90">E48+E46</f>
        <v>39440351.950000003</v>
      </c>
      <c r="F50" s="1059">
        <f t="shared" si="90"/>
        <v>39440351.950000003</v>
      </c>
      <c r="G50" s="1059">
        <f t="shared" si="90"/>
        <v>39440351.950000003</v>
      </c>
      <c r="H50" s="1059">
        <f t="shared" si="90"/>
        <v>39440351.950000003</v>
      </c>
      <c r="I50" s="1059">
        <f t="shared" si="90"/>
        <v>39440351.950000003</v>
      </c>
      <c r="J50" s="1059">
        <f t="shared" si="90"/>
        <v>39563550</v>
      </c>
      <c r="K50" s="1059">
        <f t="shared" ref="K50:L50" si="91">K48+K46</f>
        <v>39563550</v>
      </c>
      <c r="L50" s="1059">
        <f t="shared" si="91"/>
        <v>39563550</v>
      </c>
      <c r="M50" s="1059">
        <f t="shared" ref="M50:O50" si="92">M48+M46</f>
        <v>39563550</v>
      </c>
      <c r="N50" s="1059">
        <f t="shared" si="92"/>
        <v>41840475</v>
      </c>
      <c r="O50" s="1076">
        <f t="shared" si="92"/>
        <v>50877595.155000001</v>
      </c>
      <c r="P50" s="1076">
        <f t="shared" ref="P50:Q50" si="93">P48+P46</f>
        <v>50877595.155000001</v>
      </c>
      <c r="Q50" s="1076">
        <f t="shared" si="93"/>
        <v>49746099</v>
      </c>
      <c r="R50" s="1076">
        <f t="shared" ref="R50" si="94">R48+R46</f>
        <v>49746099</v>
      </c>
      <c r="S50" s="1076"/>
      <c r="T50" s="1076">
        <f>T48+T46</f>
        <v>5728800</v>
      </c>
      <c r="U50" s="1076">
        <f t="shared" si="85"/>
        <v>44236965</v>
      </c>
      <c r="V50" s="1076">
        <f t="shared" si="85"/>
        <v>45846637</v>
      </c>
      <c r="W50" s="1076">
        <f t="shared" si="85"/>
        <v>47136395</v>
      </c>
      <c r="X50" s="1076">
        <f t="shared" ref="X50" si="95">X48+X46</f>
        <v>47136395</v>
      </c>
      <c r="Y50" s="1076">
        <f t="shared" si="85"/>
        <v>47954595</v>
      </c>
      <c r="Z50" s="1076">
        <f t="shared" ref="Z50:AA50" si="96">Z48+Z46</f>
        <v>47954595</v>
      </c>
      <c r="AA50" s="1076">
        <f t="shared" si="96"/>
        <v>48994860</v>
      </c>
      <c r="AB50" s="1076">
        <f t="shared" ref="AB50:AC50" si="97">AB48+AB46</f>
        <v>48994860</v>
      </c>
      <c r="AC50" s="1076">
        <f t="shared" si="97"/>
        <v>48994860</v>
      </c>
      <c r="AD50" s="1076">
        <f t="shared" ref="AD50:AE50" si="98">AD48+AD46</f>
        <v>51013266</v>
      </c>
      <c r="AE50" s="1076">
        <f t="shared" si="98"/>
        <v>52260215</v>
      </c>
      <c r="AF50" s="1063"/>
      <c r="AG50" s="1060"/>
      <c r="AH50" s="1065"/>
      <c r="AI50" s="1065"/>
      <c r="AJ50" s="1067"/>
      <c r="AK50" s="1060"/>
      <c r="AL50" s="1069"/>
      <c r="AM50" s="1069"/>
      <c r="AN50" s="1069"/>
      <c r="AO50" s="1069"/>
      <c r="AP50" s="1143"/>
      <c r="AQ50" s="554" t="s">
        <v>426</v>
      </c>
      <c r="AR50" s="659">
        <v>51</v>
      </c>
      <c r="AS50" s="1070"/>
      <c r="AT50" s="1069"/>
      <c r="AU50" s="1143"/>
      <c r="AV50" s="554" t="s">
        <v>426</v>
      </c>
      <c r="AW50" s="659">
        <v>58</v>
      </c>
      <c r="AX50" s="1070"/>
      <c r="AY50" s="1072"/>
      <c r="AZ50" s="559"/>
      <c r="BA50" s="560"/>
      <c r="BB50" s="555" t="s">
        <v>427</v>
      </c>
      <c r="BC50" s="659">
        <v>5752</v>
      </c>
      <c r="BD50" s="1153"/>
      <c r="BE50" s="1056"/>
    </row>
    <row r="51" spans="1:57" s="31" customFormat="1" ht="26.25" customHeight="1" thickBot="1" x14ac:dyDescent="0.25">
      <c r="A51" s="1078"/>
      <c r="B51" s="1147"/>
      <c r="C51" s="1083"/>
      <c r="D51" s="1075"/>
      <c r="E51" s="1059"/>
      <c r="F51" s="1059"/>
      <c r="G51" s="1059"/>
      <c r="H51" s="1059"/>
      <c r="I51" s="1059"/>
      <c r="J51" s="1059"/>
      <c r="K51" s="1059"/>
      <c r="L51" s="1059"/>
      <c r="M51" s="1059"/>
      <c r="N51" s="1059"/>
      <c r="O51" s="1076"/>
      <c r="P51" s="1076"/>
      <c r="Q51" s="1076"/>
      <c r="R51" s="1076"/>
      <c r="S51" s="1076"/>
      <c r="T51" s="1076"/>
      <c r="U51" s="1076"/>
      <c r="V51" s="1076"/>
      <c r="W51" s="1076"/>
      <c r="X51" s="1076"/>
      <c r="Y51" s="1076"/>
      <c r="Z51" s="1076"/>
      <c r="AA51" s="1076"/>
      <c r="AB51" s="1076"/>
      <c r="AC51" s="1076"/>
      <c r="AD51" s="1076"/>
      <c r="AE51" s="1076"/>
      <c r="AF51" s="1064"/>
      <c r="AG51" s="1060"/>
      <c r="AH51" s="1065"/>
      <c r="AI51" s="1065"/>
      <c r="AJ51" s="1068"/>
      <c r="AK51" s="1060"/>
      <c r="AL51" s="1069"/>
      <c r="AM51" s="1069"/>
      <c r="AN51" s="1069"/>
      <c r="AO51" s="1069"/>
      <c r="AP51" s="1144"/>
      <c r="AQ51" s="554" t="s">
        <v>428</v>
      </c>
      <c r="AR51" s="659">
        <v>40</v>
      </c>
      <c r="AS51" s="1070"/>
      <c r="AT51" s="1069"/>
      <c r="AU51" s="1144"/>
      <c r="AV51" s="554" t="s">
        <v>428</v>
      </c>
      <c r="AW51" s="659">
        <v>70</v>
      </c>
      <c r="AX51" s="1070"/>
      <c r="AY51" s="1073"/>
      <c r="AZ51" s="559"/>
      <c r="BA51" s="560"/>
      <c r="BB51" s="558"/>
      <c r="BC51" s="558"/>
      <c r="BD51" s="1153"/>
      <c r="BE51" s="1056"/>
    </row>
    <row r="52" spans="1:57" s="31" customFormat="1" ht="22.5" customHeight="1" x14ac:dyDescent="0.2">
      <c r="A52" s="1078"/>
      <c r="B52" s="1147"/>
      <c r="C52" s="1083" t="s">
        <v>440</v>
      </c>
      <c r="D52" s="551" t="s">
        <v>41</v>
      </c>
      <c r="E52" s="552">
        <v>17713</v>
      </c>
      <c r="F52" s="552">
        <v>17713</v>
      </c>
      <c r="G52" s="552">
        <v>17713</v>
      </c>
      <c r="H52" s="552">
        <v>17713</v>
      </c>
      <c r="I52" s="552">
        <v>17713</v>
      </c>
      <c r="J52" s="552">
        <v>17713</v>
      </c>
      <c r="K52" s="552">
        <v>17713</v>
      </c>
      <c r="L52" s="552">
        <v>17713</v>
      </c>
      <c r="M52" s="552">
        <v>17713</v>
      </c>
      <c r="N52" s="552">
        <v>17713</v>
      </c>
      <c r="O52" s="808">
        <v>17713</v>
      </c>
      <c r="P52" s="808">
        <v>17713</v>
      </c>
      <c r="Q52" s="808">
        <v>17713</v>
      </c>
      <c r="R52" s="42">
        <v>12097</v>
      </c>
      <c r="S52" s="42"/>
      <c r="T52" s="42">
        <v>591</v>
      </c>
      <c r="U52" s="42">
        <v>591</v>
      </c>
      <c r="V52" s="42">
        <v>1705</v>
      </c>
      <c r="W52" s="42">
        <v>2748</v>
      </c>
      <c r="X52" s="42">
        <v>2825</v>
      </c>
      <c r="Y52" s="42">
        <v>3068</v>
      </c>
      <c r="Z52" s="42">
        <v>5187</v>
      </c>
      <c r="AA52" s="500">
        <v>5824</v>
      </c>
      <c r="AB52" s="500">
        <v>8750</v>
      </c>
      <c r="AC52" s="500">
        <v>10136</v>
      </c>
      <c r="AD52" s="810">
        <v>12097</v>
      </c>
      <c r="AE52" s="42">
        <v>12097</v>
      </c>
      <c r="AF52" s="1062" t="s">
        <v>411</v>
      </c>
      <c r="AG52" s="1060" t="s">
        <v>440</v>
      </c>
      <c r="AH52" s="1065"/>
      <c r="AI52" s="1065"/>
      <c r="AJ52" s="1066" t="s">
        <v>586</v>
      </c>
      <c r="AK52" s="1060" t="s">
        <v>440</v>
      </c>
      <c r="AL52" s="1069"/>
      <c r="AM52" s="1069" t="s">
        <v>441</v>
      </c>
      <c r="AN52" s="1069">
        <v>17713</v>
      </c>
      <c r="AO52" s="1069">
        <v>5411</v>
      </c>
      <c r="AP52" s="1142">
        <f t="shared" ref="AP52" si="99">AO52-AS52</f>
        <v>4360</v>
      </c>
      <c r="AQ52" s="554" t="s">
        <v>414</v>
      </c>
      <c r="AR52" s="659">
        <v>61</v>
      </c>
      <c r="AS52" s="1070">
        <v>1051</v>
      </c>
      <c r="AT52" s="1069">
        <v>6641</v>
      </c>
      <c r="AU52" s="1142">
        <f t="shared" ref="AU52" si="100">AT52-AX52</f>
        <v>4989</v>
      </c>
      <c r="AV52" s="554" t="s">
        <v>414</v>
      </c>
      <c r="AW52" s="659">
        <v>67</v>
      </c>
      <c r="AX52" s="1070">
        <v>1652</v>
      </c>
      <c r="AY52" s="1071">
        <v>45</v>
      </c>
      <c r="AZ52" s="555" t="s">
        <v>415</v>
      </c>
      <c r="BA52" s="659">
        <v>566</v>
      </c>
      <c r="BB52" s="555" t="s">
        <v>416</v>
      </c>
      <c r="BC52" s="537">
        <v>105</v>
      </c>
      <c r="BD52" s="1152">
        <f t="shared" ref="BD52" si="101">AE52</f>
        <v>12097</v>
      </c>
      <c r="BE52" s="1056"/>
    </row>
    <row r="53" spans="1:57" s="31" customFormat="1" ht="38.25" customHeight="1" x14ac:dyDescent="0.25">
      <c r="A53" s="1078"/>
      <c r="B53" s="1147"/>
      <c r="C53" s="1083"/>
      <c r="D53" s="556" t="s">
        <v>3</v>
      </c>
      <c r="E53" s="538">
        <v>74104459</v>
      </c>
      <c r="F53" s="538">
        <v>74104459</v>
      </c>
      <c r="G53" s="538">
        <v>74104459</v>
      </c>
      <c r="H53" s="538">
        <v>74104459</v>
      </c>
      <c r="I53" s="538">
        <v>74104459</v>
      </c>
      <c r="J53" s="538">
        <v>73959900</v>
      </c>
      <c r="K53" s="538">
        <v>73959900</v>
      </c>
      <c r="L53" s="538">
        <v>73959900</v>
      </c>
      <c r="M53" s="538">
        <v>73959900</v>
      </c>
      <c r="N53" s="538">
        <v>79294410</v>
      </c>
      <c r="O53" s="538">
        <v>100467091.506</v>
      </c>
      <c r="P53" s="538">
        <v>100467091.506</v>
      </c>
      <c r="Q53" s="538">
        <v>97816157</v>
      </c>
      <c r="R53" s="538">
        <v>97816157</v>
      </c>
      <c r="S53" s="538" t="s">
        <v>566</v>
      </c>
      <c r="T53" s="538">
        <v>0</v>
      </c>
      <c r="U53" s="811">
        <v>26956920</v>
      </c>
      <c r="V53" s="538">
        <v>83206701</v>
      </c>
      <c r="W53" s="538">
        <v>85738216</v>
      </c>
      <c r="X53" s="538">
        <v>85738216</v>
      </c>
      <c r="Y53" s="812">
        <v>86556416</v>
      </c>
      <c r="Z53" s="812">
        <v>86556416</v>
      </c>
      <c r="AA53" s="538">
        <v>90092334</v>
      </c>
      <c r="AB53" s="538">
        <v>90092334</v>
      </c>
      <c r="AC53" s="538">
        <v>90092334</v>
      </c>
      <c r="AD53" s="538">
        <v>94821170</v>
      </c>
      <c r="AE53" s="538">
        <v>97742595</v>
      </c>
      <c r="AF53" s="1063"/>
      <c r="AG53" s="1060"/>
      <c r="AH53" s="1065"/>
      <c r="AI53" s="1065"/>
      <c r="AJ53" s="1067"/>
      <c r="AK53" s="1060"/>
      <c r="AL53" s="1069"/>
      <c r="AM53" s="1069"/>
      <c r="AN53" s="1069"/>
      <c r="AO53" s="1069"/>
      <c r="AP53" s="1143"/>
      <c r="AQ53" s="554" t="s">
        <v>417</v>
      </c>
      <c r="AR53" s="659">
        <v>1037</v>
      </c>
      <c r="AS53" s="1070"/>
      <c r="AT53" s="1069"/>
      <c r="AU53" s="1143"/>
      <c r="AV53" s="554" t="s">
        <v>417</v>
      </c>
      <c r="AW53" s="659">
        <v>1096</v>
      </c>
      <c r="AX53" s="1070"/>
      <c r="AY53" s="1072"/>
      <c r="AZ53" s="555" t="s">
        <v>418</v>
      </c>
      <c r="BA53" s="659">
        <v>11531</v>
      </c>
      <c r="BB53" s="555" t="s">
        <v>419</v>
      </c>
      <c r="BC53" s="537">
        <v>3</v>
      </c>
      <c r="BD53" s="1153"/>
      <c r="BE53" s="1056"/>
    </row>
    <row r="54" spans="1:57" s="31" customFormat="1" ht="51" x14ac:dyDescent="0.2">
      <c r="A54" s="1078"/>
      <c r="B54" s="1147"/>
      <c r="C54" s="1083"/>
      <c r="D54" s="557" t="s">
        <v>42</v>
      </c>
      <c r="E54" s="553">
        <v>0</v>
      </c>
      <c r="F54" s="553">
        <v>0</v>
      </c>
      <c r="G54" s="553">
        <v>0</v>
      </c>
      <c r="H54" s="553">
        <v>0</v>
      </c>
      <c r="I54" s="553">
        <v>0</v>
      </c>
      <c r="J54" s="553">
        <v>0</v>
      </c>
      <c r="K54" s="553">
        <v>0</v>
      </c>
      <c r="L54" s="624">
        <v>0</v>
      </c>
      <c r="M54" s="632">
        <v>0</v>
      </c>
      <c r="N54" s="634">
        <v>0</v>
      </c>
      <c r="O54" s="500">
        <v>0</v>
      </c>
      <c r="P54" s="500">
        <v>0</v>
      </c>
      <c r="Q54" s="500">
        <v>0</v>
      </c>
      <c r="R54" s="500">
        <v>0</v>
      </c>
      <c r="S54" s="809"/>
      <c r="T54" s="500">
        <v>0</v>
      </c>
      <c r="U54" s="809">
        <v>0</v>
      </c>
      <c r="V54" s="809">
        <v>0</v>
      </c>
      <c r="W54" s="809">
        <v>0</v>
      </c>
      <c r="X54" s="809">
        <v>0</v>
      </c>
      <c r="Y54" s="809">
        <v>0</v>
      </c>
      <c r="Z54" s="809">
        <v>0</v>
      </c>
      <c r="AA54" s="809">
        <v>0</v>
      </c>
      <c r="AB54" s="809">
        <v>0</v>
      </c>
      <c r="AC54" s="809">
        <v>0</v>
      </c>
      <c r="AD54" s="809">
        <v>0</v>
      </c>
      <c r="AE54" s="809">
        <v>0</v>
      </c>
      <c r="AF54" s="1063"/>
      <c r="AG54" s="1060"/>
      <c r="AH54" s="1065"/>
      <c r="AI54" s="1065"/>
      <c r="AJ54" s="1067"/>
      <c r="AK54" s="1060"/>
      <c r="AL54" s="1069"/>
      <c r="AM54" s="1069"/>
      <c r="AN54" s="1069"/>
      <c r="AO54" s="1069"/>
      <c r="AP54" s="1143"/>
      <c r="AQ54" s="554" t="s">
        <v>420</v>
      </c>
      <c r="AR54" s="659">
        <v>305</v>
      </c>
      <c r="AS54" s="1070"/>
      <c r="AT54" s="1069"/>
      <c r="AU54" s="1143"/>
      <c r="AV54" s="554" t="s">
        <v>420</v>
      </c>
      <c r="AW54" s="659">
        <v>342</v>
      </c>
      <c r="AX54" s="1070"/>
      <c r="AY54" s="1072"/>
      <c r="AZ54" s="555"/>
      <c r="BA54" s="558"/>
      <c r="BB54" s="555" t="s">
        <v>421</v>
      </c>
      <c r="BC54" s="537">
        <v>45</v>
      </c>
      <c r="BD54" s="1153"/>
      <c r="BE54" s="1056"/>
    </row>
    <row r="55" spans="1:57" s="31" customFormat="1" ht="38.25" customHeight="1" x14ac:dyDescent="0.2">
      <c r="A55" s="1078"/>
      <c r="B55" s="1147"/>
      <c r="C55" s="1083"/>
      <c r="D55" s="556" t="s">
        <v>4</v>
      </c>
      <c r="E55" s="553">
        <v>7996744.9500000002</v>
      </c>
      <c r="F55" s="553">
        <v>7996744.9500000002</v>
      </c>
      <c r="G55" s="553">
        <v>7996744.9500000002</v>
      </c>
      <c r="H55" s="553">
        <v>7996744.9500000002</v>
      </c>
      <c r="I55" s="553">
        <v>7996744.9500000002</v>
      </c>
      <c r="J55" s="553">
        <v>7995300</v>
      </c>
      <c r="K55" s="553">
        <v>7995300</v>
      </c>
      <c r="L55" s="624">
        <v>7995300</v>
      </c>
      <c r="M55" s="632">
        <v>7995300</v>
      </c>
      <c r="N55" s="634">
        <v>7995300</v>
      </c>
      <c r="O55" s="500">
        <v>7995300</v>
      </c>
      <c r="P55" s="500">
        <v>7995300</v>
      </c>
      <c r="Q55" s="500">
        <v>7995300</v>
      </c>
      <c r="R55" s="500">
        <v>7995300</v>
      </c>
      <c r="S55" s="809"/>
      <c r="T55" s="500">
        <v>5728800</v>
      </c>
      <c r="U55" s="500">
        <v>10540815</v>
      </c>
      <c r="V55" s="500">
        <v>10540815</v>
      </c>
      <c r="W55" s="500">
        <v>10540815</v>
      </c>
      <c r="X55" s="500">
        <v>10540815</v>
      </c>
      <c r="Y55" s="500">
        <v>10540815</v>
      </c>
      <c r="Z55" s="500">
        <v>10540815</v>
      </c>
      <c r="AA55" s="500">
        <v>10540815</v>
      </c>
      <c r="AB55" s="500">
        <v>10540815</v>
      </c>
      <c r="AC55" s="500">
        <v>10540815</v>
      </c>
      <c r="AD55" s="500">
        <v>10540815</v>
      </c>
      <c r="AE55" s="500">
        <v>10540815</v>
      </c>
      <c r="AF55" s="1063"/>
      <c r="AG55" s="1060"/>
      <c r="AH55" s="1065"/>
      <c r="AI55" s="1065"/>
      <c r="AJ55" s="1067"/>
      <c r="AK55" s="1060"/>
      <c r="AL55" s="1069"/>
      <c r="AM55" s="1069"/>
      <c r="AN55" s="1069"/>
      <c r="AO55" s="1069"/>
      <c r="AP55" s="1143"/>
      <c r="AQ55" s="554" t="s">
        <v>422</v>
      </c>
      <c r="AR55" s="659">
        <v>293</v>
      </c>
      <c r="AS55" s="1070"/>
      <c r="AT55" s="1069"/>
      <c r="AU55" s="1143"/>
      <c r="AV55" s="554" t="s">
        <v>422</v>
      </c>
      <c r="AW55" s="659">
        <v>403</v>
      </c>
      <c r="AX55" s="1070"/>
      <c r="AY55" s="1072"/>
      <c r="AZ55" s="559"/>
      <c r="BA55" s="560"/>
      <c r="BB55" s="555" t="s">
        <v>423</v>
      </c>
      <c r="BC55" s="537">
        <v>2</v>
      </c>
      <c r="BD55" s="1153"/>
      <c r="BE55" s="1056"/>
    </row>
    <row r="56" spans="1:57" s="31" customFormat="1" ht="38.25" customHeight="1" x14ac:dyDescent="0.2">
      <c r="A56" s="1078"/>
      <c r="B56" s="1147"/>
      <c r="C56" s="1083"/>
      <c r="D56" s="557" t="s">
        <v>43</v>
      </c>
      <c r="E56" s="552">
        <v>17713</v>
      </c>
      <c r="F56" s="552">
        <v>17713</v>
      </c>
      <c r="G56" s="552">
        <v>17713</v>
      </c>
      <c r="H56" s="552">
        <v>17713</v>
      </c>
      <c r="I56" s="552">
        <v>17713</v>
      </c>
      <c r="J56" s="552">
        <v>17713</v>
      </c>
      <c r="K56" s="552">
        <v>17713</v>
      </c>
      <c r="L56" s="552">
        <v>17713</v>
      </c>
      <c r="M56" s="552">
        <v>17713</v>
      </c>
      <c r="N56" s="552">
        <v>17713</v>
      </c>
      <c r="O56" s="808">
        <v>17713</v>
      </c>
      <c r="P56" s="808">
        <v>17713</v>
      </c>
      <c r="Q56" s="808">
        <v>17713</v>
      </c>
      <c r="R56" s="808">
        <v>17713</v>
      </c>
      <c r="S56" s="500"/>
      <c r="T56" s="500">
        <f t="shared" ref="T56:Y57" si="102">T54+T52</f>
        <v>591</v>
      </c>
      <c r="U56" s="500">
        <f t="shared" si="102"/>
        <v>591</v>
      </c>
      <c r="V56" s="500">
        <f t="shared" si="102"/>
        <v>1705</v>
      </c>
      <c r="W56" s="500">
        <f t="shared" si="102"/>
        <v>2748</v>
      </c>
      <c r="X56" s="500">
        <f t="shared" ref="X56" si="103">X54+X52</f>
        <v>2825</v>
      </c>
      <c r="Y56" s="500">
        <f t="shared" si="102"/>
        <v>3068</v>
      </c>
      <c r="Z56" s="500">
        <f t="shared" ref="Z56:AA56" si="104">Z54+Z52</f>
        <v>5187</v>
      </c>
      <c r="AA56" s="500">
        <f t="shared" si="104"/>
        <v>5824</v>
      </c>
      <c r="AB56" s="500">
        <f t="shared" ref="AB56:AC56" si="105">AB54+AB52</f>
        <v>8750</v>
      </c>
      <c r="AC56" s="500">
        <f t="shared" si="105"/>
        <v>10136</v>
      </c>
      <c r="AD56" s="500">
        <f t="shared" ref="AD56:AE56" si="106">AD54+AD52</f>
        <v>12097</v>
      </c>
      <c r="AE56" s="500">
        <f t="shared" si="106"/>
        <v>12097</v>
      </c>
      <c r="AF56" s="1063"/>
      <c r="AG56" s="1060"/>
      <c r="AH56" s="1065"/>
      <c r="AI56" s="1065"/>
      <c r="AJ56" s="1067"/>
      <c r="AK56" s="1060"/>
      <c r="AL56" s="1069"/>
      <c r="AM56" s="1069"/>
      <c r="AN56" s="1069"/>
      <c r="AO56" s="1069"/>
      <c r="AP56" s="1143"/>
      <c r="AQ56" s="554" t="s">
        <v>424</v>
      </c>
      <c r="AR56" s="659">
        <v>672</v>
      </c>
      <c r="AS56" s="1070"/>
      <c r="AT56" s="1069"/>
      <c r="AU56" s="1143"/>
      <c r="AV56" s="554" t="s">
        <v>424</v>
      </c>
      <c r="AW56" s="659">
        <v>871</v>
      </c>
      <c r="AX56" s="1070"/>
      <c r="AY56" s="1072"/>
      <c r="AZ56" s="559"/>
      <c r="BA56" s="560"/>
      <c r="BB56" s="555" t="s">
        <v>425</v>
      </c>
      <c r="BC56" s="537">
        <v>3</v>
      </c>
      <c r="BD56" s="1153"/>
      <c r="BE56" s="1056"/>
    </row>
    <row r="57" spans="1:57" s="31" customFormat="1" ht="38.25" x14ac:dyDescent="0.2">
      <c r="A57" s="1078"/>
      <c r="B57" s="1147"/>
      <c r="C57" s="1083"/>
      <c r="D57" s="1057" t="s">
        <v>45</v>
      </c>
      <c r="E57" s="1059">
        <f t="shared" ref="E57:J57" si="107">E55+E53</f>
        <v>82101203.950000003</v>
      </c>
      <c r="F57" s="1059">
        <f t="shared" si="107"/>
        <v>82101203.950000003</v>
      </c>
      <c r="G57" s="1059">
        <f t="shared" si="107"/>
        <v>82101203.950000003</v>
      </c>
      <c r="H57" s="1059">
        <f t="shared" si="107"/>
        <v>82101203.950000003</v>
      </c>
      <c r="I57" s="1059">
        <f t="shared" si="107"/>
        <v>82101203.950000003</v>
      </c>
      <c r="J57" s="1059">
        <f t="shared" si="107"/>
        <v>81955200</v>
      </c>
      <c r="K57" s="1059">
        <f t="shared" ref="K57:L57" si="108">K55+K53</f>
        <v>81955200</v>
      </c>
      <c r="L57" s="1059">
        <f t="shared" si="108"/>
        <v>81955200</v>
      </c>
      <c r="M57" s="1059">
        <f t="shared" ref="M57:O57" si="109">M55+M53</f>
        <v>81955200</v>
      </c>
      <c r="N57" s="1059">
        <f t="shared" si="109"/>
        <v>87289710</v>
      </c>
      <c r="O57" s="1076">
        <f t="shared" si="109"/>
        <v>108462391.506</v>
      </c>
      <c r="P57" s="1076">
        <f t="shared" ref="P57:Q57" si="110">P55+P53</f>
        <v>108462391.506</v>
      </c>
      <c r="Q57" s="1076">
        <f t="shared" si="110"/>
        <v>105811457</v>
      </c>
      <c r="R57" s="1076">
        <f t="shared" ref="R57" si="111">R55+R53</f>
        <v>105811457</v>
      </c>
      <c r="S57" s="1076"/>
      <c r="T57" s="1076">
        <f>T55+T53</f>
        <v>5728800</v>
      </c>
      <c r="U57" s="1076">
        <f t="shared" si="102"/>
        <v>37497735</v>
      </c>
      <c r="V57" s="1076">
        <f t="shared" si="102"/>
        <v>93747516</v>
      </c>
      <c r="W57" s="1076">
        <f t="shared" si="102"/>
        <v>96279031</v>
      </c>
      <c r="X57" s="1076">
        <f t="shared" ref="X57" si="112">X55+X53</f>
        <v>96279031</v>
      </c>
      <c r="Y57" s="1076">
        <f t="shared" si="102"/>
        <v>97097231</v>
      </c>
      <c r="Z57" s="1076">
        <f t="shared" ref="Z57:AA57" si="113">Z55+Z53</f>
        <v>97097231</v>
      </c>
      <c r="AA57" s="1076">
        <f t="shared" si="113"/>
        <v>100633149</v>
      </c>
      <c r="AB57" s="1076">
        <f t="shared" ref="AB57:AC57" si="114">AB55+AB53</f>
        <v>100633149</v>
      </c>
      <c r="AC57" s="1076">
        <f t="shared" si="114"/>
        <v>100633149</v>
      </c>
      <c r="AD57" s="1076">
        <f t="shared" ref="AD57:AE57" si="115">AD55+AD53</f>
        <v>105361985</v>
      </c>
      <c r="AE57" s="1076">
        <f t="shared" si="115"/>
        <v>108283410</v>
      </c>
      <c r="AF57" s="1063"/>
      <c r="AG57" s="1060"/>
      <c r="AH57" s="1065"/>
      <c r="AI57" s="1065"/>
      <c r="AJ57" s="1067"/>
      <c r="AK57" s="1060"/>
      <c r="AL57" s="1069"/>
      <c r="AM57" s="1069"/>
      <c r="AN57" s="1069"/>
      <c r="AO57" s="1069"/>
      <c r="AP57" s="1143"/>
      <c r="AQ57" s="554" t="s">
        <v>426</v>
      </c>
      <c r="AR57" s="659">
        <v>102</v>
      </c>
      <c r="AS57" s="1070"/>
      <c r="AT57" s="1069"/>
      <c r="AU57" s="1143"/>
      <c r="AV57" s="554" t="s">
        <v>426</v>
      </c>
      <c r="AW57" s="659">
        <v>112</v>
      </c>
      <c r="AX57" s="1070"/>
      <c r="AY57" s="1072"/>
      <c r="AZ57" s="559"/>
      <c r="BA57" s="560"/>
      <c r="BB57" s="555" t="s">
        <v>427</v>
      </c>
      <c r="BC57" s="537">
        <v>11939</v>
      </c>
      <c r="BD57" s="1153"/>
      <c r="BE57" s="1056"/>
    </row>
    <row r="58" spans="1:57" s="31" customFormat="1" ht="26.25" customHeight="1" thickBot="1" x14ac:dyDescent="0.25">
      <c r="A58" s="1078"/>
      <c r="B58" s="1147"/>
      <c r="C58" s="1083"/>
      <c r="D58" s="1075"/>
      <c r="E58" s="1059"/>
      <c r="F58" s="1059"/>
      <c r="G58" s="1059"/>
      <c r="H58" s="1059"/>
      <c r="I58" s="1059"/>
      <c r="J58" s="1059"/>
      <c r="K58" s="1059"/>
      <c r="L58" s="1059"/>
      <c r="M58" s="1059"/>
      <c r="N58" s="1059"/>
      <c r="O58" s="1076"/>
      <c r="P58" s="1076"/>
      <c r="Q58" s="1076"/>
      <c r="R58" s="1076"/>
      <c r="S58" s="1076"/>
      <c r="T58" s="1076"/>
      <c r="U58" s="1076"/>
      <c r="V58" s="1076"/>
      <c r="W58" s="1076"/>
      <c r="X58" s="1076"/>
      <c r="Y58" s="1076"/>
      <c r="Z58" s="1076"/>
      <c r="AA58" s="1076"/>
      <c r="AB58" s="1076"/>
      <c r="AC58" s="1076"/>
      <c r="AD58" s="1076"/>
      <c r="AE58" s="1076"/>
      <c r="AF58" s="1064"/>
      <c r="AG58" s="1060"/>
      <c r="AH58" s="1065"/>
      <c r="AI58" s="1065"/>
      <c r="AJ58" s="1068"/>
      <c r="AK58" s="1060"/>
      <c r="AL58" s="1069"/>
      <c r="AM58" s="1069"/>
      <c r="AN58" s="1069"/>
      <c r="AO58" s="1069"/>
      <c r="AP58" s="1144"/>
      <c r="AQ58" s="554" t="s">
        <v>428</v>
      </c>
      <c r="AR58" s="659">
        <v>1884</v>
      </c>
      <c r="AS58" s="1070"/>
      <c r="AT58" s="1069"/>
      <c r="AU58" s="1144"/>
      <c r="AV58" s="554" t="s">
        <v>428</v>
      </c>
      <c r="AW58" s="659">
        <v>2103</v>
      </c>
      <c r="AX58" s="1070"/>
      <c r="AY58" s="1073"/>
      <c r="AZ58" s="559"/>
      <c r="BA58" s="560"/>
      <c r="BB58" s="558"/>
      <c r="BC58" s="558"/>
      <c r="BD58" s="1153"/>
      <c r="BE58" s="1056"/>
    </row>
    <row r="59" spans="1:57" s="31" customFormat="1" ht="22.5" customHeight="1" x14ac:dyDescent="0.2">
      <c r="A59" s="1078"/>
      <c r="B59" s="1147"/>
      <c r="C59" s="1083" t="s">
        <v>442</v>
      </c>
      <c r="D59" s="551" t="s">
        <v>41</v>
      </c>
      <c r="E59" s="552">
        <v>25891</v>
      </c>
      <c r="F59" s="552">
        <v>25891</v>
      </c>
      <c r="G59" s="552">
        <v>25891</v>
      </c>
      <c r="H59" s="552">
        <v>25891</v>
      </c>
      <c r="I59" s="552">
        <v>25891</v>
      </c>
      <c r="J59" s="552">
        <v>25891</v>
      </c>
      <c r="K59" s="552">
        <v>25891</v>
      </c>
      <c r="L59" s="552">
        <v>25891</v>
      </c>
      <c r="M59" s="552">
        <v>25891</v>
      </c>
      <c r="N59" s="552">
        <v>25891</v>
      </c>
      <c r="O59" s="808">
        <v>25891</v>
      </c>
      <c r="P59" s="808">
        <v>25891</v>
      </c>
      <c r="Q59" s="808">
        <v>25891</v>
      </c>
      <c r="R59" s="42">
        <v>18261</v>
      </c>
      <c r="S59" s="42"/>
      <c r="T59" s="42">
        <v>318</v>
      </c>
      <c r="U59" s="42">
        <v>378</v>
      </c>
      <c r="V59" s="42">
        <v>3331</v>
      </c>
      <c r="W59" s="42">
        <v>7017</v>
      </c>
      <c r="X59" s="42">
        <v>7725</v>
      </c>
      <c r="Y59" s="42">
        <v>8986</v>
      </c>
      <c r="Z59" s="42">
        <v>13516</v>
      </c>
      <c r="AA59" s="500">
        <v>14604</v>
      </c>
      <c r="AB59" s="500">
        <v>16420</v>
      </c>
      <c r="AC59" s="500">
        <v>17831</v>
      </c>
      <c r="AD59" s="810">
        <v>18261</v>
      </c>
      <c r="AE59" s="42">
        <v>18261</v>
      </c>
      <c r="AF59" s="1062" t="s">
        <v>411</v>
      </c>
      <c r="AG59" s="1060" t="s">
        <v>442</v>
      </c>
      <c r="AH59" s="1065"/>
      <c r="AI59" s="1065"/>
      <c r="AJ59" s="1066" t="s">
        <v>586</v>
      </c>
      <c r="AK59" s="1060" t="s">
        <v>442</v>
      </c>
      <c r="AL59" s="1069"/>
      <c r="AM59" s="1069" t="s">
        <v>443</v>
      </c>
      <c r="AN59" s="1069">
        <v>25891</v>
      </c>
      <c r="AO59" s="1069">
        <v>8861</v>
      </c>
      <c r="AP59" s="1142">
        <f t="shared" ref="AP59" si="116">AO59-AS59</f>
        <v>5532</v>
      </c>
      <c r="AQ59" s="554" t="s">
        <v>414</v>
      </c>
      <c r="AR59" s="537">
        <v>1777</v>
      </c>
      <c r="AS59" s="1070">
        <v>3329</v>
      </c>
      <c r="AT59" s="1069">
        <v>9392</v>
      </c>
      <c r="AU59" s="1142">
        <f t="shared" ref="AU59" si="117">AT59-AX59</f>
        <v>5705</v>
      </c>
      <c r="AV59" s="554" t="s">
        <v>414</v>
      </c>
      <c r="AW59" s="537">
        <v>1555</v>
      </c>
      <c r="AX59" s="1070">
        <v>3687</v>
      </c>
      <c r="AY59" s="1071">
        <v>8</v>
      </c>
      <c r="AZ59" s="555" t="s">
        <v>415</v>
      </c>
      <c r="BA59" s="537">
        <v>589</v>
      </c>
      <c r="BB59" s="555" t="s">
        <v>416</v>
      </c>
      <c r="BC59" s="537">
        <v>120</v>
      </c>
      <c r="BD59" s="1152">
        <f t="shared" ref="BD59" si="118">AE59</f>
        <v>18261</v>
      </c>
      <c r="BE59" s="1056"/>
    </row>
    <row r="60" spans="1:57" s="31" customFormat="1" ht="26.25" customHeight="1" x14ac:dyDescent="0.25">
      <c r="A60" s="1078"/>
      <c r="B60" s="1147"/>
      <c r="C60" s="1083"/>
      <c r="D60" s="556" t="s">
        <v>3</v>
      </c>
      <c r="E60" s="538">
        <v>108318600</v>
      </c>
      <c r="F60" s="538">
        <v>108318600</v>
      </c>
      <c r="G60" s="538">
        <v>108318600</v>
      </c>
      <c r="H60" s="538">
        <v>108318600</v>
      </c>
      <c r="I60" s="538">
        <v>108318600</v>
      </c>
      <c r="J60" s="538">
        <v>108234000</v>
      </c>
      <c r="K60" s="538">
        <v>108234000</v>
      </c>
      <c r="L60" s="538">
        <v>108234000</v>
      </c>
      <c r="M60" s="538">
        <v>108234000</v>
      </c>
      <c r="N60" s="538">
        <v>116040600</v>
      </c>
      <c r="O60" s="538">
        <v>147025011.96000001</v>
      </c>
      <c r="P60" s="538">
        <v>147025011.96000001</v>
      </c>
      <c r="Q60" s="538">
        <v>143145596</v>
      </c>
      <c r="R60" s="538">
        <v>143145596</v>
      </c>
      <c r="S60" s="538" t="s">
        <v>566</v>
      </c>
      <c r="T60" s="538">
        <v>0</v>
      </c>
      <c r="U60" s="811">
        <v>114566910.00000001</v>
      </c>
      <c r="V60" s="538">
        <v>121468302</v>
      </c>
      <c r="W60" s="538">
        <v>125470560</v>
      </c>
      <c r="X60" s="538">
        <v>125470560</v>
      </c>
      <c r="Y60" s="812">
        <v>126288760</v>
      </c>
      <c r="Z60" s="812">
        <v>126288760</v>
      </c>
      <c r="AA60" s="538">
        <v>131842440</v>
      </c>
      <c r="AB60" s="538">
        <v>131842440</v>
      </c>
      <c r="AC60" s="538">
        <v>131842440</v>
      </c>
      <c r="AD60" s="538">
        <v>138762688</v>
      </c>
      <c r="AE60" s="538">
        <v>143037944</v>
      </c>
      <c r="AF60" s="1063"/>
      <c r="AG60" s="1060"/>
      <c r="AH60" s="1065"/>
      <c r="AI60" s="1065"/>
      <c r="AJ60" s="1067"/>
      <c r="AK60" s="1060"/>
      <c r="AL60" s="1069"/>
      <c r="AM60" s="1069"/>
      <c r="AN60" s="1069"/>
      <c r="AO60" s="1069"/>
      <c r="AP60" s="1143"/>
      <c r="AQ60" s="554" t="s">
        <v>417</v>
      </c>
      <c r="AR60" s="537">
        <v>1848</v>
      </c>
      <c r="AS60" s="1070"/>
      <c r="AT60" s="1069"/>
      <c r="AU60" s="1143"/>
      <c r="AV60" s="554" t="s">
        <v>417</v>
      </c>
      <c r="AW60" s="537">
        <v>1768</v>
      </c>
      <c r="AX60" s="1070"/>
      <c r="AY60" s="1072"/>
      <c r="AZ60" s="555" t="s">
        <v>418</v>
      </c>
      <c r="BA60" s="537">
        <v>17672</v>
      </c>
      <c r="BB60" s="555" t="s">
        <v>419</v>
      </c>
      <c r="BC60" s="537">
        <v>9</v>
      </c>
      <c r="BD60" s="1153"/>
      <c r="BE60" s="1056"/>
    </row>
    <row r="61" spans="1:57" s="31" customFormat="1" ht="51" x14ac:dyDescent="0.2">
      <c r="A61" s="1078"/>
      <c r="B61" s="1147"/>
      <c r="C61" s="1083"/>
      <c r="D61" s="557" t="s">
        <v>42</v>
      </c>
      <c r="E61" s="553">
        <v>0</v>
      </c>
      <c r="F61" s="553">
        <v>0</v>
      </c>
      <c r="G61" s="553">
        <v>0</v>
      </c>
      <c r="H61" s="553">
        <v>0</v>
      </c>
      <c r="I61" s="553">
        <v>0</v>
      </c>
      <c r="J61" s="553">
        <v>0</v>
      </c>
      <c r="K61" s="553">
        <v>0</v>
      </c>
      <c r="L61" s="624">
        <v>0</v>
      </c>
      <c r="M61" s="632">
        <v>0</v>
      </c>
      <c r="N61" s="634">
        <v>0</v>
      </c>
      <c r="O61" s="500">
        <v>0</v>
      </c>
      <c r="P61" s="500">
        <v>0</v>
      </c>
      <c r="Q61" s="500">
        <v>0</v>
      </c>
      <c r="R61" s="500">
        <v>0</v>
      </c>
      <c r="S61" s="809"/>
      <c r="T61" s="500">
        <v>0</v>
      </c>
      <c r="U61" s="809">
        <v>0</v>
      </c>
      <c r="V61" s="809">
        <v>0</v>
      </c>
      <c r="W61" s="809">
        <v>0</v>
      </c>
      <c r="X61" s="809">
        <v>0</v>
      </c>
      <c r="Y61" s="809">
        <v>0</v>
      </c>
      <c r="Z61" s="809">
        <v>0</v>
      </c>
      <c r="AA61" s="809">
        <v>0</v>
      </c>
      <c r="AB61" s="809">
        <v>0</v>
      </c>
      <c r="AC61" s="809">
        <v>0</v>
      </c>
      <c r="AD61" s="809">
        <v>0</v>
      </c>
      <c r="AE61" s="809">
        <v>0</v>
      </c>
      <c r="AF61" s="1063"/>
      <c r="AG61" s="1060"/>
      <c r="AH61" s="1065"/>
      <c r="AI61" s="1065"/>
      <c r="AJ61" s="1067"/>
      <c r="AK61" s="1060"/>
      <c r="AL61" s="1069"/>
      <c r="AM61" s="1069"/>
      <c r="AN61" s="1069"/>
      <c r="AO61" s="1069"/>
      <c r="AP61" s="1143"/>
      <c r="AQ61" s="554" t="s">
        <v>420</v>
      </c>
      <c r="AR61" s="537">
        <v>484</v>
      </c>
      <c r="AS61" s="1070"/>
      <c r="AT61" s="1069"/>
      <c r="AU61" s="1143"/>
      <c r="AV61" s="554" t="s">
        <v>420</v>
      </c>
      <c r="AW61" s="537">
        <v>570</v>
      </c>
      <c r="AX61" s="1070"/>
      <c r="AY61" s="1072"/>
      <c r="AZ61" s="555"/>
      <c r="BA61" s="558"/>
      <c r="BB61" s="555" t="s">
        <v>421</v>
      </c>
      <c r="BC61" s="537">
        <v>36</v>
      </c>
      <c r="BD61" s="1153"/>
      <c r="BE61" s="1056"/>
    </row>
    <row r="62" spans="1:57" s="31" customFormat="1" ht="38.25" customHeight="1" x14ac:dyDescent="0.2">
      <c r="A62" s="1078"/>
      <c r="B62" s="1147"/>
      <c r="C62" s="1083"/>
      <c r="D62" s="556" t="s">
        <v>4</v>
      </c>
      <c r="E62" s="553">
        <v>7996744.9500000002</v>
      </c>
      <c r="F62" s="553">
        <v>7996744.9500000002</v>
      </c>
      <c r="G62" s="553">
        <v>7996744.9500000002</v>
      </c>
      <c r="H62" s="553">
        <v>7996744.9500000002</v>
      </c>
      <c r="I62" s="553">
        <v>7996744.9500000002</v>
      </c>
      <c r="J62" s="553">
        <v>7995300</v>
      </c>
      <c r="K62" s="553">
        <v>7995300</v>
      </c>
      <c r="L62" s="624">
        <v>7995300</v>
      </c>
      <c r="M62" s="632">
        <v>7995300</v>
      </c>
      <c r="N62" s="634">
        <v>7995300</v>
      </c>
      <c r="O62" s="500">
        <v>7995300</v>
      </c>
      <c r="P62" s="500">
        <v>7995300</v>
      </c>
      <c r="Q62" s="500">
        <v>7995300</v>
      </c>
      <c r="R62" s="500">
        <v>7995300</v>
      </c>
      <c r="S62" s="809"/>
      <c r="T62" s="500">
        <v>5728800</v>
      </c>
      <c r="U62" s="500">
        <v>10540815</v>
      </c>
      <c r="V62" s="500">
        <v>10540815</v>
      </c>
      <c r="W62" s="500">
        <v>10540815</v>
      </c>
      <c r="X62" s="500">
        <v>10540815</v>
      </c>
      <c r="Y62" s="500">
        <v>10540815</v>
      </c>
      <c r="Z62" s="500">
        <v>10540815</v>
      </c>
      <c r="AA62" s="500">
        <v>10540815</v>
      </c>
      <c r="AB62" s="500">
        <v>10540815</v>
      </c>
      <c r="AC62" s="500">
        <v>10540815</v>
      </c>
      <c r="AD62" s="500">
        <v>10540815</v>
      </c>
      <c r="AE62" s="500">
        <v>10540815</v>
      </c>
      <c r="AF62" s="1063"/>
      <c r="AG62" s="1060"/>
      <c r="AH62" s="1065"/>
      <c r="AI62" s="1065"/>
      <c r="AJ62" s="1067"/>
      <c r="AK62" s="1060"/>
      <c r="AL62" s="1069"/>
      <c r="AM62" s="1069"/>
      <c r="AN62" s="1069"/>
      <c r="AO62" s="1069"/>
      <c r="AP62" s="1143"/>
      <c r="AQ62" s="554" t="s">
        <v>422</v>
      </c>
      <c r="AR62" s="537">
        <v>300</v>
      </c>
      <c r="AS62" s="1070"/>
      <c r="AT62" s="1069"/>
      <c r="AU62" s="1143"/>
      <c r="AV62" s="554" t="s">
        <v>422</v>
      </c>
      <c r="AW62" s="537">
        <v>315</v>
      </c>
      <c r="AX62" s="1070"/>
      <c r="AY62" s="1072"/>
      <c r="AZ62" s="559"/>
      <c r="BA62" s="560"/>
      <c r="BB62" s="555" t="s">
        <v>423</v>
      </c>
      <c r="BC62" s="537">
        <v>11</v>
      </c>
      <c r="BD62" s="1153"/>
      <c r="BE62" s="1056"/>
    </row>
    <row r="63" spans="1:57" s="31" customFormat="1" ht="38.25" customHeight="1" x14ac:dyDescent="0.2">
      <c r="A63" s="1078"/>
      <c r="B63" s="1147"/>
      <c r="C63" s="1083"/>
      <c r="D63" s="557" t="s">
        <v>43</v>
      </c>
      <c r="E63" s="552">
        <v>25891</v>
      </c>
      <c r="F63" s="552">
        <v>25891</v>
      </c>
      <c r="G63" s="552">
        <v>25891</v>
      </c>
      <c r="H63" s="552">
        <v>25891</v>
      </c>
      <c r="I63" s="552">
        <v>25891</v>
      </c>
      <c r="J63" s="552">
        <v>25891</v>
      </c>
      <c r="K63" s="552">
        <v>25891</v>
      </c>
      <c r="L63" s="552">
        <v>25891</v>
      </c>
      <c r="M63" s="552">
        <v>25891</v>
      </c>
      <c r="N63" s="552">
        <v>25891</v>
      </c>
      <c r="O63" s="808">
        <v>25891</v>
      </c>
      <c r="P63" s="808">
        <v>25891</v>
      </c>
      <c r="Q63" s="808">
        <v>25891</v>
      </c>
      <c r="R63" s="808">
        <v>25891</v>
      </c>
      <c r="S63" s="500"/>
      <c r="T63" s="500">
        <f t="shared" ref="T63:Y64" si="119">T61+T59</f>
        <v>318</v>
      </c>
      <c r="U63" s="500">
        <f t="shared" si="119"/>
        <v>378</v>
      </c>
      <c r="V63" s="500">
        <f t="shared" si="119"/>
        <v>3331</v>
      </c>
      <c r="W63" s="500">
        <f t="shared" si="119"/>
        <v>7017</v>
      </c>
      <c r="X63" s="500">
        <f t="shared" ref="X63" si="120">X61+X59</f>
        <v>7725</v>
      </c>
      <c r="Y63" s="500">
        <f t="shared" si="119"/>
        <v>8986</v>
      </c>
      <c r="Z63" s="500">
        <f t="shared" ref="Z63:AA63" si="121">Z61+Z59</f>
        <v>13516</v>
      </c>
      <c r="AA63" s="500">
        <f t="shared" si="121"/>
        <v>14604</v>
      </c>
      <c r="AB63" s="500">
        <f t="shared" ref="AB63:AC63" si="122">AB61+AB59</f>
        <v>16420</v>
      </c>
      <c r="AC63" s="500">
        <f t="shared" si="122"/>
        <v>17831</v>
      </c>
      <c r="AD63" s="500">
        <f t="shared" ref="AD63:AE63" si="123">AD61+AD59</f>
        <v>18261</v>
      </c>
      <c r="AE63" s="500">
        <f t="shared" si="123"/>
        <v>18261</v>
      </c>
      <c r="AF63" s="1063"/>
      <c r="AG63" s="1060"/>
      <c r="AH63" s="1065"/>
      <c r="AI63" s="1065"/>
      <c r="AJ63" s="1067"/>
      <c r="AK63" s="1060"/>
      <c r="AL63" s="1069"/>
      <c r="AM63" s="1069"/>
      <c r="AN63" s="1069"/>
      <c r="AO63" s="1069"/>
      <c r="AP63" s="1143"/>
      <c r="AQ63" s="554" t="s">
        <v>424</v>
      </c>
      <c r="AR63" s="537">
        <v>575</v>
      </c>
      <c r="AS63" s="1070"/>
      <c r="AT63" s="1069"/>
      <c r="AU63" s="1143"/>
      <c r="AV63" s="554" t="s">
        <v>424</v>
      </c>
      <c r="AW63" s="537">
        <v>891</v>
      </c>
      <c r="AX63" s="1070"/>
      <c r="AY63" s="1072"/>
      <c r="AZ63" s="559"/>
      <c r="BA63" s="560"/>
      <c r="BB63" s="555" t="s">
        <v>425</v>
      </c>
      <c r="BC63" s="537">
        <v>8</v>
      </c>
      <c r="BD63" s="1153"/>
      <c r="BE63" s="1056"/>
    </row>
    <row r="64" spans="1:57" s="31" customFormat="1" ht="38.25" x14ac:dyDescent="0.2">
      <c r="A64" s="1078"/>
      <c r="B64" s="1147"/>
      <c r="C64" s="1083"/>
      <c r="D64" s="1057" t="s">
        <v>45</v>
      </c>
      <c r="E64" s="1059">
        <f t="shared" ref="E64:J64" si="124">E62+E60</f>
        <v>116315344.95</v>
      </c>
      <c r="F64" s="1059">
        <f t="shared" si="124"/>
        <v>116315344.95</v>
      </c>
      <c r="G64" s="1059">
        <f t="shared" si="124"/>
        <v>116315344.95</v>
      </c>
      <c r="H64" s="1059">
        <f t="shared" si="124"/>
        <v>116315344.95</v>
      </c>
      <c r="I64" s="1059">
        <f t="shared" si="124"/>
        <v>116315344.95</v>
      </c>
      <c r="J64" s="1059">
        <f t="shared" si="124"/>
        <v>116229300</v>
      </c>
      <c r="K64" s="1059">
        <f t="shared" ref="K64:L64" si="125">K62+K60</f>
        <v>116229300</v>
      </c>
      <c r="L64" s="1059">
        <f t="shared" si="125"/>
        <v>116229300</v>
      </c>
      <c r="M64" s="1059">
        <f t="shared" ref="M64:O64" si="126">M62+M60</f>
        <v>116229300</v>
      </c>
      <c r="N64" s="1059">
        <f t="shared" si="126"/>
        <v>124035900</v>
      </c>
      <c r="O64" s="1076">
        <f t="shared" si="126"/>
        <v>155020311.96000001</v>
      </c>
      <c r="P64" s="1076">
        <f t="shared" ref="P64:Q64" si="127">P62+P60</f>
        <v>155020311.96000001</v>
      </c>
      <c r="Q64" s="1076">
        <f t="shared" si="127"/>
        <v>151140896</v>
      </c>
      <c r="R64" s="1076">
        <f t="shared" ref="R64" si="128">R62+R60</f>
        <v>151140896</v>
      </c>
      <c r="S64" s="1076"/>
      <c r="T64" s="1076">
        <f>T62+T60</f>
        <v>5728800</v>
      </c>
      <c r="U64" s="1076">
        <f t="shared" si="119"/>
        <v>125107725.00000001</v>
      </c>
      <c r="V64" s="1076">
        <f t="shared" si="119"/>
        <v>132009117</v>
      </c>
      <c r="W64" s="1076">
        <f t="shared" si="119"/>
        <v>136011375</v>
      </c>
      <c r="X64" s="1076">
        <f t="shared" ref="X64" si="129">X62+X60</f>
        <v>136011375</v>
      </c>
      <c r="Y64" s="1076">
        <f t="shared" si="119"/>
        <v>136829575</v>
      </c>
      <c r="Z64" s="1076">
        <f t="shared" ref="Z64:AA64" si="130">Z62+Z60</f>
        <v>136829575</v>
      </c>
      <c r="AA64" s="1076">
        <f t="shared" si="130"/>
        <v>142383255</v>
      </c>
      <c r="AB64" s="1076">
        <f t="shared" ref="AB64:AC64" si="131">AB62+AB60</f>
        <v>142383255</v>
      </c>
      <c r="AC64" s="1076">
        <f t="shared" si="131"/>
        <v>142383255</v>
      </c>
      <c r="AD64" s="1076">
        <f t="shared" ref="AD64:AE64" si="132">AD62+AD60</f>
        <v>149303503</v>
      </c>
      <c r="AE64" s="1076">
        <f t="shared" si="132"/>
        <v>153578759</v>
      </c>
      <c r="AF64" s="1063"/>
      <c r="AG64" s="1060"/>
      <c r="AH64" s="1065"/>
      <c r="AI64" s="1065"/>
      <c r="AJ64" s="1067"/>
      <c r="AK64" s="1060"/>
      <c r="AL64" s="1069"/>
      <c r="AM64" s="1069"/>
      <c r="AN64" s="1069"/>
      <c r="AO64" s="1069"/>
      <c r="AP64" s="1143"/>
      <c r="AQ64" s="554" t="s">
        <v>426</v>
      </c>
      <c r="AR64" s="537">
        <v>34</v>
      </c>
      <c r="AS64" s="1070"/>
      <c r="AT64" s="1069"/>
      <c r="AU64" s="1143"/>
      <c r="AV64" s="554" t="s">
        <v>426</v>
      </c>
      <c r="AW64" s="537">
        <v>52</v>
      </c>
      <c r="AX64" s="1070"/>
      <c r="AY64" s="1072"/>
      <c r="AZ64" s="559"/>
      <c r="BA64" s="560"/>
      <c r="BB64" s="555" t="s">
        <v>427</v>
      </c>
      <c r="BC64" s="537">
        <v>18077</v>
      </c>
      <c r="BD64" s="1153"/>
      <c r="BE64" s="1056"/>
    </row>
    <row r="65" spans="1:57" s="31" customFormat="1" ht="26.25" customHeight="1" thickBot="1" x14ac:dyDescent="0.25">
      <c r="A65" s="1078"/>
      <c r="B65" s="1147"/>
      <c r="C65" s="1083"/>
      <c r="D65" s="1075"/>
      <c r="E65" s="1059"/>
      <c r="F65" s="1059"/>
      <c r="G65" s="1059"/>
      <c r="H65" s="1059"/>
      <c r="I65" s="1059"/>
      <c r="J65" s="1059"/>
      <c r="K65" s="1059"/>
      <c r="L65" s="1059"/>
      <c r="M65" s="1059"/>
      <c r="N65" s="1059"/>
      <c r="O65" s="1076"/>
      <c r="P65" s="1076"/>
      <c r="Q65" s="1076"/>
      <c r="R65" s="1076"/>
      <c r="S65" s="1076"/>
      <c r="T65" s="1076"/>
      <c r="U65" s="1076"/>
      <c r="V65" s="1076"/>
      <c r="W65" s="1076"/>
      <c r="X65" s="1076"/>
      <c r="Y65" s="1076"/>
      <c r="Z65" s="1076"/>
      <c r="AA65" s="1076"/>
      <c r="AB65" s="1076"/>
      <c r="AC65" s="1076"/>
      <c r="AD65" s="1076"/>
      <c r="AE65" s="1076"/>
      <c r="AF65" s="1064"/>
      <c r="AG65" s="1060"/>
      <c r="AH65" s="1065"/>
      <c r="AI65" s="1065"/>
      <c r="AJ65" s="1068"/>
      <c r="AK65" s="1060"/>
      <c r="AL65" s="1069"/>
      <c r="AM65" s="1069"/>
      <c r="AN65" s="1069"/>
      <c r="AO65" s="1069"/>
      <c r="AP65" s="1144"/>
      <c r="AQ65" s="554" t="s">
        <v>428</v>
      </c>
      <c r="AR65" s="537">
        <v>509</v>
      </c>
      <c r="AS65" s="1070"/>
      <c r="AT65" s="1069"/>
      <c r="AU65" s="1144"/>
      <c r="AV65" s="554" t="s">
        <v>428</v>
      </c>
      <c r="AW65" s="537">
        <v>552</v>
      </c>
      <c r="AX65" s="1070"/>
      <c r="AY65" s="1073"/>
      <c r="AZ65" s="559"/>
      <c r="BA65" s="560"/>
      <c r="BB65" s="558"/>
      <c r="BC65" s="558"/>
      <c r="BD65" s="1153"/>
      <c r="BE65" s="1056"/>
    </row>
    <row r="66" spans="1:57" s="31" customFormat="1" ht="22.5" customHeight="1" x14ac:dyDescent="0.2">
      <c r="A66" s="1078"/>
      <c r="B66" s="1147"/>
      <c r="C66" s="1083" t="s">
        <v>444</v>
      </c>
      <c r="D66" s="551" t="s">
        <v>41</v>
      </c>
      <c r="E66" s="552">
        <v>10599</v>
      </c>
      <c r="F66" s="552">
        <v>10599</v>
      </c>
      <c r="G66" s="552">
        <v>10599</v>
      </c>
      <c r="H66" s="552">
        <v>10599</v>
      </c>
      <c r="I66" s="552">
        <v>10599</v>
      </c>
      <c r="J66" s="552">
        <v>10599</v>
      </c>
      <c r="K66" s="552">
        <v>10599</v>
      </c>
      <c r="L66" s="552">
        <v>10599</v>
      </c>
      <c r="M66" s="552">
        <v>10599</v>
      </c>
      <c r="N66" s="552">
        <v>10599</v>
      </c>
      <c r="O66" s="808">
        <v>10599</v>
      </c>
      <c r="P66" s="808">
        <v>10599</v>
      </c>
      <c r="Q66" s="808">
        <v>10599</v>
      </c>
      <c r="R66" s="42">
        <v>10341</v>
      </c>
      <c r="S66" s="42"/>
      <c r="T66" s="42">
        <v>385</v>
      </c>
      <c r="U66" s="42">
        <v>405</v>
      </c>
      <c r="V66" s="42">
        <v>775</v>
      </c>
      <c r="W66" s="42">
        <v>1132</v>
      </c>
      <c r="X66" s="42">
        <v>204</v>
      </c>
      <c r="Y66" s="42">
        <v>3246</v>
      </c>
      <c r="Z66" s="42">
        <v>4187</v>
      </c>
      <c r="AA66" s="500">
        <v>4886</v>
      </c>
      <c r="AB66" s="500">
        <v>8553</v>
      </c>
      <c r="AC66" s="500">
        <v>9593</v>
      </c>
      <c r="AD66" s="810">
        <v>10122</v>
      </c>
      <c r="AE66" s="42">
        <v>10341</v>
      </c>
      <c r="AF66" s="1062" t="s">
        <v>411</v>
      </c>
      <c r="AG66" s="1060" t="s">
        <v>444</v>
      </c>
      <c r="AH66" s="1065"/>
      <c r="AI66" s="1065"/>
      <c r="AJ66" s="1066" t="s">
        <v>586</v>
      </c>
      <c r="AK66" s="1060" t="s">
        <v>444</v>
      </c>
      <c r="AL66" s="1069"/>
      <c r="AM66" s="1069" t="s">
        <v>445</v>
      </c>
      <c r="AN66" s="1069">
        <v>10599</v>
      </c>
      <c r="AO66" s="1069">
        <v>4862</v>
      </c>
      <c r="AP66" s="1142">
        <f t="shared" ref="AP66" si="133">AO66-AS66</f>
        <v>4348</v>
      </c>
      <c r="AQ66" s="554" t="s">
        <v>414</v>
      </c>
      <c r="AR66" s="659">
        <v>241</v>
      </c>
      <c r="AS66" s="1070">
        <v>514</v>
      </c>
      <c r="AT66" s="1069">
        <v>5477</v>
      </c>
      <c r="AU66" s="1142">
        <f t="shared" ref="AU66" si="134">AT66-AX66</f>
        <v>4859</v>
      </c>
      <c r="AV66" s="554" t="s">
        <v>414</v>
      </c>
      <c r="AW66" s="659">
        <v>233</v>
      </c>
      <c r="AX66" s="1070">
        <v>618</v>
      </c>
      <c r="AY66" s="1071">
        <v>2</v>
      </c>
      <c r="AZ66" s="555" t="s">
        <v>415</v>
      </c>
      <c r="BA66" s="659">
        <v>1420</v>
      </c>
      <c r="BB66" s="555" t="s">
        <v>416</v>
      </c>
      <c r="BC66" s="659">
        <v>83</v>
      </c>
      <c r="BD66" s="1152">
        <f t="shared" ref="BD66" si="135">AE66</f>
        <v>10341</v>
      </c>
      <c r="BE66" s="1056"/>
    </row>
    <row r="67" spans="1:57" s="31" customFormat="1" ht="38.25" customHeight="1" x14ac:dyDescent="0.25">
      <c r="A67" s="1078"/>
      <c r="B67" s="1147"/>
      <c r="C67" s="1083"/>
      <c r="D67" s="556" t="s">
        <v>3</v>
      </c>
      <c r="E67" s="538">
        <v>44345740</v>
      </c>
      <c r="F67" s="538">
        <v>44345740</v>
      </c>
      <c r="G67" s="538">
        <v>44345740</v>
      </c>
      <c r="H67" s="538">
        <v>44345740</v>
      </c>
      <c r="I67" s="538">
        <v>44345740</v>
      </c>
      <c r="J67" s="538">
        <v>44195550</v>
      </c>
      <c r="K67" s="538">
        <v>44195550</v>
      </c>
      <c r="L67" s="538">
        <v>44195550</v>
      </c>
      <c r="M67" s="538">
        <v>44195550</v>
      </c>
      <c r="N67" s="538">
        <v>47383245</v>
      </c>
      <c r="O67" s="538">
        <v>60035213.217</v>
      </c>
      <c r="P67" s="538">
        <v>60035213.217</v>
      </c>
      <c r="Q67" s="538">
        <v>58451118</v>
      </c>
      <c r="R67" s="538">
        <v>58451118</v>
      </c>
      <c r="S67" s="538" t="s">
        <v>566</v>
      </c>
      <c r="T67" s="538">
        <v>0</v>
      </c>
      <c r="U67" s="811">
        <v>20217690</v>
      </c>
      <c r="V67" s="538">
        <v>49792722</v>
      </c>
      <c r="W67" s="538">
        <v>51233812</v>
      </c>
      <c r="X67" s="538">
        <v>51233812</v>
      </c>
      <c r="Y67" s="812">
        <v>52052012</v>
      </c>
      <c r="Z67" s="812">
        <v>52052012</v>
      </c>
      <c r="AA67" s="538">
        <v>53835663</v>
      </c>
      <c r="AB67" s="538">
        <v>53835663</v>
      </c>
      <c r="AC67" s="538">
        <v>53835663</v>
      </c>
      <c r="AD67" s="538">
        <v>56661431</v>
      </c>
      <c r="AE67" s="538">
        <v>58407166</v>
      </c>
      <c r="AF67" s="1063"/>
      <c r="AG67" s="1060"/>
      <c r="AH67" s="1065"/>
      <c r="AI67" s="1065"/>
      <c r="AJ67" s="1067"/>
      <c r="AK67" s="1060"/>
      <c r="AL67" s="1069"/>
      <c r="AM67" s="1069"/>
      <c r="AN67" s="1069"/>
      <c r="AO67" s="1069"/>
      <c r="AP67" s="1143"/>
      <c r="AQ67" s="554" t="s">
        <v>417</v>
      </c>
      <c r="AR67" s="659">
        <v>845</v>
      </c>
      <c r="AS67" s="1070"/>
      <c r="AT67" s="1069"/>
      <c r="AU67" s="1143"/>
      <c r="AV67" s="554" t="s">
        <v>417</v>
      </c>
      <c r="AW67" s="659">
        <v>776</v>
      </c>
      <c r="AX67" s="1070"/>
      <c r="AY67" s="1072"/>
      <c r="AZ67" s="555" t="s">
        <v>418</v>
      </c>
      <c r="BA67" s="659">
        <v>8921</v>
      </c>
      <c r="BB67" s="555" t="s">
        <v>419</v>
      </c>
      <c r="BC67" s="659">
        <v>3</v>
      </c>
      <c r="BD67" s="1153"/>
      <c r="BE67" s="1056"/>
    </row>
    <row r="68" spans="1:57" s="31" customFormat="1" ht="51" x14ac:dyDescent="0.2">
      <c r="A68" s="1078"/>
      <c r="B68" s="1147"/>
      <c r="C68" s="1083"/>
      <c r="D68" s="557" t="s">
        <v>42</v>
      </c>
      <c r="E68" s="553">
        <v>0</v>
      </c>
      <c r="F68" s="553">
        <v>0</v>
      </c>
      <c r="G68" s="553">
        <v>0</v>
      </c>
      <c r="H68" s="553">
        <v>0</v>
      </c>
      <c r="I68" s="553">
        <v>0</v>
      </c>
      <c r="J68" s="553">
        <v>0</v>
      </c>
      <c r="K68" s="553">
        <v>0</v>
      </c>
      <c r="L68" s="624">
        <v>0</v>
      </c>
      <c r="M68" s="632">
        <v>0</v>
      </c>
      <c r="N68" s="634">
        <v>0</v>
      </c>
      <c r="O68" s="500">
        <v>0</v>
      </c>
      <c r="P68" s="500">
        <v>0</v>
      </c>
      <c r="Q68" s="500">
        <v>0</v>
      </c>
      <c r="R68" s="500">
        <v>0</v>
      </c>
      <c r="S68" s="809"/>
      <c r="T68" s="500">
        <v>0</v>
      </c>
      <c r="U68" s="809">
        <v>0</v>
      </c>
      <c r="V68" s="809">
        <v>0</v>
      </c>
      <c r="W68" s="809">
        <v>0</v>
      </c>
      <c r="X68" s="809">
        <v>0</v>
      </c>
      <c r="Y68" s="809">
        <v>0</v>
      </c>
      <c r="Z68" s="809">
        <v>0</v>
      </c>
      <c r="AA68" s="809">
        <v>0</v>
      </c>
      <c r="AB68" s="809">
        <v>0</v>
      </c>
      <c r="AC68" s="809">
        <v>0</v>
      </c>
      <c r="AD68" s="809">
        <v>0</v>
      </c>
      <c r="AE68" s="809">
        <v>0</v>
      </c>
      <c r="AF68" s="1063"/>
      <c r="AG68" s="1060"/>
      <c r="AH68" s="1065"/>
      <c r="AI68" s="1065"/>
      <c r="AJ68" s="1067"/>
      <c r="AK68" s="1060"/>
      <c r="AL68" s="1069"/>
      <c r="AM68" s="1069"/>
      <c r="AN68" s="1069"/>
      <c r="AO68" s="1069"/>
      <c r="AP68" s="1143"/>
      <c r="AQ68" s="554" t="s">
        <v>420</v>
      </c>
      <c r="AR68" s="659">
        <v>545</v>
      </c>
      <c r="AS68" s="1070"/>
      <c r="AT68" s="1069"/>
      <c r="AU68" s="1143"/>
      <c r="AV68" s="554" t="s">
        <v>420</v>
      </c>
      <c r="AW68" s="659">
        <v>574</v>
      </c>
      <c r="AX68" s="1070"/>
      <c r="AY68" s="1072"/>
      <c r="AZ68" s="555" t="s">
        <v>433</v>
      </c>
      <c r="BA68" s="558"/>
      <c r="BB68" s="555" t="s">
        <v>421</v>
      </c>
      <c r="BC68" s="659">
        <v>27</v>
      </c>
      <c r="BD68" s="1153"/>
      <c r="BE68" s="1056"/>
    </row>
    <row r="69" spans="1:57" s="31" customFormat="1" ht="38.25" customHeight="1" x14ac:dyDescent="0.2">
      <c r="A69" s="1078"/>
      <c r="B69" s="1147"/>
      <c r="C69" s="1083"/>
      <c r="D69" s="556" t="s">
        <v>4</v>
      </c>
      <c r="E69" s="553">
        <v>7996744.9500000002</v>
      </c>
      <c r="F69" s="553">
        <v>7996744.9500000002</v>
      </c>
      <c r="G69" s="553">
        <v>7996744.9500000002</v>
      </c>
      <c r="H69" s="553">
        <v>7996744.9500000002</v>
      </c>
      <c r="I69" s="553">
        <v>7996744.9500000002</v>
      </c>
      <c r="J69" s="553">
        <v>7995300</v>
      </c>
      <c r="K69" s="553">
        <v>7995300</v>
      </c>
      <c r="L69" s="624">
        <v>7995300</v>
      </c>
      <c r="M69" s="632">
        <v>7995300</v>
      </c>
      <c r="N69" s="634">
        <v>7995300</v>
      </c>
      <c r="O69" s="500">
        <v>7995300</v>
      </c>
      <c r="P69" s="500">
        <v>7995300</v>
      </c>
      <c r="Q69" s="500">
        <v>7995300</v>
      </c>
      <c r="R69" s="500">
        <v>7995300</v>
      </c>
      <c r="S69" s="809"/>
      <c r="T69" s="500">
        <v>5728800</v>
      </c>
      <c r="U69" s="500">
        <v>10540815</v>
      </c>
      <c r="V69" s="500">
        <v>10540815</v>
      </c>
      <c r="W69" s="500">
        <v>10540815</v>
      </c>
      <c r="X69" s="500">
        <v>10540815</v>
      </c>
      <c r="Y69" s="500">
        <v>10540815</v>
      </c>
      <c r="Z69" s="500">
        <v>10540815</v>
      </c>
      <c r="AA69" s="500">
        <v>10540815</v>
      </c>
      <c r="AB69" s="500">
        <v>10540815</v>
      </c>
      <c r="AC69" s="500">
        <v>10540815</v>
      </c>
      <c r="AD69" s="500">
        <v>10540815</v>
      </c>
      <c r="AE69" s="500">
        <v>10540815</v>
      </c>
      <c r="AF69" s="1063"/>
      <c r="AG69" s="1060"/>
      <c r="AH69" s="1065"/>
      <c r="AI69" s="1065"/>
      <c r="AJ69" s="1067"/>
      <c r="AK69" s="1060"/>
      <c r="AL69" s="1069"/>
      <c r="AM69" s="1069"/>
      <c r="AN69" s="1069"/>
      <c r="AO69" s="1069"/>
      <c r="AP69" s="1143"/>
      <c r="AQ69" s="554" t="s">
        <v>422</v>
      </c>
      <c r="AR69" s="659">
        <v>851</v>
      </c>
      <c r="AS69" s="1070"/>
      <c r="AT69" s="1069"/>
      <c r="AU69" s="1143"/>
      <c r="AV69" s="554" t="s">
        <v>422</v>
      </c>
      <c r="AW69" s="659">
        <v>1069</v>
      </c>
      <c r="AX69" s="1070"/>
      <c r="AY69" s="1072"/>
      <c r="AZ69" s="559"/>
      <c r="BA69" s="560"/>
      <c r="BB69" s="555" t="s">
        <v>423</v>
      </c>
      <c r="BC69" s="659">
        <v>10</v>
      </c>
      <c r="BD69" s="1153"/>
      <c r="BE69" s="1056"/>
    </row>
    <row r="70" spans="1:57" s="31" customFormat="1" ht="38.25" customHeight="1" x14ac:dyDescent="0.2">
      <c r="A70" s="1078"/>
      <c r="B70" s="1147"/>
      <c r="C70" s="1083"/>
      <c r="D70" s="557" t="s">
        <v>43</v>
      </c>
      <c r="E70" s="552">
        <v>10599</v>
      </c>
      <c r="F70" s="552">
        <v>10599</v>
      </c>
      <c r="G70" s="552">
        <v>10599</v>
      </c>
      <c r="H70" s="552">
        <v>10599</v>
      </c>
      <c r="I70" s="552">
        <v>10599</v>
      </c>
      <c r="J70" s="552">
        <v>10599</v>
      </c>
      <c r="K70" s="552">
        <v>10599</v>
      </c>
      <c r="L70" s="552">
        <v>10599</v>
      </c>
      <c r="M70" s="552">
        <v>10599</v>
      </c>
      <c r="N70" s="552">
        <v>10599</v>
      </c>
      <c r="O70" s="808">
        <v>10599</v>
      </c>
      <c r="P70" s="808">
        <v>10599</v>
      </c>
      <c r="Q70" s="808">
        <v>10599</v>
      </c>
      <c r="R70" s="808">
        <v>10599</v>
      </c>
      <c r="S70" s="500"/>
      <c r="T70" s="500">
        <f t="shared" ref="T70:Y71" si="136">T68+T66</f>
        <v>385</v>
      </c>
      <c r="U70" s="500">
        <f t="shared" si="136"/>
        <v>405</v>
      </c>
      <c r="V70" s="500">
        <f t="shared" si="136"/>
        <v>775</v>
      </c>
      <c r="W70" s="500">
        <f t="shared" si="136"/>
        <v>1132</v>
      </c>
      <c r="X70" s="500">
        <f t="shared" ref="X70" si="137">X68+X66</f>
        <v>204</v>
      </c>
      <c r="Y70" s="500">
        <f t="shared" si="136"/>
        <v>3246</v>
      </c>
      <c r="Z70" s="500">
        <f t="shared" ref="Z70:AA70" si="138">Z68+Z66</f>
        <v>4187</v>
      </c>
      <c r="AA70" s="500">
        <f t="shared" si="138"/>
        <v>4886</v>
      </c>
      <c r="AB70" s="500">
        <f t="shared" ref="AB70:AC70" si="139">AB68+AB66</f>
        <v>8553</v>
      </c>
      <c r="AC70" s="500">
        <f t="shared" si="139"/>
        <v>9593</v>
      </c>
      <c r="AD70" s="500">
        <f t="shared" ref="AD70:AE70" si="140">AD68+AD66</f>
        <v>10122</v>
      </c>
      <c r="AE70" s="500">
        <f t="shared" si="140"/>
        <v>10341</v>
      </c>
      <c r="AF70" s="1063"/>
      <c r="AG70" s="1060"/>
      <c r="AH70" s="1065"/>
      <c r="AI70" s="1065"/>
      <c r="AJ70" s="1067"/>
      <c r="AK70" s="1060"/>
      <c r="AL70" s="1069"/>
      <c r="AM70" s="1069"/>
      <c r="AN70" s="1069"/>
      <c r="AO70" s="1069"/>
      <c r="AP70" s="1143"/>
      <c r="AQ70" s="554" t="s">
        <v>424</v>
      </c>
      <c r="AR70" s="659">
        <v>1493</v>
      </c>
      <c r="AS70" s="1070"/>
      <c r="AT70" s="1069"/>
      <c r="AU70" s="1143"/>
      <c r="AV70" s="554" t="s">
        <v>424</v>
      </c>
      <c r="AW70" s="659">
        <v>1800</v>
      </c>
      <c r="AX70" s="1070"/>
      <c r="AY70" s="1072"/>
      <c r="AZ70" s="559"/>
      <c r="BA70" s="560"/>
      <c r="BB70" s="555" t="s">
        <v>425</v>
      </c>
      <c r="BC70" s="659">
        <v>1</v>
      </c>
      <c r="BD70" s="1153"/>
      <c r="BE70" s="1056"/>
    </row>
    <row r="71" spans="1:57" s="31" customFormat="1" ht="38.25" x14ac:dyDescent="0.2">
      <c r="A71" s="1078"/>
      <c r="B71" s="1147"/>
      <c r="C71" s="1083"/>
      <c r="D71" s="1057" t="s">
        <v>45</v>
      </c>
      <c r="E71" s="1059">
        <f t="shared" ref="E71:J71" si="141">E67+E69</f>
        <v>52342484.950000003</v>
      </c>
      <c r="F71" s="1059">
        <f t="shared" si="141"/>
        <v>52342484.950000003</v>
      </c>
      <c r="G71" s="1059">
        <f t="shared" si="141"/>
        <v>52342484.950000003</v>
      </c>
      <c r="H71" s="1059">
        <f t="shared" si="141"/>
        <v>52342484.950000003</v>
      </c>
      <c r="I71" s="1059">
        <f t="shared" si="141"/>
        <v>52342484.950000003</v>
      </c>
      <c r="J71" s="1059">
        <f t="shared" si="141"/>
        <v>52190850</v>
      </c>
      <c r="K71" s="1059">
        <f t="shared" ref="K71:L71" si="142">K67+K69</f>
        <v>52190850</v>
      </c>
      <c r="L71" s="1059">
        <f t="shared" si="142"/>
        <v>52190850</v>
      </c>
      <c r="M71" s="1059">
        <f t="shared" ref="M71:O71" si="143">M67+M69</f>
        <v>52190850</v>
      </c>
      <c r="N71" s="1059">
        <f t="shared" si="143"/>
        <v>55378545</v>
      </c>
      <c r="O71" s="1076">
        <f t="shared" si="143"/>
        <v>68030513.217000008</v>
      </c>
      <c r="P71" s="1076">
        <f t="shared" ref="P71:Q71" si="144">P67+P69</f>
        <v>68030513.217000008</v>
      </c>
      <c r="Q71" s="1076">
        <f t="shared" si="144"/>
        <v>66446418</v>
      </c>
      <c r="R71" s="1076">
        <f t="shared" ref="R71" si="145">R67+R69</f>
        <v>66446418</v>
      </c>
      <c r="S71" s="1076"/>
      <c r="T71" s="1076">
        <f>T67+T69</f>
        <v>5728800</v>
      </c>
      <c r="U71" s="1076">
        <f t="shared" si="136"/>
        <v>30758505</v>
      </c>
      <c r="V71" s="1076">
        <f t="shared" si="136"/>
        <v>60333537</v>
      </c>
      <c r="W71" s="1076">
        <f t="shared" si="136"/>
        <v>61774627</v>
      </c>
      <c r="X71" s="1076">
        <f t="shared" ref="X71" si="146">X69+X67</f>
        <v>61774627</v>
      </c>
      <c r="Y71" s="1076">
        <f t="shared" si="136"/>
        <v>62592827</v>
      </c>
      <c r="Z71" s="1076">
        <f t="shared" ref="Z71:AA71" si="147">Z69+Z67</f>
        <v>62592827</v>
      </c>
      <c r="AA71" s="1076">
        <f t="shared" si="147"/>
        <v>64376478</v>
      </c>
      <c r="AB71" s="1076">
        <f t="shared" ref="AB71:AC71" si="148">AB69+AB67</f>
        <v>64376478</v>
      </c>
      <c r="AC71" s="1076">
        <f t="shared" si="148"/>
        <v>64376478</v>
      </c>
      <c r="AD71" s="1076">
        <f t="shared" ref="AD71:AE71" si="149">AD69+AD67</f>
        <v>67202246</v>
      </c>
      <c r="AE71" s="1076">
        <f t="shared" si="149"/>
        <v>68947981</v>
      </c>
      <c r="AF71" s="1063"/>
      <c r="AG71" s="1060"/>
      <c r="AH71" s="1065"/>
      <c r="AI71" s="1065"/>
      <c r="AJ71" s="1067"/>
      <c r="AK71" s="1060"/>
      <c r="AL71" s="1069"/>
      <c r="AM71" s="1069"/>
      <c r="AN71" s="1069"/>
      <c r="AO71" s="1069"/>
      <c r="AP71" s="1143"/>
      <c r="AQ71" s="554" t="s">
        <v>426</v>
      </c>
      <c r="AR71" s="659">
        <v>176</v>
      </c>
      <c r="AS71" s="1070"/>
      <c r="AT71" s="1069"/>
      <c r="AU71" s="1143"/>
      <c r="AV71" s="554" t="s">
        <v>426</v>
      </c>
      <c r="AW71" s="659">
        <v>209</v>
      </c>
      <c r="AX71" s="1070"/>
      <c r="AY71" s="1072"/>
      <c r="AZ71" s="559"/>
      <c r="BA71" s="560"/>
      <c r="BB71" s="555" t="s">
        <v>427</v>
      </c>
      <c r="BC71" s="659">
        <v>10217</v>
      </c>
      <c r="BD71" s="1153"/>
      <c r="BE71" s="1056"/>
    </row>
    <row r="72" spans="1:57" s="31" customFormat="1" ht="26.25" customHeight="1" thickBot="1" x14ac:dyDescent="0.25">
      <c r="A72" s="1078"/>
      <c r="B72" s="1147"/>
      <c r="C72" s="1083"/>
      <c r="D72" s="1075"/>
      <c r="E72" s="1059"/>
      <c r="F72" s="1059"/>
      <c r="G72" s="1059"/>
      <c r="H72" s="1059"/>
      <c r="I72" s="1059"/>
      <c r="J72" s="1059"/>
      <c r="K72" s="1059"/>
      <c r="L72" s="1059"/>
      <c r="M72" s="1059"/>
      <c r="N72" s="1059"/>
      <c r="O72" s="1076"/>
      <c r="P72" s="1076"/>
      <c r="Q72" s="1076"/>
      <c r="R72" s="1076"/>
      <c r="S72" s="1076"/>
      <c r="T72" s="1076"/>
      <c r="U72" s="1076"/>
      <c r="V72" s="1076"/>
      <c r="W72" s="1076"/>
      <c r="X72" s="1076"/>
      <c r="Y72" s="1076"/>
      <c r="Z72" s="1076"/>
      <c r="AA72" s="1076"/>
      <c r="AB72" s="1076"/>
      <c r="AC72" s="1076"/>
      <c r="AD72" s="1076"/>
      <c r="AE72" s="1076"/>
      <c r="AF72" s="1064"/>
      <c r="AG72" s="1060"/>
      <c r="AH72" s="1065"/>
      <c r="AI72" s="1065"/>
      <c r="AJ72" s="1068"/>
      <c r="AK72" s="1060"/>
      <c r="AL72" s="1069"/>
      <c r="AM72" s="1069"/>
      <c r="AN72" s="1069"/>
      <c r="AO72" s="1069"/>
      <c r="AP72" s="1144"/>
      <c r="AQ72" s="554" t="s">
        <v>428</v>
      </c>
      <c r="AR72" s="659">
        <v>195</v>
      </c>
      <c r="AS72" s="1070"/>
      <c r="AT72" s="1069"/>
      <c r="AU72" s="1144"/>
      <c r="AV72" s="554" t="s">
        <v>428</v>
      </c>
      <c r="AW72" s="659">
        <v>198</v>
      </c>
      <c r="AX72" s="1070"/>
      <c r="AY72" s="1073"/>
      <c r="AZ72" s="559"/>
      <c r="BA72" s="560"/>
      <c r="BB72" s="558"/>
      <c r="BC72" s="558"/>
      <c r="BD72" s="1153"/>
      <c r="BE72" s="1056"/>
    </row>
    <row r="73" spans="1:57" s="31" customFormat="1" ht="22.5" customHeight="1" x14ac:dyDescent="0.2">
      <c r="A73" s="1078"/>
      <c r="B73" s="1147"/>
      <c r="C73" s="1083" t="s">
        <v>446</v>
      </c>
      <c r="D73" s="551" t="s">
        <v>41</v>
      </c>
      <c r="E73" s="552">
        <v>19414</v>
      </c>
      <c r="F73" s="552">
        <v>19414</v>
      </c>
      <c r="G73" s="552">
        <v>19414</v>
      </c>
      <c r="H73" s="552">
        <v>19414</v>
      </c>
      <c r="I73" s="552">
        <v>19414</v>
      </c>
      <c r="J73" s="552">
        <v>19414</v>
      </c>
      <c r="K73" s="552">
        <v>19414</v>
      </c>
      <c r="L73" s="552">
        <v>19414</v>
      </c>
      <c r="M73" s="552">
        <v>19414</v>
      </c>
      <c r="N73" s="552">
        <v>19414</v>
      </c>
      <c r="O73" s="808">
        <v>19414</v>
      </c>
      <c r="P73" s="808">
        <v>19414</v>
      </c>
      <c r="Q73" s="808">
        <v>19414</v>
      </c>
      <c r="R73" s="42">
        <v>28674</v>
      </c>
      <c r="S73" s="42"/>
      <c r="T73" s="42">
        <v>374</v>
      </c>
      <c r="U73" s="42">
        <v>384</v>
      </c>
      <c r="V73" s="42">
        <v>1880</v>
      </c>
      <c r="W73" s="42">
        <v>4037</v>
      </c>
      <c r="X73" s="42">
        <v>5728</v>
      </c>
      <c r="Y73" s="42">
        <v>9405</v>
      </c>
      <c r="Z73" s="42">
        <v>10610</v>
      </c>
      <c r="AA73" s="500">
        <v>12988</v>
      </c>
      <c r="AB73" s="500">
        <v>20545</v>
      </c>
      <c r="AC73" s="500">
        <v>25930</v>
      </c>
      <c r="AD73" s="810">
        <v>28557</v>
      </c>
      <c r="AE73" s="42">
        <v>28674</v>
      </c>
      <c r="AF73" s="1062" t="s">
        <v>411</v>
      </c>
      <c r="AG73" s="1060" t="s">
        <v>446</v>
      </c>
      <c r="AH73" s="1065"/>
      <c r="AI73" s="1065"/>
      <c r="AJ73" s="1066" t="s">
        <v>586</v>
      </c>
      <c r="AK73" s="1060" t="s">
        <v>446</v>
      </c>
      <c r="AL73" s="1069"/>
      <c r="AM73" s="1069" t="s">
        <v>447</v>
      </c>
      <c r="AN73" s="1069">
        <v>19414</v>
      </c>
      <c r="AO73" s="1069">
        <v>13959</v>
      </c>
      <c r="AP73" s="1142">
        <f t="shared" ref="AP73" si="150">AO73-AS73</f>
        <v>12020</v>
      </c>
      <c r="AQ73" s="554" t="s">
        <v>414</v>
      </c>
      <c r="AR73" s="659">
        <v>3363</v>
      </c>
      <c r="AS73" s="1070">
        <v>1939</v>
      </c>
      <c r="AT73" s="1069">
        <v>14708</v>
      </c>
      <c r="AU73" s="1142">
        <f t="shared" ref="AU73" si="151">AT73-AX73</f>
        <v>12613</v>
      </c>
      <c r="AV73" s="554" t="s">
        <v>414</v>
      </c>
      <c r="AW73" s="659">
        <v>3103</v>
      </c>
      <c r="AX73" s="1070">
        <v>2095</v>
      </c>
      <c r="AY73" s="1071">
        <v>7</v>
      </c>
      <c r="AZ73" s="555" t="s">
        <v>415</v>
      </c>
      <c r="BA73" s="659">
        <v>373</v>
      </c>
      <c r="BB73" s="555" t="s">
        <v>416</v>
      </c>
      <c r="BC73" s="659">
        <v>98</v>
      </c>
      <c r="BD73" s="1152">
        <f t="shared" ref="BD73" si="152">AE73</f>
        <v>28674</v>
      </c>
      <c r="BE73" s="1056"/>
    </row>
    <row r="74" spans="1:57" s="31" customFormat="1" ht="38.25" customHeight="1" x14ac:dyDescent="0.25">
      <c r="A74" s="1078"/>
      <c r="B74" s="1147"/>
      <c r="C74" s="1083"/>
      <c r="D74" s="556" t="s">
        <v>3</v>
      </c>
      <c r="E74" s="538">
        <v>81238950</v>
      </c>
      <c r="F74" s="538">
        <v>81238950</v>
      </c>
      <c r="G74" s="538">
        <v>81238950</v>
      </c>
      <c r="H74" s="538">
        <v>81238950</v>
      </c>
      <c r="I74" s="538">
        <v>81238950</v>
      </c>
      <c r="J74" s="538">
        <v>81175500</v>
      </c>
      <c r="K74" s="538">
        <v>81175500</v>
      </c>
      <c r="L74" s="538">
        <v>81175500</v>
      </c>
      <c r="M74" s="538">
        <v>81175500</v>
      </c>
      <c r="N74" s="538">
        <v>87030450</v>
      </c>
      <c r="O74" s="538">
        <v>110268758.97</v>
      </c>
      <c r="P74" s="538">
        <v>110268758.97</v>
      </c>
      <c r="Q74" s="538">
        <v>107359197</v>
      </c>
      <c r="R74" s="538">
        <v>107359197</v>
      </c>
      <c r="S74" s="538" t="s">
        <v>566</v>
      </c>
      <c r="T74" s="538">
        <v>0</v>
      </c>
      <c r="U74" s="811">
        <v>20217690</v>
      </c>
      <c r="V74" s="538">
        <v>91217520</v>
      </c>
      <c r="W74" s="538">
        <v>94102920</v>
      </c>
      <c r="X74" s="538">
        <v>94102920</v>
      </c>
      <c r="Y74" s="812">
        <v>94921120</v>
      </c>
      <c r="Z74" s="812">
        <v>94921120</v>
      </c>
      <c r="AA74" s="538">
        <v>98881830</v>
      </c>
      <c r="AB74" s="538">
        <v>98881830</v>
      </c>
      <c r="AC74" s="538">
        <v>98881830</v>
      </c>
      <c r="AD74" s="538">
        <v>104072016</v>
      </c>
      <c r="AE74" s="538">
        <v>107278458</v>
      </c>
      <c r="AF74" s="1063"/>
      <c r="AG74" s="1060"/>
      <c r="AH74" s="1065"/>
      <c r="AI74" s="1065"/>
      <c r="AJ74" s="1067"/>
      <c r="AK74" s="1060"/>
      <c r="AL74" s="1069"/>
      <c r="AM74" s="1069"/>
      <c r="AN74" s="1069"/>
      <c r="AO74" s="1069"/>
      <c r="AP74" s="1143"/>
      <c r="AQ74" s="554" t="s">
        <v>417</v>
      </c>
      <c r="AR74" s="659">
        <v>2044</v>
      </c>
      <c r="AS74" s="1070"/>
      <c r="AT74" s="1069"/>
      <c r="AU74" s="1143"/>
      <c r="AV74" s="554" t="s">
        <v>417</v>
      </c>
      <c r="AW74" s="659">
        <v>2009</v>
      </c>
      <c r="AX74" s="1070"/>
      <c r="AY74" s="1072"/>
      <c r="AZ74" s="555" t="s">
        <v>418</v>
      </c>
      <c r="BA74" s="659">
        <v>28301</v>
      </c>
      <c r="BB74" s="555" t="s">
        <v>419</v>
      </c>
      <c r="BC74" s="659">
        <v>4</v>
      </c>
      <c r="BD74" s="1153"/>
      <c r="BE74" s="1056"/>
    </row>
    <row r="75" spans="1:57" s="31" customFormat="1" ht="51" x14ac:dyDescent="0.2">
      <c r="A75" s="1078"/>
      <c r="B75" s="1147"/>
      <c r="C75" s="1083"/>
      <c r="D75" s="557" t="s">
        <v>42</v>
      </c>
      <c r="E75" s="553">
        <v>0</v>
      </c>
      <c r="F75" s="553">
        <v>0</v>
      </c>
      <c r="G75" s="553">
        <v>0</v>
      </c>
      <c r="H75" s="553">
        <v>0</v>
      </c>
      <c r="I75" s="553">
        <v>0</v>
      </c>
      <c r="J75" s="553">
        <v>0</v>
      </c>
      <c r="K75" s="553">
        <v>0</v>
      </c>
      <c r="L75" s="624">
        <v>0</v>
      </c>
      <c r="M75" s="632">
        <v>0</v>
      </c>
      <c r="N75" s="634">
        <v>0</v>
      </c>
      <c r="O75" s="500">
        <v>0</v>
      </c>
      <c r="P75" s="500">
        <v>0</v>
      </c>
      <c r="Q75" s="500">
        <v>0</v>
      </c>
      <c r="R75" s="500">
        <v>0</v>
      </c>
      <c r="S75" s="809"/>
      <c r="T75" s="500">
        <v>0</v>
      </c>
      <c r="U75" s="809">
        <v>0</v>
      </c>
      <c r="V75" s="809">
        <v>0</v>
      </c>
      <c r="W75" s="809">
        <v>0</v>
      </c>
      <c r="X75" s="809">
        <v>0</v>
      </c>
      <c r="Y75" s="809">
        <v>0</v>
      </c>
      <c r="Z75" s="809">
        <v>0</v>
      </c>
      <c r="AA75" s="809">
        <v>0</v>
      </c>
      <c r="AB75" s="809">
        <v>0</v>
      </c>
      <c r="AC75" s="809">
        <v>0</v>
      </c>
      <c r="AD75" s="809">
        <v>0</v>
      </c>
      <c r="AE75" s="809">
        <v>0</v>
      </c>
      <c r="AF75" s="1063"/>
      <c r="AG75" s="1060"/>
      <c r="AH75" s="1065"/>
      <c r="AI75" s="1065"/>
      <c r="AJ75" s="1067"/>
      <c r="AK75" s="1060"/>
      <c r="AL75" s="1069"/>
      <c r="AM75" s="1069"/>
      <c r="AN75" s="1069"/>
      <c r="AO75" s="1069"/>
      <c r="AP75" s="1143"/>
      <c r="AQ75" s="554" t="s">
        <v>420</v>
      </c>
      <c r="AR75" s="659">
        <v>590</v>
      </c>
      <c r="AS75" s="1070"/>
      <c r="AT75" s="1069"/>
      <c r="AU75" s="1143"/>
      <c r="AV75" s="554" t="s">
        <v>420</v>
      </c>
      <c r="AW75" s="659">
        <v>631</v>
      </c>
      <c r="AX75" s="1070"/>
      <c r="AY75" s="1072"/>
      <c r="AZ75" s="555"/>
      <c r="BA75" s="558"/>
      <c r="BB75" s="555" t="s">
        <v>421</v>
      </c>
      <c r="BC75" s="659">
        <v>19</v>
      </c>
      <c r="BD75" s="1153"/>
      <c r="BE75" s="1056"/>
    </row>
    <row r="76" spans="1:57" s="31" customFormat="1" ht="38.25" customHeight="1" x14ac:dyDescent="0.2">
      <c r="A76" s="1078"/>
      <c r="B76" s="1147"/>
      <c r="C76" s="1083"/>
      <c r="D76" s="556" t="s">
        <v>4</v>
      </c>
      <c r="E76" s="553">
        <v>7996744.9500000002</v>
      </c>
      <c r="F76" s="553">
        <v>7996744.9500000002</v>
      </c>
      <c r="G76" s="553">
        <v>7996744.9500000002</v>
      </c>
      <c r="H76" s="553">
        <v>7996744.9500000002</v>
      </c>
      <c r="I76" s="553">
        <v>7996744.9500000002</v>
      </c>
      <c r="J76" s="553">
        <v>7995300</v>
      </c>
      <c r="K76" s="553">
        <v>7995300</v>
      </c>
      <c r="L76" s="624">
        <v>7995300</v>
      </c>
      <c r="M76" s="632">
        <v>7995300</v>
      </c>
      <c r="N76" s="634">
        <v>7995300</v>
      </c>
      <c r="O76" s="500">
        <v>7995300</v>
      </c>
      <c r="P76" s="500">
        <v>7995300</v>
      </c>
      <c r="Q76" s="500">
        <v>7995300</v>
      </c>
      <c r="R76" s="500">
        <v>7995300</v>
      </c>
      <c r="S76" s="809"/>
      <c r="T76" s="500">
        <v>5728800</v>
      </c>
      <c r="U76" s="500">
        <v>10540815</v>
      </c>
      <c r="V76" s="500">
        <v>10540815</v>
      </c>
      <c r="W76" s="500">
        <v>10540815</v>
      </c>
      <c r="X76" s="500">
        <v>10540815</v>
      </c>
      <c r="Y76" s="500">
        <v>10540815</v>
      </c>
      <c r="Z76" s="500">
        <v>10540815</v>
      </c>
      <c r="AA76" s="500">
        <v>10540815</v>
      </c>
      <c r="AB76" s="500">
        <v>10540815</v>
      </c>
      <c r="AC76" s="500">
        <v>10540815</v>
      </c>
      <c r="AD76" s="500">
        <v>10540815</v>
      </c>
      <c r="AE76" s="500">
        <v>10540815</v>
      </c>
      <c r="AF76" s="1063"/>
      <c r="AG76" s="1060"/>
      <c r="AH76" s="1065"/>
      <c r="AI76" s="1065"/>
      <c r="AJ76" s="1067"/>
      <c r="AK76" s="1060"/>
      <c r="AL76" s="1069"/>
      <c r="AM76" s="1069"/>
      <c r="AN76" s="1069"/>
      <c r="AO76" s="1069"/>
      <c r="AP76" s="1143"/>
      <c r="AQ76" s="554" t="s">
        <v>422</v>
      </c>
      <c r="AR76" s="659">
        <v>605</v>
      </c>
      <c r="AS76" s="1070"/>
      <c r="AT76" s="1069"/>
      <c r="AU76" s="1143"/>
      <c r="AV76" s="554" t="s">
        <v>422</v>
      </c>
      <c r="AW76" s="659">
        <v>657</v>
      </c>
      <c r="AX76" s="1070"/>
      <c r="AY76" s="1072"/>
      <c r="AZ76" s="559"/>
      <c r="BA76" s="560"/>
      <c r="BB76" s="555" t="s">
        <v>423</v>
      </c>
      <c r="BC76" s="659">
        <v>8</v>
      </c>
      <c r="BD76" s="1153"/>
      <c r="BE76" s="1056"/>
    </row>
    <row r="77" spans="1:57" s="31" customFormat="1" ht="38.25" customHeight="1" x14ac:dyDescent="0.2">
      <c r="A77" s="1078"/>
      <c r="B77" s="1147"/>
      <c r="C77" s="1083"/>
      <c r="D77" s="557" t="s">
        <v>43</v>
      </c>
      <c r="E77" s="552">
        <v>19414</v>
      </c>
      <c r="F77" s="552">
        <v>19414</v>
      </c>
      <c r="G77" s="552">
        <v>19414</v>
      </c>
      <c r="H77" s="552">
        <v>19414</v>
      </c>
      <c r="I77" s="552">
        <v>19414</v>
      </c>
      <c r="J77" s="552">
        <v>19414</v>
      </c>
      <c r="K77" s="552">
        <v>19414</v>
      </c>
      <c r="L77" s="552">
        <v>19414</v>
      </c>
      <c r="M77" s="552">
        <v>19414</v>
      </c>
      <c r="N77" s="552">
        <v>19414</v>
      </c>
      <c r="O77" s="808">
        <v>19414</v>
      </c>
      <c r="P77" s="808">
        <v>19414</v>
      </c>
      <c r="Q77" s="808">
        <v>19414</v>
      </c>
      <c r="R77" s="808">
        <v>19414</v>
      </c>
      <c r="S77" s="500"/>
      <c r="T77" s="500">
        <f t="shared" ref="T77:Y78" si="153">T75+T73</f>
        <v>374</v>
      </c>
      <c r="U77" s="500">
        <f t="shared" si="153"/>
        <v>384</v>
      </c>
      <c r="V77" s="500">
        <f t="shared" si="153"/>
        <v>1880</v>
      </c>
      <c r="W77" s="500">
        <f t="shared" si="153"/>
        <v>4037</v>
      </c>
      <c r="X77" s="500">
        <f t="shared" ref="X77" si="154">X75+X73</f>
        <v>5728</v>
      </c>
      <c r="Y77" s="500">
        <f t="shared" si="153"/>
        <v>9405</v>
      </c>
      <c r="Z77" s="500">
        <f t="shared" ref="Z77:AA77" si="155">Z75+Z73</f>
        <v>10610</v>
      </c>
      <c r="AA77" s="500">
        <f t="shared" si="155"/>
        <v>12988</v>
      </c>
      <c r="AB77" s="500">
        <f t="shared" ref="AB77:AC77" si="156">AB75+AB73</f>
        <v>20545</v>
      </c>
      <c r="AC77" s="500">
        <f t="shared" si="156"/>
        <v>25930</v>
      </c>
      <c r="AD77" s="500">
        <f t="shared" ref="AD77:AE77" si="157">AD75+AD73</f>
        <v>28557</v>
      </c>
      <c r="AE77" s="500">
        <f t="shared" si="157"/>
        <v>28674</v>
      </c>
      <c r="AF77" s="1063"/>
      <c r="AG77" s="1060"/>
      <c r="AH77" s="1065"/>
      <c r="AI77" s="1065"/>
      <c r="AJ77" s="1067"/>
      <c r="AK77" s="1060"/>
      <c r="AL77" s="1069"/>
      <c r="AM77" s="1069"/>
      <c r="AN77" s="1069"/>
      <c r="AO77" s="1069"/>
      <c r="AP77" s="1143"/>
      <c r="AQ77" s="554" t="s">
        <v>424</v>
      </c>
      <c r="AR77" s="659">
        <v>658</v>
      </c>
      <c r="AS77" s="1070"/>
      <c r="AT77" s="1069"/>
      <c r="AU77" s="1143"/>
      <c r="AV77" s="554" t="s">
        <v>424</v>
      </c>
      <c r="AW77" s="659">
        <v>1077</v>
      </c>
      <c r="AX77" s="1070"/>
      <c r="AY77" s="1072"/>
      <c r="AZ77" s="559"/>
      <c r="BA77" s="560"/>
      <c r="BB77" s="555" t="s">
        <v>425</v>
      </c>
      <c r="BC77" s="659">
        <v>4</v>
      </c>
      <c r="BD77" s="1153"/>
      <c r="BE77" s="1056"/>
    </row>
    <row r="78" spans="1:57" s="31" customFormat="1" ht="38.25" x14ac:dyDescent="0.2">
      <c r="A78" s="1078"/>
      <c r="B78" s="1147"/>
      <c r="C78" s="1083"/>
      <c r="D78" s="1057" t="s">
        <v>45</v>
      </c>
      <c r="E78" s="1059">
        <f t="shared" ref="E78:J78" si="158">E76+E74</f>
        <v>89235694.950000003</v>
      </c>
      <c r="F78" s="1059">
        <f t="shared" si="158"/>
        <v>89235694.950000003</v>
      </c>
      <c r="G78" s="1059">
        <f t="shared" si="158"/>
        <v>89235694.950000003</v>
      </c>
      <c r="H78" s="1059">
        <f t="shared" si="158"/>
        <v>89235694.950000003</v>
      </c>
      <c r="I78" s="1059">
        <f t="shared" si="158"/>
        <v>89235694.950000003</v>
      </c>
      <c r="J78" s="1059">
        <f t="shared" si="158"/>
        <v>89170800</v>
      </c>
      <c r="K78" s="1059">
        <f t="shared" ref="K78:L78" si="159">K76+K74</f>
        <v>89170800</v>
      </c>
      <c r="L78" s="1059">
        <f t="shared" si="159"/>
        <v>89170800</v>
      </c>
      <c r="M78" s="1059">
        <f t="shared" ref="M78:O78" si="160">M76+M74</f>
        <v>89170800</v>
      </c>
      <c r="N78" s="1059">
        <f t="shared" si="160"/>
        <v>95025750</v>
      </c>
      <c r="O78" s="1076">
        <f t="shared" si="160"/>
        <v>118264058.97</v>
      </c>
      <c r="P78" s="1076">
        <f t="shared" ref="P78:Q78" si="161">P76+P74</f>
        <v>118264058.97</v>
      </c>
      <c r="Q78" s="1076">
        <f t="shared" si="161"/>
        <v>115354497</v>
      </c>
      <c r="R78" s="1076">
        <f t="shared" ref="R78" si="162">R76+R74</f>
        <v>115354497</v>
      </c>
      <c r="S78" s="1076"/>
      <c r="T78" s="1076">
        <f>T76+T74</f>
        <v>5728800</v>
      </c>
      <c r="U78" s="1076">
        <f t="shared" si="153"/>
        <v>30758505</v>
      </c>
      <c r="V78" s="1076">
        <f t="shared" si="153"/>
        <v>101758335</v>
      </c>
      <c r="W78" s="1076">
        <f t="shared" si="153"/>
        <v>104643735</v>
      </c>
      <c r="X78" s="1076">
        <f t="shared" ref="X78" si="163">X76+X74</f>
        <v>104643735</v>
      </c>
      <c r="Y78" s="1076">
        <f t="shared" si="153"/>
        <v>105461935</v>
      </c>
      <c r="Z78" s="1076">
        <f t="shared" ref="Z78:AA78" si="164">Z76+Z74</f>
        <v>105461935</v>
      </c>
      <c r="AA78" s="1076">
        <f t="shared" si="164"/>
        <v>109422645</v>
      </c>
      <c r="AB78" s="1076">
        <f t="shared" ref="AB78:AC78" si="165">AB76+AB74</f>
        <v>109422645</v>
      </c>
      <c r="AC78" s="1076">
        <f t="shared" si="165"/>
        <v>109422645</v>
      </c>
      <c r="AD78" s="1076">
        <f t="shared" ref="AD78:AE78" si="166">AD76+AD74</f>
        <v>114612831</v>
      </c>
      <c r="AE78" s="1076">
        <f t="shared" si="166"/>
        <v>117819273</v>
      </c>
      <c r="AF78" s="1063"/>
      <c r="AG78" s="1060"/>
      <c r="AH78" s="1065"/>
      <c r="AI78" s="1065"/>
      <c r="AJ78" s="1067"/>
      <c r="AK78" s="1060"/>
      <c r="AL78" s="1069"/>
      <c r="AM78" s="1069"/>
      <c r="AN78" s="1069"/>
      <c r="AO78" s="1069"/>
      <c r="AP78" s="1143"/>
      <c r="AQ78" s="554" t="s">
        <v>426</v>
      </c>
      <c r="AR78" s="659">
        <v>85</v>
      </c>
      <c r="AS78" s="1070"/>
      <c r="AT78" s="1069"/>
      <c r="AU78" s="1143"/>
      <c r="AV78" s="554" t="s">
        <v>426</v>
      </c>
      <c r="AW78" s="659">
        <v>229</v>
      </c>
      <c r="AX78" s="1070"/>
      <c r="AY78" s="1072"/>
      <c r="AZ78" s="559"/>
      <c r="BA78" s="560"/>
      <c r="BB78" s="555" t="s">
        <v>427</v>
      </c>
      <c r="BC78" s="659">
        <v>28541</v>
      </c>
      <c r="BD78" s="1153"/>
      <c r="BE78" s="1056"/>
    </row>
    <row r="79" spans="1:57" s="31" customFormat="1" ht="26.25" customHeight="1" thickBot="1" x14ac:dyDescent="0.25">
      <c r="A79" s="1078"/>
      <c r="B79" s="1147"/>
      <c r="C79" s="1083"/>
      <c r="D79" s="1075"/>
      <c r="E79" s="1059"/>
      <c r="F79" s="1059"/>
      <c r="G79" s="1059"/>
      <c r="H79" s="1059"/>
      <c r="I79" s="1059"/>
      <c r="J79" s="1059"/>
      <c r="K79" s="1059"/>
      <c r="L79" s="1059"/>
      <c r="M79" s="1059"/>
      <c r="N79" s="1059"/>
      <c r="O79" s="1076"/>
      <c r="P79" s="1076"/>
      <c r="Q79" s="1076"/>
      <c r="R79" s="1076"/>
      <c r="S79" s="1076"/>
      <c r="T79" s="1076"/>
      <c r="U79" s="1076"/>
      <c r="V79" s="1076"/>
      <c r="W79" s="1076"/>
      <c r="X79" s="1076"/>
      <c r="Y79" s="1076"/>
      <c r="Z79" s="1076"/>
      <c r="AA79" s="1076"/>
      <c r="AB79" s="1076"/>
      <c r="AC79" s="1076"/>
      <c r="AD79" s="1076"/>
      <c r="AE79" s="1076"/>
      <c r="AF79" s="1064"/>
      <c r="AG79" s="1060"/>
      <c r="AH79" s="1065"/>
      <c r="AI79" s="1065"/>
      <c r="AJ79" s="1068"/>
      <c r="AK79" s="1060"/>
      <c r="AL79" s="1069"/>
      <c r="AM79" s="1069"/>
      <c r="AN79" s="1069"/>
      <c r="AO79" s="1069"/>
      <c r="AP79" s="1144"/>
      <c r="AQ79" s="554" t="s">
        <v>428</v>
      </c>
      <c r="AR79" s="659">
        <v>4669</v>
      </c>
      <c r="AS79" s="1070"/>
      <c r="AT79" s="1069"/>
      <c r="AU79" s="1144"/>
      <c r="AV79" s="554" t="s">
        <v>428</v>
      </c>
      <c r="AW79" s="659">
        <v>4602</v>
      </c>
      <c r="AX79" s="1070"/>
      <c r="AY79" s="1073"/>
      <c r="AZ79" s="559"/>
      <c r="BA79" s="560"/>
      <c r="BB79" s="558"/>
      <c r="BC79" s="558"/>
      <c r="BD79" s="1153"/>
      <c r="BE79" s="1056"/>
    </row>
    <row r="80" spans="1:57" s="31" customFormat="1" ht="22.5" customHeight="1" x14ac:dyDescent="0.2">
      <c r="A80" s="1078"/>
      <c r="B80" s="1147"/>
      <c r="C80" s="1083" t="s">
        <v>448</v>
      </c>
      <c r="D80" s="551" t="s">
        <v>41</v>
      </c>
      <c r="E80" s="552">
        <v>22202</v>
      </c>
      <c r="F80" s="552">
        <v>22202</v>
      </c>
      <c r="G80" s="552">
        <v>22202</v>
      </c>
      <c r="H80" s="552">
        <v>22202</v>
      </c>
      <c r="I80" s="552">
        <v>22202</v>
      </c>
      <c r="J80" s="552">
        <v>22202</v>
      </c>
      <c r="K80" s="552">
        <v>22202</v>
      </c>
      <c r="L80" s="552">
        <v>22202</v>
      </c>
      <c r="M80" s="552">
        <v>22202</v>
      </c>
      <c r="N80" s="552">
        <v>22202</v>
      </c>
      <c r="O80" s="808">
        <v>22202</v>
      </c>
      <c r="P80" s="808">
        <v>22202</v>
      </c>
      <c r="Q80" s="808">
        <v>22202</v>
      </c>
      <c r="R80" s="42">
        <v>15847</v>
      </c>
      <c r="S80" s="42"/>
      <c r="T80" s="42">
        <v>772</v>
      </c>
      <c r="U80" s="42">
        <v>1198</v>
      </c>
      <c r="V80" s="42">
        <v>2395</v>
      </c>
      <c r="W80" s="42">
        <v>3340</v>
      </c>
      <c r="X80" s="42">
        <v>4820</v>
      </c>
      <c r="Y80" s="42">
        <v>6258</v>
      </c>
      <c r="Z80" s="42">
        <v>6587</v>
      </c>
      <c r="AA80" s="500">
        <v>8530</v>
      </c>
      <c r="AB80" s="500">
        <v>9741</v>
      </c>
      <c r="AC80" s="500">
        <v>13214</v>
      </c>
      <c r="AD80" s="810">
        <v>15548</v>
      </c>
      <c r="AE80" s="42">
        <v>15847</v>
      </c>
      <c r="AF80" s="1062" t="s">
        <v>411</v>
      </c>
      <c r="AG80" s="1060" t="s">
        <v>448</v>
      </c>
      <c r="AH80" s="1065"/>
      <c r="AI80" s="1065"/>
      <c r="AJ80" s="1066" t="s">
        <v>586</v>
      </c>
      <c r="AK80" s="1060" t="s">
        <v>448</v>
      </c>
      <c r="AL80" s="1069"/>
      <c r="AM80" s="1069" t="s">
        <v>449</v>
      </c>
      <c r="AN80" s="1069">
        <v>22202</v>
      </c>
      <c r="AO80" s="1069">
        <v>7422</v>
      </c>
      <c r="AP80" s="1142">
        <f t="shared" ref="AP80" si="167">AO80-AS80</f>
        <v>5837</v>
      </c>
      <c r="AQ80" s="554" t="s">
        <v>414</v>
      </c>
      <c r="AR80" s="659">
        <v>318</v>
      </c>
      <c r="AS80" s="1070">
        <v>1585</v>
      </c>
      <c r="AT80" s="1069">
        <v>8413</v>
      </c>
      <c r="AU80" s="1142">
        <f t="shared" ref="AU80" si="168">AT80-AX80</f>
        <v>6661</v>
      </c>
      <c r="AV80" s="554" t="s">
        <v>414</v>
      </c>
      <c r="AW80" s="659">
        <v>323</v>
      </c>
      <c r="AX80" s="1070">
        <v>1752</v>
      </c>
      <c r="AY80" s="1071">
        <v>12</v>
      </c>
      <c r="AZ80" s="555" t="s">
        <v>415</v>
      </c>
      <c r="BA80" s="659">
        <v>308</v>
      </c>
      <c r="BB80" s="555" t="s">
        <v>416</v>
      </c>
      <c r="BC80" s="659">
        <v>117</v>
      </c>
      <c r="BD80" s="1152">
        <f t="shared" ref="BD80" si="169">AE80</f>
        <v>15847</v>
      </c>
      <c r="BE80" s="1056"/>
    </row>
    <row r="81" spans="1:57" s="31" customFormat="1" ht="38.25" customHeight="1" x14ac:dyDescent="0.25">
      <c r="A81" s="1078"/>
      <c r="B81" s="1147"/>
      <c r="C81" s="1083"/>
      <c r="D81" s="556" t="s">
        <v>3</v>
      </c>
      <c r="E81" s="538">
        <v>92835371</v>
      </c>
      <c r="F81" s="538">
        <v>92835371</v>
      </c>
      <c r="G81" s="538">
        <v>92835371</v>
      </c>
      <c r="H81" s="538">
        <v>92835371</v>
      </c>
      <c r="I81" s="538">
        <v>92835371</v>
      </c>
      <c r="J81" s="538">
        <v>92900850</v>
      </c>
      <c r="K81" s="538">
        <v>92900850</v>
      </c>
      <c r="L81" s="538">
        <v>92900850</v>
      </c>
      <c r="M81" s="538">
        <v>92900850</v>
      </c>
      <c r="N81" s="538">
        <v>99601515</v>
      </c>
      <c r="O81" s="538">
        <v>126196468.59899999</v>
      </c>
      <c r="P81" s="538">
        <v>126196468.59899999</v>
      </c>
      <c r="Q81" s="538">
        <v>122866636</v>
      </c>
      <c r="R81" s="538">
        <v>122866636</v>
      </c>
      <c r="S81" s="538" t="s">
        <v>566</v>
      </c>
      <c r="T81" s="538">
        <v>0</v>
      </c>
      <c r="U81" s="811">
        <v>60653070</v>
      </c>
      <c r="V81" s="538">
        <v>104393384</v>
      </c>
      <c r="W81" s="538">
        <v>107414809</v>
      </c>
      <c r="X81" s="538">
        <v>107414809</v>
      </c>
      <c r="Y81" s="812">
        <v>108513764</v>
      </c>
      <c r="Z81" s="812">
        <v>108513764</v>
      </c>
      <c r="AA81" s="538">
        <v>113164761</v>
      </c>
      <c r="AB81" s="538">
        <v>113164761</v>
      </c>
      <c r="AC81" s="538">
        <v>113164761</v>
      </c>
      <c r="AD81" s="538">
        <v>119104640</v>
      </c>
      <c r="AE81" s="538">
        <v>122774231</v>
      </c>
      <c r="AF81" s="1063"/>
      <c r="AG81" s="1060"/>
      <c r="AH81" s="1065"/>
      <c r="AI81" s="1065"/>
      <c r="AJ81" s="1067"/>
      <c r="AK81" s="1060"/>
      <c r="AL81" s="1069"/>
      <c r="AM81" s="1069"/>
      <c r="AN81" s="1069"/>
      <c r="AO81" s="1069"/>
      <c r="AP81" s="1143"/>
      <c r="AQ81" s="554" t="s">
        <v>417</v>
      </c>
      <c r="AR81" s="659">
        <v>1535</v>
      </c>
      <c r="AS81" s="1070"/>
      <c r="AT81" s="1069"/>
      <c r="AU81" s="1143"/>
      <c r="AV81" s="554" t="s">
        <v>417</v>
      </c>
      <c r="AW81" s="659">
        <v>1668</v>
      </c>
      <c r="AX81" s="1070"/>
      <c r="AY81" s="1072"/>
      <c r="AZ81" s="555" t="s">
        <v>418</v>
      </c>
      <c r="BA81" s="659">
        <v>15539</v>
      </c>
      <c r="BB81" s="555" t="s">
        <v>419</v>
      </c>
      <c r="BC81" s="659">
        <v>8</v>
      </c>
      <c r="BD81" s="1153"/>
      <c r="BE81" s="1056"/>
    </row>
    <row r="82" spans="1:57" s="31" customFormat="1" ht="51" x14ac:dyDescent="0.2">
      <c r="A82" s="1078"/>
      <c r="B82" s="1147"/>
      <c r="C82" s="1083"/>
      <c r="D82" s="557" t="s">
        <v>42</v>
      </c>
      <c r="E82" s="553">
        <v>0</v>
      </c>
      <c r="F82" s="553">
        <v>0</v>
      </c>
      <c r="G82" s="553">
        <v>0</v>
      </c>
      <c r="H82" s="553">
        <v>0</v>
      </c>
      <c r="I82" s="553">
        <v>0</v>
      </c>
      <c r="J82" s="553">
        <v>0</v>
      </c>
      <c r="K82" s="553">
        <v>0</v>
      </c>
      <c r="L82" s="624">
        <v>0</v>
      </c>
      <c r="M82" s="632">
        <v>0</v>
      </c>
      <c r="N82" s="634">
        <v>0</v>
      </c>
      <c r="O82" s="500">
        <v>0</v>
      </c>
      <c r="P82" s="500">
        <v>0</v>
      </c>
      <c r="Q82" s="500">
        <v>0</v>
      </c>
      <c r="R82" s="500">
        <v>0</v>
      </c>
      <c r="S82" s="814"/>
      <c r="T82" s="500">
        <v>0</v>
      </c>
      <c r="U82" s="809">
        <v>0</v>
      </c>
      <c r="V82" s="809">
        <v>0</v>
      </c>
      <c r="W82" s="809">
        <v>0</v>
      </c>
      <c r="X82" s="809">
        <v>0</v>
      </c>
      <c r="Y82" s="809">
        <v>0</v>
      </c>
      <c r="Z82" s="809">
        <v>0</v>
      </c>
      <c r="AA82" s="809">
        <v>0</v>
      </c>
      <c r="AB82" s="809">
        <v>0</v>
      </c>
      <c r="AC82" s="809">
        <v>0</v>
      </c>
      <c r="AD82" s="809">
        <v>0</v>
      </c>
      <c r="AE82" s="809">
        <v>0</v>
      </c>
      <c r="AF82" s="1063"/>
      <c r="AG82" s="1060"/>
      <c r="AH82" s="1065"/>
      <c r="AI82" s="1065"/>
      <c r="AJ82" s="1067"/>
      <c r="AK82" s="1060"/>
      <c r="AL82" s="1069"/>
      <c r="AM82" s="1069"/>
      <c r="AN82" s="1069"/>
      <c r="AO82" s="1069"/>
      <c r="AP82" s="1143"/>
      <c r="AQ82" s="554" t="s">
        <v>420</v>
      </c>
      <c r="AR82" s="659">
        <v>641</v>
      </c>
      <c r="AS82" s="1070"/>
      <c r="AT82" s="1069"/>
      <c r="AU82" s="1143"/>
      <c r="AV82" s="554" t="s">
        <v>420</v>
      </c>
      <c r="AW82" s="659">
        <v>761</v>
      </c>
      <c r="AX82" s="1070"/>
      <c r="AY82" s="1072"/>
      <c r="AZ82" s="555"/>
      <c r="BA82" s="558"/>
      <c r="BB82" s="555" t="s">
        <v>421</v>
      </c>
      <c r="BC82" s="659">
        <v>53</v>
      </c>
      <c r="BD82" s="1153"/>
      <c r="BE82" s="1056"/>
    </row>
    <row r="83" spans="1:57" s="31" customFormat="1" ht="38.25" customHeight="1" x14ac:dyDescent="0.2">
      <c r="A83" s="1078"/>
      <c r="B83" s="1147"/>
      <c r="C83" s="1083"/>
      <c r="D83" s="556" t="s">
        <v>4</v>
      </c>
      <c r="E83" s="553">
        <v>7996744.9500000002</v>
      </c>
      <c r="F83" s="553">
        <v>7996744.9500000002</v>
      </c>
      <c r="G83" s="553">
        <v>7996744.9500000002</v>
      </c>
      <c r="H83" s="553">
        <v>7996744.9500000002</v>
      </c>
      <c r="I83" s="553">
        <v>7996744.9500000002</v>
      </c>
      <c r="J83" s="553">
        <v>7995300</v>
      </c>
      <c r="K83" s="553">
        <v>7995300</v>
      </c>
      <c r="L83" s="624">
        <v>7995300</v>
      </c>
      <c r="M83" s="632">
        <v>7995300</v>
      </c>
      <c r="N83" s="634">
        <v>7995300</v>
      </c>
      <c r="O83" s="500">
        <v>7995300</v>
      </c>
      <c r="P83" s="500">
        <v>7995300</v>
      </c>
      <c r="Q83" s="500">
        <v>7995300</v>
      </c>
      <c r="R83" s="500">
        <v>7995300</v>
      </c>
      <c r="S83" s="815"/>
      <c r="T83" s="500">
        <v>5728800</v>
      </c>
      <c r="U83" s="500">
        <v>10540815</v>
      </c>
      <c r="V83" s="500">
        <v>10540815</v>
      </c>
      <c r="W83" s="500">
        <v>10540815</v>
      </c>
      <c r="X83" s="500">
        <v>10540815</v>
      </c>
      <c r="Y83" s="500">
        <v>10540815</v>
      </c>
      <c r="Z83" s="500">
        <v>10540815</v>
      </c>
      <c r="AA83" s="500">
        <v>10540815</v>
      </c>
      <c r="AB83" s="500">
        <v>10540815</v>
      </c>
      <c r="AC83" s="500">
        <v>10540815</v>
      </c>
      <c r="AD83" s="500">
        <v>10540815</v>
      </c>
      <c r="AE83" s="500">
        <v>10540815</v>
      </c>
      <c r="AF83" s="1063"/>
      <c r="AG83" s="1060"/>
      <c r="AH83" s="1065"/>
      <c r="AI83" s="1065"/>
      <c r="AJ83" s="1067"/>
      <c r="AK83" s="1060"/>
      <c r="AL83" s="1069"/>
      <c r="AM83" s="1069"/>
      <c r="AN83" s="1069"/>
      <c r="AO83" s="1069"/>
      <c r="AP83" s="1143"/>
      <c r="AQ83" s="554" t="s">
        <v>422</v>
      </c>
      <c r="AR83" s="659">
        <v>355</v>
      </c>
      <c r="AS83" s="1070"/>
      <c r="AT83" s="1069"/>
      <c r="AU83" s="1143"/>
      <c r="AV83" s="554" t="s">
        <v>422</v>
      </c>
      <c r="AW83" s="659">
        <v>503</v>
      </c>
      <c r="AX83" s="1070"/>
      <c r="AY83" s="1072"/>
      <c r="AZ83" s="559"/>
      <c r="BA83" s="560"/>
      <c r="BB83" s="555" t="s">
        <v>423</v>
      </c>
      <c r="BC83" s="659">
        <v>37</v>
      </c>
      <c r="BD83" s="1153"/>
      <c r="BE83" s="1056"/>
    </row>
    <row r="84" spans="1:57" s="31" customFormat="1" ht="38.25" customHeight="1" x14ac:dyDescent="0.2">
      <c r="A84" s="1078"/>
      <c r="B84" s="1147"/>
      <c r="C84" s="1083"/>
      <c r="D84" s="557" t="s">
        <v>43</v>
      </c>
      <c r="E84" s="552">
        <v>22202</v>
      </c>
      <c r="F84" s="552">
        <v>22202</v>
      </c>
      <c r="G84" s="552">
        <v>22202</v>
      </c>
      <c r="H84" s="552">
        <v>22202</v>
      </c>
      <c r="I84" s="552">
        <v>22202</v>
      </c>
      <c r="J84" s="552">
        <v>22202</v>
      </c>
      <c r="K84" s="552">
        <v>22202</v>
      </c>
      <c r="L84" s="552">
        <v>22202</v>
      </c>
      <c r="M84" s="552">
        <v>22202</v>
      </c>
      <c r="N84" s="552">
        <v>22202</v>
      </c>
      <c r="O84" s="808">
        <v>22202</v>
      </c>
      <c r="P84" s="808">
        <v>22202</v>
      </c>
      <c r="Q84" s="808">
        <v>22202</v>
      </c>
      <c r="R84" s="808">
        <v>22202</v>
      </c>
      <c r="S84" s="500"/>
      <c r="T84" s="500">
        <f t="shared" ref="T84:Y85" si="170">T82+T80</f>
        <v>772</v>
      </c>
      <c r="U84" s="500">
        <f t="shared" si="170"/>
        <v>1198</v>
      </c>
      <c r="V84" s="500">
        <f t="shared" si="170"/>
        <v>2395</v>
      </c>
      <c r="W84" s="500">
        <f t="shared" si="170"/>
        <v>3340</v>
      </c>
      <c r="X84" s="500">
        <f t="shared" ref="X84" si="171">X82+X80</f>
        <v>4820</v>
      </c>
      <c r="Y84" s="500">
        <f t="shared" si="170"/>
        <v>6258</v>
      </c>
      <c r="Z84" s="500">
        <f t="shared" ref="Z84:AA84" si="172">Z82+Z80</f>
        <v>6587</v>
      </c>
      <c r="AA84" s="500">
        <f t="shared" si="172"/>
        <v>8530</v>
      </c>
      <c r="AB84" s="500">
        <f t="shared" ref="AB84:AC84" si="173">AB82+AB80</f>
        <v>9741</v>
      </c>
      <c r="AC84" s="500">
        <f t="shared" si="173"/>
        <v>13214</v>
      </c>
      <c r="AD84" s="500">
        <f t="shared" ref="AD84:AE84" si="174">AD82+AD80</f>
        <v>15548</v>
      </c>
      <c r="AE84" s="500">
        <f t="shared" si="174"/>
        <v>15847</v>
      </c>
      <c r="AF84" s="1063"/>
      <c r="AG84" s="1060"/>
      <c r="AH84" s="1065"/>
      <c r="AI84" s="1065"/>
      <c r="AJ84" s="1067"/>
      <c r="AK84" s="1060"/>
      <c r="AL84" s="1069"/>
      <c r="AM84" s="1069"/>
      <c r="AN84" s="1069"/>
      <c r="AO84" s="1069"/>
      <c r="AP84" s="1143"/>
      <c r="AQ84" s="554" t="s">
        <v>424</v>
      </c>
      <c r="AR84" s="659">
        <v>729</v>
      </c>
      <c r="AS84" s="1070"/>
      <c r="AT84" s="1069"/>
      <c r="AU84" s="1143"/>
      <c r="AV84" s="554" t="s">
        <v>424</v>
      </c>
      <c r="AW84" s="659">
        <v>1052</v>
      </c>
      <c r="AX84" s="1070"/>
      <c r="AY84" s="1072"/>
      <c r="AZ84" s="559"/>
      <c r="BA84" s="560"/>
      <c r="BB84" s="555" t="s">
        <v>425</v>
      </c>
      <c r="BC84" s="659">
        <v>4</v>
      </c>
      <c r="BD84" s="1153"/>
      <c r="BE84" s="1056"/>
    </row>
    <row r="85" spans="1:57" s="31" customFormat="1" ht="38.25" x14ac:dyDescent="0.2">
      <c r="A85" s="1078"/>
      <c r="B85" s="1147"/>
      <c r="C85" s="1083"/>
      <c r="D85" s="1057" t="s">
        <v>45</v>
      </c>
      <c r="E85" s="1059">
        <f t="shared" ref="E85:J85" si="175">E83+E81</f>
        <v>100832115.95</v>
      </c>
      <c r="F85" s="1059">
        <f t="shared" si="175"/>
        <v>100832115.95</v>
      </c>
      <c r="G85" s="1059">
        <f t="shared" si="175"/>
        <v>100832115.95</v>
      </c>
      <c r="H85" s="1059">
        <f t="shared" si="175"/>
        <v>100832115.95</v>
      </c>
      <c r="I85" s="1059">
        <f t="shared" si="175"/>
        <v>100832115.95</v>
      </c>
      <c r="J85" s="1059">
        <f t="shared" si="175"/>
        <v>100896150</v>
      </c>
      <c r="K85" s="1059">
        <f t="shared" ref="K85:L85" si="176">K83+K81</f>
        <v>100896150</v>
      </c>
      <c r="L85" s="1059">
        <f t="shared" si="176"/>
        <v>100896150</v>
      </c>
      <c r="M85" s="1059">
        <f t="shared" ref="M85:O85" si="177">M83+M81</f>
        <v>100896150</v>
      </c>
      <c r="N85" s="1059">
        <f t="shared" si="177"/>
        <v>107596815</v>
      </c>
      <c r="O85" s="1076">
        <f t="shared" si="177"/>
        <v>134191768.59899999</v>
      </c>
      <c r="P85" s="1076">
        <f t="shared" ref="P85:Q85" si="178">P83+P81</f>
        <v>134191768.59899999</v>
      </c>
      <c r="Q85" s="1076">
        <f t="shared" si="178"/>
        <v>130861936</v>
      </c>
      <c r="R85" s="1076">
        <f t="shared" ref="R85" si="179">R83+R81</f>
        <v>130861936</v>
      </c>
      <c r="S85" s="1076"/>
      <c r="T85" s="1076">
        <f>T83+T81</f>
        <v>5728800</v>
      </c>
      <c r="U85" s="1076">
        <f t="shared" si="170"/>
        <v>71193885</v>
      </c>
      <c r="V85" s="1076">
        <f t="shared" si="170"/>
        <v>114934199</v>
      </c>
      <c r="W85" s="1076">
        <f t="shared" si="170"/>
        <v>117955624</v>
      </c>
      <c r="X85" s="1076">
        <f t="shared" ref="X85" si="180">X83+X81</f>
        <v>117955624</v>
      </c>
      <c r="Y85" s="1076">
        <f t="shared" si="170"/>
        <v>119054579</v>
      </c>
      <c r="Z85" s="1076">
        <f t="shared" ref="Z85:AA85" si="181">Z83+Z81</f>
        <v>119054579</v>
      </c>
      <c r="AA85" s="1076">
        <f t="shared" si="181"/>
        <v>123705576</v>
      </c>
      <c r="AB85" s="1076">
        <f t="shared" ref="AB85:AC85" si="182">AB83+AB81</f>
        <v>123705576</v>
      </c>
      <c r="AC85" s="1076">
        <f t="shared" si="182"/>
        <v>123705576</v>
      </c>
      <c r="AD85" s="1076">
        <f t="shared" ref="AD85:AE85" si="183">AD83+AD81</f>
        <v>129645455</v>
      </c>
      <c r="AE85" s="1076">
        <f t="shared" si="183"/>
        <v>133315046</v>
      </c>
      <c r="AF85" s="1063"/>
      <c r="AG85" s="1060"/>
      <c r="AH85" s="1065"/>
      <c r="AI85" s="1065"/>
      <c r="AJ85" s="1067"/>
      <c r="AK85" s="1060"/>
      <c r="AL85" s="1069"/>
      <c r="AM85" s="1069"/>
      <c r="AN85" s="1069"/>
      <c r="AO85" s="1069"/>
      <c r="AP85" s="1143"/>
      <c r="AQ85" s="554" t="s">
        <v>426</v>
      </c>
      <c r="AR85" s="659">
        <v>245</v>
      </c>
      <c r="AS85" s="1070"/>
      <c r="AT85" s="1069"/>
      <c r="AU85" s="1143"/>
      <c r="AV85" s="554" t="s">
        <v>426</v>
      </c>
      <c r="AW85" s="659">
        <v>288</v>
      </c>
      <c r="AX85" s="1070"/>
      <c r="AY85" s="1072"/>
      <c r="AZ85" s="559"/>
      <c r="BA85" s="560"/>
      <c r="BB85" s="555" t="s">
        <v>427</v>
      </c>
      <c r="BC85" s="659">
        <v>15628</v>
      </c>
      <c r="BD85" s="1153"/>
      <c r="BE85" s="1056"/>
    </row>
    <row r="86" spans="1:57" s="31" customFormat="1" ht="26.25" customHeight="1" thickBot="1" x14ac:dyDescent="0.25">
      <c r="A86" s="1078"/>
      <c r="B86" s="1147"/>
      <c r="C86" s="1083"/>
      <c r="D86" s="1075"/>
      <c r="E86" s="1059"/>
      <c r="F86" s="1059"/>
      <c r="G86" s="1059"/>
      <c r="H86" s="1059"/>
      <c r="I86" s="1059"/>
      <c r="J86" s="1059"/>
      <c r="K86" s="1059"/>
      <c r="L86" s="1059"/>
      <c r="M86" s="1059"/>
      <c r="N86" s="1059"/>
      <c r="O86" s="1076"/>
      <c r="P86" s="1076"/>
      <c r="Q86" s="1076"/>
      <c r="R86" s="1076"/>
      <c r="S86" s="1076"/>
      <c r="T86" s="1076"/>
      <c r="U86" s="1076"/>
      <c r="V86" s="1076"/>
      <c r="W86" s="1076"/>
      <c r="X86" s="1076"/>
      <c r="Y86" s="1076"/>
      <c r="Z86" s="1076"/>
      <c r="AA86" s="1076"/>
      <c r="AB86" s="1076"/>
      <c r="AC86" s="1076"/>
      <c r="AD86" s="1076"/>
      <c r="AE86" s="1076"/>
      <c r="AF86" s="1064"/>
      <c r="AG86" s="1060"/>
      <c r="AH86" s="1065"/>
      <c r="AI86" s="1065"/>
      <c r="AJ86" s="1068"/>
      <c r="AK86" s="1060"/>
      <c r="AL86" s="1069"/>
      <c r="AM86" s="1069"/>
      <c r="AN86" s="1069"/>
      <c r="AO86" s="1069"/>
      <c r="AP86" s="1144"/>
      <c r="AQ86" s="554" t="s">
        <v>428</v>
      </c>
      <c r="AR86" s="659">
        <v>2007</v>
      </c>
      <c r="AS86" s="1070"/>
      <c r="AT86" s="1069"/>
      <c r="AU86" s="1144"/>
      <c r="AV86" s="554" t="s">
        <v>428</v>
      </c>
      <c r="AW86" s="659">
        <v>2064</v>
      </c>
      <c r="AX86" s="1070"/>
      <c r="AY86" s="1073"/>
      <c r="AZ86" s="559"/>
      <c r="BA86" s="560"/>
      <c r="BB86" s="558"/>
      <c r="BC86" s="558"/>
      <c r="BD86" s="1153"/>
      <c r="BE86" s="1056"/>
    </row>
    <row r="87" spans="1:57" s="31" customFormat="1" ht="22.5" customHeight="1" x14ac:dyDescent="0.2">
      <c r="A87" s="1078"/>
      <c r="B87" s="1147"/>
      <c r="C87" s="1083" t="s">
        <v>450</v>
      </c>
      <c r="D87" s="551" t="s">
        <v>41</v>
      </c>
      <c r="E87" s="552">
        <v>6598</v>
      </c>
      <c r="F87" s="552">
        <v>6598</v>
      </c>
      <c r="G87" s="552">
        <v>6598</v>
      </c>
      <c r="H87" s="552">
        <v>6598</v>
      </c>
      <c r="I87" s="552">
        <v>6598</v>
      </c>
      <c r="J87" s="552">
        <v>6598</v>
      </c>
      <c r="K87" s="552">
        <v>6598</v>
      </c>
      <c r="L87" s="552">
        <v>6598</v>
      </c>
      <c r="M87" s="552">
        <v>6598</v>
      </c>
      <c r="N87" s="552">
        <v>6598</v>
      </c>
      <c r="O87" s="808">
        <v>6598</v>
      </c>
      <c r="P87" s="808">
        <v>6598</v>
      </c>
      <c r="Q87" s="808">
        <v>6598</v>
      </c>
      <c r="R87" s="42">
        <v>19377</v>
      </c>
      <c r="S87" s="42"/>
      <c r="T87" s="42">
        <v>269</v>
      </c>
      <c r="U87" s="42">
        <v>406</v>
      </c>
      <c r="V87" s="42">
        <v>1006</v>
      </c>
      <c r="W87" s="42">
        <v>2187</v>
      </c>
      <c r="X87" s="42">
        <v>3845</v>
      </c>
      <c r="Y87" s="42">
        <v>8089</v>
      </c>
      <c r="Z87" s="42">
        <v>10018</v>
      </c>
      <c r="AA87" s="500">
        <v>17064</v>
      </c>
      <c r="AB87" s="500">
        <v>18568</v>
      </c>
      <c r="AC87" s="500">
        <v>18747</v>
      </c>
      <c r="AD87" s="810">
        <v>19214</v>
      </c>
      <c r="AE87" s="42">
        <v>19377</v>
      </c>
      <c r="AF87" s="1062" t="s">
        <v>411</v>
      </c>
      <c r="AG87" s="1060" t="s">
        <v>450</v>
      </c>
      <c r="AH87" s="1065"/>
      <c r="AI87" s="1065"/>
      <c r="AJ87" s="1066" t="s">
        <v>586</v>
      </c>
      <c r="AK87" s="1060" t="s">
        <v>450</v>
      </c>
      <c r="AL87" s="1069"/>
      <c r="AM87" s="1069" t="s">
        <v>451</v>
      </c>
      <c r="AN87" s="1069">
        <v>6598</v>
      </c>
      <c r="AO87" s="1069">
        <v>9786</v>
      </c>
      <c r="AP87" s="1142">
        <f t="shared" ref="AP87" si="184">AO87-AS87</f>
        <v>8721</v>
      </c>
      <c r="AQ87" s="554" t="s">
        <v>414</v>
      </c>
      <c r="AR87" s="659">
        <v>411</v>
      </c>
      <c r="AS87" s="1070">
        <v>1065</v>
      </c>
      <c r="AT87" s="1069">
        <v>9590</v>
      </c>
      <c r="AU87" s="1142">
        <f t="shared" ref="AU87" si="185">AT87-AX87</f>
        <v>8469</v>
      </c>
      <c r="AV87" s="554" t="s">
        <v>414</v>
      </c>
      <c r="AW87" s="659">
        <v>323</v>
      </c>
      <c r="AX87" s="1070">
        <v>1121</v>
      </c>
      <c r="AY87" s="1071">
        <v>1</v>
      </c>
      <c r="AZ87" s="555" t="s">
        <v>415</v>
      </c>
      <c r="BA87" s="659">
        <v>2550</v>
      </c>
      <c r="BB87" s="555" t="s">
        <v>416</v>
      </c>
      <c r="BC87" s="659">
        <v>66</v>
      </c>
      <c r="BD87" s="1152">
        <f t="shared" ref="BD87" si="186">AE87</f>
        <v>19377</v>
      </c>
      <c r="BE87" s="1056"/>
    </row>
    <row r="88" spans="1:57" s="31" customFormat="1" ht="38.25" customHeight="1" x14ac:dyDescent="0.25">
      <c r="A88" s="1078"/>
      <c r="B88" s="1147"/>
      <c r="C88" s="1083"/>
      <c r="D88" s="556" t="s">
        <v>3</v>
      </c>
      <c r="E88" s="538">
        <v>27605970</v>
      </c>
      <c r="F88" s="538">
        <v>27605970</v>
      </c>
      <c r="G88" s="538">
        <v>27605970</v>
      </c>
      <c r="H88" s="538">
        <v>27605970</v>
      </c>
      <c r="I88" s="538">
        <v>27605970</v>
      </c>
      <c r="J88" s="538">
        <v>27960450</v>
      </c>
      <c r="K88" s="538">
        <v>27960450</v>
      </c>
      <c r="L88" s="538">
        <v>27960450</v>
      </c>
      <c r="M88" s="538">
        <v>27960450</v>
      </c>
      <c r="N88" s="538">
        <v>29977155</v>
      </c>
      <c r="O88" s="538">
        <v>37981461.423</v>
      </c>
      <c r="P88" s="538">
        <v>37981461.423</v>
      </c>
      <c r="Q88" s="538">
        <v>36979279</v>
      </c>
      <c r="R88" s="538">
        <v>36979279</v>
      </c>
      <c r="S88" s="538" t="s">
        <v>566</v>
      </c>
      <c r="T88" s="538">
        <v>0</v>
      </c>
      <c r="U88" s="811">
        <v>20217690</v>
      </c>
      <c r="V88" s="538">
        <v>30996808</v>
      </c>
      <c r="W88" s="538">
        <v>32413228</v>
      </c>
      <c r="X88" s="538">
        <v>32413228</v>
      </c>
      <c r="Y88" s="812">
        <v>33231428</v>
      </c>
      <c r="Z88" s="812">
        <v>33231428</v>
      </c>
      <c r="AA88" s="538">
        <v>34059297</v>
      </c>
      <c r="AB88" s="538">
        <v>34059297</v>
      </c>
      <c r="AC88" s="538">
        <v>34059297</v>
      </c>
      <c r="AD88" s="538">
        <v>35847028</v>
      </c>
      <c r="AE88" s="538">
        <v>36951469</v>
      </c>
      <c r="AF88" s="1063"/>
      <c r="AG88" s="1060"/>
      <c r="AH88" s="1065"/>
      <c r="AI88" s="1065"/>
      <c r="AJ88" s="1067"/>
      <c r="AK88" s="1060"/>
      <c r="AL88" s="1069"/>
      <c r="AM88" s="1069"/>
      <c r="AN88" s="1069"/>
      <c r="AO88" s="1069"/>
      <c r="AP88" s="1143"/>
      <c r="AQ88" s="554" t="s">
        <v>417</v>
      </c>
      <c r="AR88" s="659">
        <v>1921</v>
      </c>
      <c r="AS88" s="1070"/>
      <c r="AT88" s="1069"/>
      <c r="AU88" s="1143"/>
      <c r="AV88" s="554" t="s">
        <v>417</v>
      </c>
      <c r="AW88" s="659">
        <v>1801</v>
      </c>
      <c r="AX88" s="1070"/>
      <c r="AY88" s="1072"/>
      <c r="AZ88" s="555" t="s">
        <v>418</v>
      </c>
      <c r="BA88" s="659">
        <v>16827</v>
      </c>
      <c r="BB88" s="555" t="s">
        <v>419</v>
      </c>
      <c r="BC88" s="659">
        <v>1</v>
      </c>
      <c r="BD88" s="1153"/>
      <c r="BE88" s="1056"/>
    </row>
    <row r="89" spans="1:57" s="31" customFormat="1" ht="51" x14ac:dyDescent="0.2">
      <c r="A89" s="1078"/>
      <c r="B89" s="1147"/>
      <c r="C89" s="1083"/>
      <c r="D89" s="557" t="s">
        <v>42</v>
      </c>
      <c r="E89" s="553">
        <v>0</v>
      </c>
      <c r="F89" s="553">
        <v>0</v>
      </c>
      <c r="G89" s="553">
        <v>0</v>
      </c>
      <c r="H89" s="553">
        <v>0</v>
      </c>
      <c r="I89" s="553">
        <v>0</v>
      </c>
      <c r="J89" s="553">
        <v>0</v>
      </c>
      <c r="K89" s="553">
        <v>0</v>
      </c>
      <c r="L89" s="624">
        <v>0</v>
      </c>
      <c r="M89" s="632">
        <v>0</v>
      </c>
      <c r="N89" s="634">
        <v>0</v>
      </c>
      <c r="O89" s="500">
        <v>0</v>
      </c>
      <c r="P89" s="500">
        <v>0</v>
      </c>
      <c r="Q89" s="500">
        <v>0</v>
      </c>
      <c r="R89" s="500">
        <v>0</v>
      </c>
      <c r="S89" s="809"/>
      <c r="T89" s="500">
        <v>0</v>
      </c>
      <c r="U89" s="809">
        <v>0</v>
      </c>
      <c r="V89" s="809">
        <v>0</v>
      </c>
      <c r="W89" s="809">
        <v>0</v>
      </c>
      <c r="X89" s="809">
        <v>0</v>
      </c>
      <c r="Y89" s="809">
        <v>0</v>
      </c>
      <c r="Z89" s="809">
        <v>0</v>
      </c>
      <c r="AA89" s="809">
        <v>0</v>
      </c>
      <c r="AB89" s="809">
        <v>0</v>
      </c>
      <c r="AC89" s="809">
        <v>0</v>
      </c>
      <c r="AD89" s="809">
        <v>0</v>
      </c>
      <c r="AE89" s="809">
        <v>0</v>
      </c>
      <c r="AF89" s="1063"/>
      <c r="AG89" s="1060"/>
      <c r="AH89" s="1065"/>
      <c r="AI89" s="1065"/>
      <c r="AJ89" s="1067"/>
      <c r="AK89" s="1060"/>
      <c r="AL89" s="1069"/>
      <c r="AM89" s="1069"/>
      <c r="AN89" s="1069"/>
      <c r="AO89" s="1069"/>
      <c r="AP89" s="1143"/>
      <c r="AQ89" s="554" t="s">
        <v>420</v>
      </c>
      <c r="AR89" s="659">
        <v>1540</v>
      </c>
      <c r="AS89" s="1070"/>
      <c r="AT89" s="1069"/>
      <c r="AU89" s="1143"/>
      <c r="AV89" s="554" t="s">
        <v>420</v>
      </c>
      <c r="AW89" s="659">
        <v>1568</v>
      </c>
      <c r="AX89" s="1070"/>
      <c r="AY89" s="1072"/>
      <c r="AZ89" s="555" t="s">
        <v>433</v>
      </c>
      <c r="BA89" s="558"/>
      <c r="BB89" s="555" t="s">
        <v>421</v>
      </c>
      <c r="BC89" s="659">
        <v>16</v>
      </c>
      <c r="BD89" s="1153"/>
      <c r="BE89" s="1056"/>
    </row>
    <row r="90" spans="1:57" s="31" customFormat="1" ht="38.25" customHeight="1" x14ac:dyDescent="0.2">
      <c r="A90" s="1078"/>
      <c r="B90" s="1147"/>
      <c r="C90" s="1083"/>
      <c r="D90" s="556" t="s">
        <v>4</v>
      </c>
      <c r="E90" s="553">
        <v>7996744.9500000002</v>
      </c>
      <c r="F90" s="553">
        <v>7996744.9500000002</v>
      </c>
      <c r="G90" s="553">
        <v>7996744.9500000002</v>
      </c>
      <c r="H90" s="553">
        <v>7996744.9500000002</v>
      </c>
      <c r="I90" s="553">
        <v>7996744.9500000002</v>
      </c>
      <c r="J90" s="553">
        <v>7995300</v>
      </c>
      <c r="K90" s="553">
        <v>7995300</v>
      </c>
      <c r="L90" s="624">
        <v>7995300</v>
      </c>
      <c r="M90" s="632">
        <v>7995300</v>
      </c>
      <c r="N90" s="634">
        <v>7995300</v>
      </c>
      <c r="O90" s="500">
        <v>7995300</v>
      </c>
      <c r="P90" s="500">
        <v>7995300</v>
      </c>
      <c r="Q90" s="500">
        <v>7995300</v>
      </c>
      <c r="R90" s="500">
        <v>7995300</v>
      </c>
      <c r="S90" s="809"/>
      <c r="T90" s="500">
        <v>5728800</v>
      </c>
      <c r="U90" s="500">
        <v>10540815</v>
      </c>
      <c r="V90" s="500">
        <v>10540815</v>
      </c>
      <c r="W90" s="500">
        <v>10540815</v>
      </c>
      <c r="X90" s="500">
        <v>10540815</v>
      </c>
      <c r="Y90" s="500">
        <v>10540815</v>
      </c>
      <c r="Z90" s="500">
        <v>10540815</v>
      </c>
      <c r="AA90" s="500">
        <v>10540815</v>
      </c>
      <c r="AB90" s="500">
        <v>10540815</v>
      </c>
      <c r="AC90" s="500">
        <v>10540815</v>
      </c>
      <c r="AD90" s="500">
        <v>10540815</v>
      </c>
      <c r="AE90" s="500">
        <v>10540815</v>
      </c>
      <c r="AF90" s="1063"/>
      <c r="AG90" s="1060"/>
      <c r="AH90" s="1065"/>
      <c r="AI90" s="1065"/>
      <c r="AJ90" s="1067"/>
      <c r="AK90" s="1060"/>
      <c r="AL90" s="1069"/>
      <c r="AM90" s="1069"/>
      <c r="AN90" s="1069"/>
      <c r="AO90" s="1069"/>
      <c r="AP90" s="1143"/>
      <c r="AQ90" s="554" t="s">
        <v>422</v>
      </c>
      <c r="AR90" s="659">
        <v>2215</v>
      </c>
      <c r="AS90" s="1070"/>
      <c r="AT90" s="1069"/>
      <c r="AU90" s="1143"/>
      <c r="AV90" s="554" t="s">
        <v>422</v>
      </c>
      <c r="AW90" s="659">
        <v>2080</v>
      </c>
      <c r="AX90" s="1070"/>
      <c r="AY90" s="1072"/>
      <c r="AZ90" s="559"/>
      <c r="BA90" s="560"/>
      <c r="BB90" s="555" t="s">
        <v>423</v>
      </c>
      <c r="BC90" s="659">
        <v>3</v>
      </c>
      <c r="BD90" s="1153"/>
      <c r="BE90" s="1056"/>
    </row>
    <row r="91" spans="1:57" s="31" customFormat="1" ht="38.25" customHeight="1" x14ac:dyDescent="0.2">
      <c r="A91" s="1078"/>
      <c r="B91" s="1147"/>
      <c r="C91" s="1083"/>
      <c r="D91" s="557" t="s">
        <v>43</v>
      </c>
      <c r="E91" s="552">
        <v>6598</v>
      </c>
      <c r="F91" s="552">
        <v>6598</v>
      </c>
      <c r="G91" s="552">
        <v>6598</v>
      </c>
      <c r="H91" s="552">
        <v>6598</v>
      </c>
      <c r="I91" s="552">
        <v>6598</v>
      </c>
      <c r="J91" s="552">
        <v>6598</v>
      </c>
      <c r="K91" s="552">
        <v>6598</v>
      </c>
      <c r="L91" s="552">
        <v>6598</v>
      </c>
      <c r="M91" s="552">
        <v>6598</v>
      </c>
      <c r="N91" s="552">
        <v>6598</v>
      </c>
      <c r="O91" s="808">
        <v>6598</v>
      </c>
      <c r="P91" s="808">
        <v>6598</v>
      </c>
      <c r="Q91" s="808">
        <v>6598</v>
      </c>
      <c r="R91" s="808">
        <v>6598</v>
      </c>
      <c r="S91" s="500"/>
      <c r="T91" s="500">
        <f t="shared" ref="T91:Y92" si="187">T89+T87</f>
        <v>269</v>
      </c>
      <c r="U91" s="500">
        <f t="shared" si="187"/>
        <v>406</v>
      </c>
      <c r="V91" s="500">
        <f t="shared" si="187"/>
        <v>1006</v>
      </c>
      <c r="W91" s="500">
        <f t="shared" si="187"/>
        <v>2187</v>
      </c>
      <c r="X91" s="500">
        <f t="shared" ref="X91" si="188">X89+X87</f>
        <v>3845</v>
      </c>
      <c r="Y91" s="500">
        <f t="shared" si="187"/>
        <v>8089</v>
      </c>
      <c r="Z91" s="500">
        <f t="shared" ref="Z91:AA91" si="189">Z89+Z87</f>
        <v>10018</v>
      </c>
      <c r="AA91" s="500">
        <f t="shared" si="189"/>
        <v>17064</v>
      </c>
      <c r="AB91" s="500">
        <f t="shared" ref="AB91:AC91" si="190">AB89+AB87</f>
        <v>18568</v>
      </c>
      <c r="AC91" s="500">
        <f t="shared" si="190"/>
        <v>18747</v>
      </c>
      <c r="AD91" s="500">
        <f t="shared" ref="AD91:AE91" si="191">AD89+AD87</f>
        <v>19214</v>
      </c>
      <c r="AE91" s="500">
        <f t="shared" si="191"/>
        <v>19377</v>
      </c>
      <c r="AF91" s="1063"/>
      <c r="AG91" s="1060"/>
      <c r="AH91" s="1065"/>
      <c r="AI91" s="1065"/>
      <c r="AJ91" s="1067"/>
      <c r="AK91" s="1060"/>
      <c r="AL91" s="1069"/>
      <c r="AM91" s="1069"/>
      <c r="AN91" s="1069"/>
      <c r="AO91" s="1069"/>
      <c r="AP91" s="1143"/>
      <c r="AQ91" s="554" t="s">
        <v>424</v>
      </c>
      <c r="AR91" s="659">
        <v>2324</v>
      </c>
      <c r="AS91" s="1070"/>
      <c r="AT91" s="1069"/>
      <c r="AU91" s="1143"/>
      <c r="AV91" s="554" t="s">
        <v>424</v>
      </c>
      <c r="AW91" s="659">
        <v>2358</v>
      </c>
      <c r="AX91" s="1070"/>
      <c r="AY91" s="1072"/>
      <c r="AZ91" s="559"/>
      <c r="BA91" s="560"/>
      <c r="BB91" s="555" t="s">
        <v>425</v>
      </c>
      <c r="BC91" s="659">
        <v>0</v>
      </c>
      <c r="BD91" s="1153"/>
      <c r="BE91" s="1056"/>
    </row>
    <row r="92" spans="1:57" s="31" customFormat="1" ht="38.25" x14ac:dyDescent="0.2">
      <c r="A92" s="1078"/>
      <c r="B92" s="1147"/>
      <c r="C92" s="1083"/>
      <c r="D92" s="1057" t="s">
        <v>45</v>
      </c>
      <c r="E92" s="1059">
        <f t="shared" ref="E92:J92" si="192">E90+E88</f>
        <v>35602714.950000003</v>
      </c>
      <c r="F92" s="1059">
        <f t="shared" si="192"/>
        <v>35602714.950000003</v>
      </c>
      <c r="G92" s="1059">
        <f t="shared" si="192"/>
        <v>35602714.950000003</v>
      </c>
      <c r="H92" s="1059">
        <f t="shared" si="192"/>
        <v>35602714.950000003</v>
      </c>
      <c r="I92" s="1059">
        <f t="shared" si="192"/>
        <v>35602714.950000003</v>
      </c>
      <c r="J92" s="1059">
        <f t="shared" si="192"/>
        <v>35955750</v>
      </c>
      <c r="K92" s="1059">
        <f t="shared" ref="K92:L92" si="193">K90+K88</f>
        <v>35955750</v>
      </c>
      <c r="L92" s="1059">
        <f t="shared" si="193"/>
        <v>35955750</v>
      </c>
      <c r="M92" s="1059">
        <f t="shared" ref="M92:O92" si="194">M90+M88</f>
        <v>35955750</v>
      </c>
      <c r="N92" s="1059">
        <f t="shared" si="194"/>
        <v>37972455</v>
      </c>
      <c r="O92" s="1076">
        <f t="shared" si="194"/>
        <v>45976761.423</v>
      </c>
      <c r="P92" s="1076">
        <f t="shared" ref="P92:Q92" si="195">P90+P88</f>
        <v>45976761.423</v>
      </c>
      <c r="Q92" s="1076">
        <f t="shared" si="195"/>
        <v>44974579</v>
      </c>
      <c r="R92" s="1076">
        <f t="shared" ref="R92" si="196">R90+R88</f>
        <v>44974579</v>
      </c>
      <c r="S92" s="1076"/>
      <c r="T92" s="1076">
        <f>T90+T88</f>
        <v>5728800</v>
      </c>
      <c r="U92" s="1076">
        <f t="shared" si="187"/>
        <v>30758505</v>
      </c>
      <c r="V92" s="1076">
        <f t="shared" si="187"/>
        <v>41537623</v>
      </c>
      <c r="W92" s="1076">
        <f t="shared" si="187"/>
        <v>42954043</v>
      </c>
      <c r="X92" s="1076">
        <f t="shared" ref="X92" si="197">X90+X88</f>
        <v>42954043</v>
      </c>
      <c r="Y92" s="1076">
        <f t="shared" si="187"/>
        <v>43772243</v>
      </c>
      <c r="Z92" s="1076">
        <f t="shared" ref="Z92:AA92" si="198">Z90+Z88</f>
        <v>43772243</v>
      </c>
      <c r="AA92" s="1076">
        <f t="shared" si="198"/>
        <v>44600112</v>
      </c>
      <c r="AB92" s="1076">
        <f t="shared" ref="AB92:AC92" si="199">AB90+AB88</f>
        <v>44600112</v>
      </c>
      <c r="AC92" s="1076">
        <f t="shared" si="199"/>
        <v>44600112</v>
      </c>
      <c r="AD92" s="1076">
        <f t="shared" ref="AD92:AE92" si="200">AD90+AD88</f>
        <v>46387843</v>
      </c>
      <c r="AE92" s="1076">
        <f t="shared" si="200"/>
        <v>47492284</v>
      </c>
      <c r="AF92" s="1063"/>
      <c r="AG92" s="1060"/>
      <c r="AH92" s="1065"/>
      <c r="AI92" s="1065"/>
      <c r="AJ92" s="1067"/>
      <c r="AK92" s="1060"/>
      <c r="AL92" s="1069"/>
      <c r="AM92" s="1069"/>
      <c r="AN92" s="1069"/>
      <c r="AO92" s="1069"/>
      <c r="AP92" s="1143"/>
      <c r="AQ92" s="554" t="s">
        <v>426</v>
      </c>
      <c r="AR92" s="659">
        <v>239</v>
      </c>
      <c r="AS92" s="1070"/>
      <c r="AT92" s="1069"/>
      <c r="AU92" s="1143"/>
      <c r="AV92" s="554" t="s">
        <v>426</v>
      </c>
      <c r="AW92" s="659">
        <v>244</v>
      </c>
      <c r="AX92" s="1070"/>
      <c r="AY92" s="1072"/>
      <c r="AZ92" s="559"/>
      <c r="BA92" s="560"/>
      <c r="BB92" s="555" t="s">
        <v>427</v>
      </c>
      <c r="BC92" s="659">
        <v>19291</v>
      </c>
      <c r="BD92" s="1153"/>
      <c r="BE92" s="1056"/>
    </row>
    <row r="93" spans="1:57" s="31" customFormat="1" ht="26.25" customHeight="1" thickBot="1" x14ac:dyDescent="0.25">
      <c r="A93" s="1078"/>
      <c r="B93" s="1147"/>
      <c r="C93" s="1083"/>
      <c r="D93" s="1075"/>
      <c r="E93" s="1059"/>
      <c r="F93" s="1059"/>
      <c r="G93" s="1059"/>
      <c r="H93" s="1059"/>
      <c r="I93" s="1059"/>
      <c r="J93" s="1059"/>
      <c r="K93" s="1059"/>
      <c r="L93" s="1059"/>
      <c r="M93" s="1059"/>
      <c r="N93" s="1059"/>
      <c r="O93" s="1076"/>
      <c r="P93" s="1076"/>
      <c r="Q93" s="1076"/>
      <c r="R93" s="1076"/>
      <c r="S93" s="1076"/>
      <c r="T93" s="1076"/>
      <c r="U93" s="1076"/>
      <c r="V93" s="1076"/>
      <c r="W93" s="1076"/>
      <c r="X93" s="1076"/>
      <c r="Y93" s="1076"/>
      <c r="Z93" s="1076"/>
      <c r="AA93" s="1076"/>
      <c r="AB93" s="1076"/>
      <c r="AC93" s="1076"/>
      <c r="AD93" s="1076"/>
      <c r="AE93" s="1076"/>
      <c r="AF93" s="1064"/>
      <c r="AG93" s="1060"/>
      <c r="AH93" s="1065"/>
      <c r="AI93" s="1065"/>
      <c r="AJ93" s="1068"/>
      <c r="AK93" s="1060"/>
      <c r="AL93" s="1069"/>
      <c r="AM93" s="1069"/>
      <c r="AN93" s="1069"/>
      <c r="AO93" s="1069"/>
      <c r="AP93" s="1144"/>
      <c r="AQ93" s="554" t="s">
        <v>428</v>
      </c>
      <c r="AR93" s="659">
        <v>62</v>
      </c>
      <c r="AS93" s="1070"/>
      <c r="AT93" s="1069"/>
      <c r="AU93" s="1144"/>
      <c r="AV93" s="554" t="s">
        <v>428</v>
      </c>
      <c r="AW93" s="659">
        <v>104</v>
      </c>
      <c r="AX93" s="1070"/>
      <c r="AY93" s="1073"/>
      <c r="AZ93" s="559"/>
      <c r="BA93" s="560"/>
      <c r="BB93" s="558"/>
      <c r="BC93" s="558"/>
      <c r="BD93" s="1153"/>
      <c r="BE93" s="1056"/>
    </row>
    <row r="94" spans="1:57" s="31" customFormat="1" ht="22.5" customHeight="1" x14ac:dyDescent="0.2">
      <c r="A94" s="1078"/>
      <c r="B94" s="1147"/>
      <c r="C94" s="1083" t="s">
        <v>452</v>
      </c>
      <c r="D94" s="551" t="s">
        <v>41</v>
      </c>
      <c r="E94" s="552">
        <v>8230</v>
      </c>
      <c r="F94" s="552">
        <v>8230</v>
      </c>
      <c r="G94" s="552">
        <v>8230</v>
      </c>
      <c r="H94" s="552">
        <v>8230</v>
      </c>
      <c r="I94" s="552">
        <v>8230</v>
      </c>
      <c r="J94" s="552">
        <v>8230</v>
      </c>
      <c r="K94" s="552">
        <v>8230</v>
      </c>
      <c r="L94" s="552">
        <v>8230</v>
      </c>
      <c r="M94" s="552">
        <v>8230</v>
      </c>
      <c r="N94" s="552">
        <v>8230</v>
      </c>
      <c r="O94" s="808">
        <v>8230</v>
      </c>
      <c r="P94" s="808">
        <v>8230</v>
      </c>
      <c r="Q94" s="808">
        <v>8230</v>
      </c>
      <c r="R94" s="42">
        <v>11451</v>
      </c>
      <c r="S94" s="42"/>
      <c r="T94" s="42">
        <v>312</v>
      </c>
      <c r="U94" s="42">
        <v>386</v>
      </c>
      <c r="V94" s="42">
        <v>1089</v>
      </c>
      <c r="W94" s="42">
        <v>3439</v>
      </c>
      <c r="X94" s="42">
        <v>5678</v>
      </c>
      <c r="Y94" s="42">
        <v>6931</v>
      </c>
      <c r="Z94" s="42">
        <v>7674</v>
      </c>
      <c r="AA94" s="500">
        <v>8201</v>
      </c>
      <c r="AB94" s="500">
        <v>10418</v>
      </c>
      <c r="AC94" s="500">
        <v>11216</v>
      </c>
      <c r="AD94" s="810">
        <v>11399</v>
      </c>
      <c r="AE94" s="42">
        <v>11451</v>
      </c>
      <c r="AF94" s="1062" t="s">
        <v>411</v>
      </c>
      <c r="AG94" s="1060" t="s">
        <v>452</v>
      </c>
      <c r="AH94" s="1065"/>
      <c r="AI94" s="1065"/>
      <c r="AJ94" s="1066" t="s">
        <v>586</v>
      </c>
      <c r="AK94" s="1060" t="s">
        <v>452</v>
      </c>
      <c r="AL94" s="1069"/>
      <c r="AM94" s="1069" t="s">
        <v>453</v>
      </c>
      <c r="AN94" s="1069">
        <v>8230</v>
      </c>
      <c r="AO94" s="1069">
        <v>5417</v>
      </c>
      <c r="AP94" s="1142">
        <f t="shared" ref="AP94" si="201">AO94-AS94</f>
        <v>4099</v>
      </c>
      <c r="AQ94" s="554" t="s">
        <v>414</v>
      </c>
      <c r="AR94" s="659">
        <v>112</v>
      </c>
      <c r="AS94" s="1070">
        <v>1318</v>
      </c>
      <c r="AT94" s="1069">
        <v>6018</v>
      </c>
      <c r="AU94" s="1142">
        <f t="shared" ref="AU94" si="202">AT94-AX94</f>
        <v>3901</v>
      </c>
      <c r="AV94" s="554" t="s">
        <v>414</v>
      </c>
      <c r="AW94" s="659">
        <v>139</v>
      </c>
      <c r="AX94" s="1070">
        <v>2117</v>
      </c>
      <c r="AY94" s="1071">
        <v>16</v>
      </c>
      <c r="AZ94" s="555" t="s">
        <v>415</v>
      </c>
      <c r="BA94" s="659">
        <v>3978</v>
      </c>
      <c r="BB94" s="555" t="s">
        <v>416</v>
      </c>
      <c r="BC94" s="659">
        <v>221</v>
      </c>
      <c r="BD94" s="1152">
        <f t="shared" ref="BD94" si="203">AE94</f>
        <v>11451</v>
      </c>
      <c r="BE94" s="1056"/>
    </row>
    <row r="95" spans="1:57" s="31" customFormat="1" ht="38.25" customHeight="1" x14ac:dyDescent="0.25">
      <c r="A95" s="1078"/>
      <c r="B95" s="1147"/>
      <c r="C95" s="1083"/>
      <c r="D95" s="556" t="s">
        <v>3</v>
      </c>
      <c r="E95" s="538">
        <v>34434168</v>
      </c>
      <c r="F95" s="538">
        <v>34434168</v>
      </c>
      <c r="G95" s="538">
        <v>34434168</v>
      </c>
      <c r="H95" s="538">
        <v>34434168</v>
      </c>
      <c r="I95" s="538">
        <v>34434168</v>
      </c>
      <c r="J95" s="538">
        <v>34274100</v>
      </c>
      <c r="K95" s="538">
        <v>34274100</v>
      </c>
      <c r="L95" s="538">
        <v>34274100</v>
      </c>
      <c r="M95" s="538">
        <v>34274100</v>
      </c>
      <c r="N95" s="538">
        <v>36746190</v>
      </c>
      <c r="O95" s="538">
        <v>46557920.453999996</v>
      </c>
      <c r="P95" s="538">
        <v>46557920.453999996</v>
      </c>
      <c r="Q95" s="538">
        <v>45329439</v>
      </c>
      <c r="R95" s="538">
        <v>45329439</v>
      </c>
      <c r="S95" s="538" t="s">
        <v>566</v>
      </c>
      <c r="T95" s="538">
        <v>0</v>
      </c>
      <c r="U95" s="811">
        <v>20217690</v>
      </c>
      <c r="V95" s="538">
        <v>38663712</v>
      </c>
      <c r="W95" s="538">
        <v>39732344</v>
      </c>
      <c r="X95" s="538">
        <v>39732344</v>
      </c>
      <c r="Y95" s="812">
        <v>40550544</v>
      </c>
      <c r="Z95" s="812">
        <v>40550544</v>
      </c>
      <c r="AA95" s="538">
        <v>41750106</v>
      </c>
      <c r="AB95" s="538">
        <v>41750106</v>
      </c>
      <c r="AC95" s="538">
        <v>41750106</v>
      </c>
      <c r="AD95" s="538">
        <v>43941519</v>
      </c>
      <c r="AE95" s="538">
        <v>45295349</v>
      </c>
      <c r="AF95" s="1063"/>
      <c r="AG95" s="1060"/>
      <c r="AH95" s="1065"/>
      <c r="AI95" s="1065"/>
      <c r="AJ95" s="1067"/>
      <c r="AK95" s="1060"/>
      <c r="AL95" s="1069"/>
      <c r="AM95" s="1069"/>
      <c r="AN95" s="1069"/>
      <c r="AO95" s="1069"/>
      <c r="AP95" s="1143"/>
      <c r="AQ95" s="554" t="s">
        <v>417</v>
      </c>
      <c r="AR95" s="659">
        <v>774</v>
      </c>
      <c r="AS95" s="1070"/>
      <c r="AT95" s="1069"/>
      <c r="AU95" s="1143"/>
      <c r="AV95" s="554" t="s">
        <v>417</v>
      </c>
      <c r="AW95" s="659">
        <v>744</v>
      </c>
      <c r="AX95" s="1070"/>
      <c r="AY95" s="1072"/>
      <c r="AZ95" s="555" t="s">
        <v>418</v>
      </c>
      <c r="BA95" s="659">
        <v>7473</v>
      </c>
      <c r="BB95" s="555" t="s">
        <v>419</v>
      </c>
      <c r="BC95" s="659">
        <v>2</v>
      </c>
      <c r="BD95" s="1153"/>
      <c r="BE95" s="1056"/>
    </row>
    <row r="96" spans="1:57" s="31" customFormat="1" ht="51" x14ac:dyDescent="0.2">
      <c r="A96" s="1078"/>
      <c r="B96" s="1147"/>
      <c r="C96" s="1083"/>
      <c r="D96" s="557" t="s">
        <v>42</v>
      </c>
      <c r="E96" s="553">
        <v>0</v>
      </c>
      <c r="F96" s="553">
        <v>0</v>
      </c>
      <c r="G96" s="553">
        <v>0</v>
      </c>
      <c r="H96" s="553">
        <v>0</v>
      </c>
      <c r="I96" s="553">
        <v>0</v>
      </c>
      <c r="J96" s="553">
        <v>0</v>
      </c>
      <c r="K96" s="553">
        <v>0</v>
      </c>
      <c r="L96" s="624">
        <v>0</v>
      </c>
      <c r="M96" s="632">
        <v>0</v>
      </c>
      <c r="N96" s="634">
        <v>0</v>
      </c>
      <c r="O96" s="500">
        <v>0</v>
      </c>
      <c r="P96" s="500">
        <v>0</v>
      </c>
      <c r="Q96" s="500">
        <v>0</v>
      </c>
      <c r="R96" s="500">
        <v>0</v>
      </c>
      <c r="S96" s="809"/>
      <c r="T96" s="500">
        <v>0</v>
      </c>
      <c r="U96" s="809">
        <v>0</v>
      </c>
      <c r="V96" s="809">
        <v>0</v>
      </c>
      <c r="W96" s="809">
        <v>0</v>
      </c>
      <c r="X96" s="809">
        <v>0</v>
      </c>
      <c r="Y96" s="809">
        <v>0</v>
      </c>
      <c r="Z96" s="809">
        <v>0</v>
      </c>
      <c r="AA96" s="809">
        <v>0</v>
      </c>
      <c r="AB96" s="809">
        <v>0</v>
      </c>
      <c r="AC96" s="809">
        <v>0</v>
      </c>
      <c r="AD96" s="809">
        <v>0</v>
      </c>
      <c r="AE96" s="809">
        <v>0</v>
      </c>
      <c r="AF96" s="1063"/>
      <c r="AG96" s="1060"/>
      <c r="AH96" s="1065"/>
      <c r="AI96" s="1065"/>
      <c r="AJ96" s="1067"/>
      <c r="AK96" s="1060"/>
      <c r="AL96" s="1069"/>
      <c r="AM96" s="1069"/>
      <c r="AN96" s="1069"/>
      <c r="AO96" s="1069"/>
      <c r="AP96" s="1143"/>
      <c r="AQ96" s="554" t="s">
        <v>420</v>
      </c>
      <c r="AR96" s="659">
        <v>384</v>
      </c>
      <c r="AS96" s="1070"/>
      <c r="AT96" s="1069"/>
      <c r="AU96" s="1143"/>
      <c r="AV96" s="554" t="s">
        <v>420</v>
      </c>
      <c r="AW96" s="659">
        <v>284</v>
      </c>
      <c r="AX96" s="1070"/>
      <c r="AY96" s="1072"/>
      <c r="AZ96" s="555"/>
      <c r="BA96" s="558"/>
      <c r="BB96" s="555" t="s">
        <v>421</v>
      </c>
      <c r="BC96" s="659">
        <v>43</v>
      </c>
      <c r="BD96" s="1153"/>
      <c r="BE96" s="1056"/>
    </row>
    <row r="97" spans="1:57" s="31" customFormat="1" ht="38.25" customHeight="1" x14ac:dyDescent="0.2">
      <c r="A97" s="1078"/>
      <c r="B97" s="1147"/>
      <c r="C97" s="1083"/>
      <c r="D97" s="556" t="s">
        <v>4</v>
      </c>
      <c r="E97" s="553">
        <v>7996744.9500000002</v>
      </c>
      <c r="F97" s="553">
        <v>7996744.9500000002</v>
      </c>
      <c r="G97" s="553">
        <v>7996744.9500000002</v>
      </c>
      <c r="H97" s="553">
        <v>7996744.9500000002</v>
      </c>
      <c r="I97" s="553">
        <v>7996744.9500000002</v>
      </c>
      <c r="J97" s="553">
        <v>7995300</v>
      </c>
      <c r="K97" s="553">
        <v>7995300</v>
      </c>
      <c r="L97" s="624">
        <v>7995300</v>
      </c>
      <c r="M97" s="632">
        <v>7995300</v>
      </c>
      <c r="N97" s="634">
        <v>7995300</v>
      </c>
      <c r="O97" s="500">
        <v>7995300</v>
      </c>
      <c r="P97" s="500">
        <v>7995300</v>
      </c>
      <c r="Q97" s="500">
        <v>7995300</v>
      </c>
      <c r="R97" s="500">
        <v>7995300</v>
      </c>
      <c r="S97" s="809"/>
      <c r="T97" s="500">
        <v>5728800</v>
      </c>
      <c r="U97" s="500">
        <v>10540815</v>
      </c>
      <c r="V97" s="500">
        <v>10540815</v>
      </c>
      <c r="W97" s="500">
        <v>10540815</v>
      </c>
      <c r="X97" s="500">
        <v>10540815</v>
      </c>
      <c r="Y97" s="500">
        <v>10540815</v>
      </c>
      <c r="Z97" s="500">
        <v>10540815</v>
      </c>
      <c r="AA97" s="500">
        <v>10540815</v>
      </c>
      <c r="AB97" s="500">
        <v>10540815</v>
      </c>
      <c r="AC97" s="500">
        <v>10540815</v>
      </c>
      <c r="AD97" s="500">
        <v>10540815</v>
      </c>
      <c r="AE97" s="500">
        <v>10540815</v>
      </c>
      <c r="AF97" s="1063"/>
      <c r="AG97" s="1060"/>
      <c r="AH97" s="1065"/>
      <c r="AI97" s="1065"/>
      <c r="AJ97" s="1067"/>
      <c r="AK97" s="1060"/>
      <c r="AL97" s="1069"/>
      <c r="AM97" s="1069"/>
      <c r="AN97" s="1069"/>
      <c r="AO97" s="1069"/>
      <c r="AP97" s="1143"/>
      <c r="AQ97" s="554" t="s">
        <v>422</v>
      </c>
      <c r="AR97" s="659">
        <v>702</v>
      </c>
      <c r="AS97" s="1070"/>
      <c r="AT97" s="1069"/>
      <c r="AU97" s="1143"/>
      <c r="AV97" s="554" t="s">
        <v>422</v>
      </c>
      <c r="AW97" s="659">
        <v>753</v>
      </c>
      <c r="AX97" s="1070"/>
      <c r="AY97" s="1072"/>
      <c r="AZ97" s="559"/>
      <c r="BA97" s="560"/>
      <c r="BB97" s="555" t="s">
        <v>423</v>
      </c>
      <c r="BC97" s="659">
        <v>19</v>
      </c>
      <c r="BD97" s="1153"/>
      <c r="BE97" s="1056"/>
    </row>
    <row r="98" spans="1:57" s="31" customFormat="1" ht="38.25" customHeight="1" x14ac:dyDescent="0.2">
      <c r="A98" s="1078"/>
      <c r="B98" s="1147"/>
      <c r="C98" s="1083"/>
      <c r="D98" s="557" t="s">
        <v>43</v>
      </c>
      <c r="E98" s="552">
        <v>8230</v>
      </c>
      <c r="F98" s="552">
        <v>8230</v>
      </c>
      <c r="G98" s="552">
        <v>8230</v>
      </c>
      <c r="H98" s="552">
        <v>8230</v>
      </c>
      <c r="I98" s="552">
        <v>8230</v>
      </c>
      <c r="J98" s="552">
        <v>8230</v>
      </c>
      <c r="K98" s="552">
        <v>8230</v>
      </c>
      <c r="L98" s="552">
        <v>8230</v>
      </c>
      <c r="M98" s="552">
        <v>8230</v>
      </c>
      <c r="N98" s="552">
        <v>8230</v>
      </c>
      <c r="O98" s="808">
        <v>8230</v>
      </c>
      <c r="P98" s="808">
        <v>8230</v>
      </c>
      <c r="Q98" s="808">
        <v>8230</v>
      </c>
      <c r="R98" s="808">
        <v>8230</v>
      </c>
      <c r="S98" s="500"/>
      <c r="T98" s="500">
        <f t="shared" ref="T98:Y99" si="204">T96+T94</f>
        <v>312</v>
      </c>
      <c r="U98" s="500">
        <f t="shared" si="204"/>
        <v>386</v>
      </c>
      <c r="V98" s="500">
        <f t="shared" si="204"/>
        <v>1089</v>
      </c>
      <c r="W98" s="500">
        <f t="shared" si="204"/>
        <v>3439</v>
      </c>
      <c r="X98" s="500">
        <f t="shared" ref="X98" si="205">X96+X94</f>
        <v>5678</v>
      </c>
      <c r="Y98" s="500">
        <f t="shared" si="204"/>
        <v>6931</v>
      </c>
      <c r="Z98" s="500">
        <f t="shared" ref="Z98:AA98" si="206">Z96+Z94</f>
        <v>7674</v>
      </c>
      <c r="AA98" s="500">
        <f t="shared" si="206"/>
        <v>8201</v>
      </c>
      <c r="AB98" s="500">
        <f t="shared" ref="AB98:AC98" si="207">AB96+AB94</f>
        <v>10418</v>
      </c>
      <c r="AC98" s="500">
        <f t="shared" si="207"/>
        <v>11216</v>
      </c>
      <c r="AD98" s="500">
        <f t="shared" ref="AD98:AE98" si="208">AD96+AD94</f>
        <v>11399</v>
      </c>
      <c r="AE98" s="500">
        <f t="shared" si="208"/>
        <v>11451</v>
      </c>
      <c r="AF98" s="1063"/>
      <c r="AG98" s="1060"/>
      <c r="AH98" s="1065"/>
      <c r="AI98" s="1065"/>
      <c r="AJ98" s="1067"/>
      <c r="AK98" s="1060"/>
      <c r="AL98" s="1069"/>
      <c r="AM98" s="1069"/>
      <c r="AN98" s="1069"/>
      <c r="AO98" s="1069"/>
      <c r="AP98" s="1143"/>
      <c r="AQ98" s="554" t="s">
        <v>424</v>
      </c>
      <c r="AR98" s="659">
        <v>1894</v>
      </c>
      <c r="AS98" s="1070"/>
      <c r="AT98" s="1069"/>
      <c r="AU98" s="1143"/>
      <c r="AV98" s="554" t="s">
        <v>424</v>
      </c>
      <c r="AW98" s="659">
        <v>1782</v>
      </c>
      <c r="AX98" s="1070"/>
      <c r="AY98" s="1072"/>
      <c r="AZ98" s="559"/>
      <c r="BA98" s="560"/>
      <c r="BB98" s="555" t="s">
        <v>425</v>
      </c>
      <c r="BC98" s="659">
        <v>6</v>
      </c>
      <c r="BD98" s="1153"/>
      <c r="BE98" s="1056"/>
    </row>
    <row r="99" spans="1:57" s="31" customFormat="1" ht="38.25" x14ac:dyDescent="0.2">
      <c r="A99" s="1078"/>
      <c r="B99" s="1147"/>
      <c r="C99" s="1083"/>
      <c r="D99" s="1057" t="s">
        <v>45</v>
      </c>
      <c r="E99" s="1059">
        <f t="shared" ref="E99:J99" si="209">E97+E95</f>
        <v>42430912.950000003</v>
      </c>
      <c r="F99" s="1059">
        <f t="shared" si="209"/>
        <v>42430912.950000003</v>
      </c>
      <c r="G99" s="1059">
        <f t="shared" si="209"/>
        <v>42430912.950000003</v>
      </c>
      <c r="H99" s="1059">
        <f t="shared" si="209"/>
        <v>42430912.950000003</v>
      </c>
      <c r="I99" s="1059">
        <f t="shared" si="209"/>
        <v>42430912.950000003</v>
      </c>
      <c r="J99" s="1059">
        <f t="shared" si="209"/>
        <v>42269400</v>
      </c>
      <c r="K99" s="1059">
        <f t="shared" ref="K99:L99" si="210">K97+K95</f>
        <v>42269400</v>
      </c>
      <c r="L99" s="1059">
        <f t="shared" si="210"/>
        <v>42269400</v>
      </c>
      <c r="M99" s="1059">
        <f t="shared" ref="M99:O99" si="211">M97+M95</f>
        <v>42269400</v>
      </c>
      <c r="N99" s="1059">
        <f t="shared" si="211"/>
        <v>44741490</v>
      </c>
      <c r="O99" s="1076">
        <f t="shared" si="211"/>
        <v>54553220.453999996</v>
      </c>
      <c r="P99" s="1076">
        <f t="shared" ref="P99:Q99" si="212">P97+P95</f>
        <v>54553220.453999996</v>
      </c>
      <c r="Q99" s="1076">
        <f t="shared" si="212"/>
        <v>53324739</v>
      </c>
      <c r="R99" s="1076">
        <f t="shared" ref="R99" si="213">R97+R95</f>
        <v>53324739</v>
      </c>
      <c r="S99" s="1076"/>
      <c r="T99" s="1076">
        <f>T97+T95</f>
        <v>5728800</v>
      </c>
      <c r="U99" s="1076">
        <f t="shared" si="204"/>
        <v>30758505</v>
      </c>
      <c r="V99" s="1076">
        <f t="shared" si="204"/>
        <v>49204527</v>
      </c>
      <c r="W99" s="1076">
        <f t="shared" si="204"/>
        <v>50273159</v>
      </c>
      <c r="X99" s="1076">
        <f t="shared" ref="X99" si="214">X97+X95</f>
        <v>50273159</v>
      </c>
      <c r="Y99" s="1076">
        <f t="shared" si="204"/>
        <v>51091359</v>
      </c>
      <c r="Z99" s="1076">
        <f t="shared" ref="Z99:AA99" si="215">Z97+Z95</f>
        <v>51091359</v>
      </c>
      <c r="AA99" s="1076">
        <f t="shared" si="215"/>
        <v>52290921</v>
      </c>
      <c r="AB99" s="1076">
        <f t="shared" ref="AB99:AC99" si="216">AB97+AB95</f>
        <v>52290921</v>
      </c>
      <c r="AC99" s="1076">
        <f t="shared" si="216"/>
        <v>52290921</v>
      </c>
      <c r="AD99" s="1076">
        <f t="shared" ref="AD99:AE99" si="217">AD97+AD95</f>
        <v>54482334</v>
      </c>
      <c r="AE99" s="1076">
        <f t="shared" si="217"/>
        <v>55836164</v>
      </c>
      <c r="AF99" s="1063"/>
      <c r="AG99" s="1060"/>
      <c r="AH99" s="1065"/>
      <c r="AI99" s="1065"/>
      <c r="AJ99" s="1067"/>
      <c r="AK99" s="1060"/>
      <c r="AL99" s="1069"/>
      <c r="AM99" s="1069"/>
      <c r="AN99" s="1069"/>
      <c r="AO99" s="1069"/>
      <c r="AP99" s="1143"/>
      <c r="AQ99" s="554" t="s">
        <v>426</v>
      </c>
      <c r="AR99" s="659">
        <v>124</v>
      </c>
      <c r="AS99" s="1070"/>
      <c r="AT99" s="1069"/>
      <c r="AU99" s="1143"/>
      <c r="AV99" s="554" t="s">
        <v>426</v>
      </c>
      <c r="AW99" s="659">
        <v>91</v>
      </c>
      <c r="AX99" s="1070"/>
      <c r="AY99" s="1072"/>
      <c r="AZ99" s="559"/>
      <c r="BA99" s="560"/>
      <c r="BB99" s="555" t="s">
        <v>427</v>
      </c>
      <c r="BC99" s="659">
        <v>11160</v>
      </c>
      <c r="BD99" s="1153"/>
      <c r="BE99" s="1056"/>
    </row>
    <row r="100" spans="1:57" s="31" customFormat="1" ht="26.25" customHeight="1" thickBot="1" x14ac:dyDescent="0.25">
      <c r="A100" s="1078"/>
      <c r="B100" s="1147"/>
      <c r="C100" s="1083"/>
      <c r="D100" s="1075"/>
      <c r="E100" s="1059"/>
      <c r="F100" s="1059"/>
      <c r="G100" s="1059"/>
      <c r="H100" s="1059"/>
      <c r="I100" s="1059"/>
      <c r="J100" s="1059"/>
      <c r="K100" s="1059"/>
      <c r="L100" s="1059"/>
      <c r="M100" s="1059"/>
      <c r="N100" s="1059"/>
      <c r="O100" s="1076"/>
      <c r="P100" s="1076"/>
      <c r="Q100" s="1076"/>
      <c r="R100" s="1076"/>
      <c r="S100" s="1076"/>
      <c r="T100" s="1076"/>
      <c r="U100" s="1076"/>
      <c r="V100" s="1076"/>
      <c r="W100" s="1076"/>
      <c r="X100" s="1076"/>
      <c r="Y100" s="1076"/>
      <c r="Z100" s="1076"/>
      <c r="AA100" s="1076"/>
      <c r="AB100" s="1076"/>
      <c r="AC100" s="1076"/>
      <c r="AD100" s="1076"/>
      <c r="AE100" s="1076"/>
      <c r="AF100" s="1064"/>
      <c r="AG100" s="1060"/>
      <c r="AH100" s="1065"/>
      <c r="AI100" s="1065"/>
      <c r="AJ100" s="1068"/>
      <c r="AK100" s="1060"/>
      <c r="AL100" s="1069"/>
      <c r="AM100" s="1069"/>
      <c r="AN100" s="1069"/>
      <c r="AO100" s="1069"/>
      <c r="AP100" s="1144"/>
      <c r="AQ100" s="554" t="s">
        <v>428</v>
      </c>
      <c r="AR100" s="659">
        <v>104</v>
      </c>
      <c r="AS100" s="1070"/>
      <c r="AT100" s="1069"/>
      <c r="AU100" s="1144"/>
      <c r="AV100" s="554" t="s">
        <v>428</v>
      </c>
      <c r="AW100" s="659">
        <v>111</v>
      </c>
      <c r="AX100" s="1070"/>
      <c r="AY100" s="1073"/>
      <c r="AZ100" s="559"/>
      <c r="BA100" s="560"/>
      <c r="BB100" s="558"/>
      <c r="BC100" s="558"/>
      <c r="BD100" s="1153"/>
      <c r="BE100" s="1056"/>
    </row>
    <row r="101" spans="1:57" s="31" customFormat="1" ht="22.5" customHeight="1" x14ac:dyDescent="0.2">
      <c r="A101" s="1078"/>
      <c r="B101" s="1147"/>
      <c r="C101" s="1083" t="s">
        <v>454</v>
      </c>
      <c r="D101" s="551" t="s">
        <v>41</v>
      </c>
      <c r="E101" s="552">
        <v>2704</v>
      </c>
      <c r="F101" s="552">
        <v>2704</v>
      </c>
      <c r="G101" s="552">
        <v>2704</v>
      </c>
      <c r="H101" s="552">
        <v>2704</v>
      </c>
      <c r="I101" s="552">
        <v>2704</v>
      </c>
      <c r="J101" s="552">
        <v>2704</v>
      </c>
      <c r="K101" s="552">
        <v>2704</v>
      </c>
      <c r="L101" s="552">
        <v>2704</v>
      </c>
      <c r="M101" s="552">
        <v>2704</v>
      </c>
      <c r="N101" s="552">
        <v>2704</v>
      </c>
      <c r="O101" s="808">
        <v>2704</v>
      </c>
      <c r="P101" s="808">
        <v>2704</v>
      </c>
      <c r="Q101" s="808">
        <v>2704</v>
      </c>
      <c r="R101" s="42">
        <v>2733</v>
      </c>
      <c r="S101" s="42"/>
      <c r="T101" s="42">
        <v>0</v>
      </c>
      <c r="U101" s="42">
        <v>0</v>
      </c>
      <c r="V101" s="42">
        <v>686</v>
      </c>
      <c r="W101" s="42">
        <v>686</v>
      </c>
      <c r="X101" s="42">
        <v>832</v>
      </c>
      <c r="Y101" s="42">
        <v>1033</v>
      </c>
      <c r="Z101" s="42">
        <v>1092</v>
      </c>
      <c r="AA101" s="500">
        <v>1309</v>
      </c>
      <c r="AB101" s="500">
        <v>2655</v>
      </c>
      <c r="AC101" s="500">
        <v>2673</v>
      </c>
      <c r="AD101" s="810">
        <v>2733</v>
      </c>
      <c r="AE101" s="42">
        <v>2733</v>
      </c>
      <c r="AF101" s="1062" t="s">
        <v>411</v>
      </c>
      <c r="AG101" s="1060" t="s">
        <v>454</v>
      </c>
      <c r="AH101" s="1065"/>
      <c r="AI101" s="1065"/>
      <c r="AJ101" s="1066" t="s">
        <v>586</v>
      </c>
      <c r="AK101" s="1060" t="s">
        <v>454</v>
      </c>
      <c r="AL101" s="1069"/>
      <c r="AM101" s="1069" t="s">
        <v>453</v>
      </c>
      <c r="AN101" s="1069">
        <v>2704</v>
      </c>
      <c r="AO101" s="1069">
        <v>1377</v>
      </c>
      <c r="AP101" s="1142">
        <f t="shared" ref="AP101" si="218">AO101-AS101</f>
        <v>1028</v>
      </c>
      <c r="AQ101" s="554" t="s">
        <v>414</v>
      </c>
      <c r="AR101" s="537">
        <v>138</v>
      </c>
      <c r="AS101" s="1070">
        <v>349</v>
      </c>
      <c r="AT101" s="1069">
        <v>1356</v>
      </c>
      <c r="AU101" s="1142">
        <f t="shared" ref="AU101" si="219">AT101-AX101</f>
        <v>1019</v>
      </c>
      <c r="AV101" s="554" t="s">
        <v>414</v>
      </c>
      <c r="AW101" s="537">
        <v>146</v>
      </c>
      <c r="AX101" s="1070">
        <v>337</v>
      </c>
      <c r="AY101" s="1071">
        <v>0</v>
      </c>
      <c r="AZ101" s="555" t="s">
        <v>415</v>
      </c>
      <c r="BA101" s="537">
        <v>174</v>
      </c>
      <c r="BB101" s="555" t="s">
        <v>416</v>
      </c>
      <c r="BC101" s="537">
        <v>4</v>
      </c>
      <c r="BD101" s="1152">
        <f t="shared" ref="BD101" si="220">AE101</f>
        <v>2733</v>
      </c>
      <c r="BE101" s="1056"/>
    </row>
    <row r="102" spans="1:57" s="31" customFormat="1" ht="38.25" customHeight="1" x14ac:dyDescent="0.25">
      <c r="A102" s="1078"/>
      <c r="B102" s="1147"/>
      <c r="C102" s="1083"/>
      <c r="D102" s="556" t="s">
        <v>3</v>
      </c>
      <c r="E102" s="538">
        <v>11313045</v>
      </c>
      <c r="F102" s="538">
        <v>11313045</v>
      </c>
      <c r="G102" s="538">
        <v>11313045</v>
      </c>
      <c r="H102" s="538">
        <v>11313045</v>
      </c>
      <c r="I102" s="538">
        <v>11313045</v>
      </c>
      <c r="J102" s="538">
        <v>10823400</v>
      </c>
      <c r="K102" s="538">
        <v>10823400</v>
      </c>
      <c r="L102" s="538">
        <v>10823400</v>
      </c>
      <c r="M102" s="538">
        <v>10823400</v>
      </c>
      <c r="N102" s="538">
        <v>11604060</v>
      </c>
      <c r="O102" s="538">
        <v>14702501.196</v>
      </c>
      <c r="P102" s="538">
        <v>14702501.196</v>
      </c>
      <c r="Q102" s="538">
        <v>14314559</v>
      </c>
      <c r="R102" s="538">
        <v>14314559</v>
      </c>
      <c r="S102" s="538" t="s">
        <v>566</v>
      </c>
      <c r="T102" s="538">
        <v>0</v>
      </c>
      <c r="U102" s="811">
        <v>0</v>
      </c>
      <c r="V102" s="538">
        <v>12702625</v>
      </c>
      <c r="W102" s="538">
        <v>12702625</v>
      </c>
      <c r="X102" s="538">
        <v>12702625</v>
      </c>
      <c r="Y102" s="812">
        <v>13365256</v>
      </c>
      <c r="Z102" s="812">
        <v>13365256</v>
      </c>
      <c r="AA102" s="538">
        <v>13184244</v>
      </c>
      <c r="AB102" s="538">
        <v>13184244</v>
      </c>
      <c r="AC102" s="538">
        <v>13184244</v>
      </c>
      <c r="AD102" s="538">
        <v>13876269</v>
      </c>
      <c r="AE102" s="538">
        <v>14303794</v>
      </c>
      <c r="AF102" s="1063"/>
      <c r="AG102" s="1060"/>
      <c r="AH102" s="1065"/>
      <c r="AI102" s="1065"/>
      <c r="AJ102" s="1067"/>
      <c r="AK102" s="1060"/>
      <c r="AL102" s="1069"/>
      <c r="AM102" s="1069"/>
      <c r="AN102" s="1069"/>
      <c r="AO102" s="1069"/>
      <c r="AP102" s="1143"/>
      <c r="AQ102" s="554" t="s">
        <v>417</v>
      </c>
      <c r="AR102" s="537">
        <v>34</v>
      </c>
      <c r="AS102" s="1070"/>
      <c r="AT102" s="1069"/>
      <c r="AU102" s="1143"/>
      <c r="AV102" s="554" t="s">
        <v>417</v>
      </c>
      <c r="AW102" s="537">
        <v>43</v>
      </c>
      <c r="AX102" s="1070"/>
      <c r="AY102" s="1072"/>
      <c r="AZ102" s="555" t="s">
        <v>418</v>
      </c>
      <c r="BA102" s="537">
        <v>2559</v>
      </c>
      <c r="BB102" s="555" t="s">
        <v>419</v>
      </c>
      <c r="BC102" s="537">
        <v>0</v>
      </c>
      <c r="BD102" s="1153"/>
      <c r="BE102" s="1056"/>
    </row>
    <row r="103" spans="1:57" s="31" customFormat="1" ht="51" x14ac:dyDescent="0.2">
      <c r="A103" s="1078"/>
      <c r="B103" s="1147"/>
      <c r="C103" s="1083"/>
      <c r="D103" s="557" t="s">
        <v>42</v>
      </c>
      <c r="E103" s="553">
        <v>0</v>
      </c>
      <c r="F103" s="553">
        <v>0</v>
      </c>
      <c r="G103" s="553">
        <v>0</v>
      </c>
      <c r="H103" s="553">
        <v>0</v>
      </c>
      <c r="I103" s="553">
        <v>0</v>
      </c>
      <c r="J103" s="553">
        <v>0</v>
      </c>
      <c r="K103" s="553">
        <v>0</v>
      </c>
      <c r="L103" s="624">
        <v>0</v>
      </c>
      <c r="M103" s="632">
        <v>0</v>
      </c>
      <c r="N103" s="634">
        <v>0</v>
      </c>
      <c r="O103" s="500">
        <v>0</v>
      </c>
      <c r="P103" s="500">
        <v>0</v>
      </c>
      <c r="Q103" s="500">
        <v>0</v>
      </c>
      <c r="R103" s="500">
        <v>0</v>
      </c>
      <c r="S103" s="809"/>
      <c r="T103" s="500">
        <v>0</v>
      </c>
      <c r="U103" s="809">
        <v>0</v>
      </c>
      <c r="V103" s="809">
        <v>0</v>
      </c>
      <c r="W103" s="809">
        <v>0</v>
      </c>
      <c r="X103" s="809">
        <v>0</v>
      </c>
      <c r="Y103" s="809">
        <v>0</v>
      </c>
      <c r="Z103" s="809">
        <v>0</v>
      </c>
      <c r="AA103" s="809">
        <v>0</v>
      </c>
      <c r="AB103" s="809">
        <v>0</v>
      </c>
      <c r="AC103" s="809">
        <v>0</v>
      </c>
      <c r="AD103" s="809">
        <v>0</v>
      </c>
      <c r="AE103" s="809">
        <v>0</v>
      </c>
      <c r="AF103" s="1063"/>
      <c r="AG103" s="1060"/>
      <c r="AH103" s="1065"/>
      <c r="AI103" s="1065"/>
      <c r="AJ103" s="1067"/>
      <c r="AK103" s="1060"/>
      <c r="AL103" s="1069"/>
      <c r="AM103" s="1069"/>
      <c r="AN103" s="1069"/>
      <c r="AO103" s="1069"/>
      <c r="AP103" s="1143"/>
      <c r="AQ103" s="554" t="s">
        <v>420</v>
      </c>
      <c r="AR103" s="537">
        <v>5</v>
      </c>
      <c r="AS103" s="1070"/>
      <c r="AT103" s="1069"/>
      <c r="AU103" s="1143"/>
      <c r="AV103" s="554" t="s">
        <v>420</v>
      </c>
      <c r="AW103" s="537">
        <v>1</v>
      </c>
      <c r="AX103" s="1070"/>
      <c r="AY103" s="1072"/>
      <c r="AZ103" s="555"/>
      <c r="BA103" s="558"/>
      <c r="BB103" s="555" t="s">
        <v>421</v>
      </c>
      <c r="BC103" s="537">
        <v>1</v>
      </c>
      <c r="BD103" s="1153"/>
      <c r="BE103" s="1056"/>
    </row>
    <row r="104" spans="1:57" s="31" customFormat="1" ht="38.25" customHeight="1" x14ac:dyDescent="0.2">
      <c r="A104" s="1078"/>
      <c r="B104" s="1147"/>
      <c r="C104" s="1083"/>
      <c r="D104" s="556" t="s">
        <v>4</v>
      </c>
      <c r="E104" s="553">
        <v>7996744.9500000002</v>
      </c>
      <c r="F104" s="553">
        <v>7996744.9500000002</v>
      </c>
      <c r="G104" s="553">
        <v>7996744.9500000002</v>
      </c>
      <c r="H104" s="553">
        <v>7996744.9500000002</v>
      </c>
      <c r="I104" s="553">
        <v>7996744.9500000002</v>
      </c>
      <c r="J104" s="553">
        <v>7995299</v>
      </c>
      <c r="K104" s="553">
        <v>7995299</v>
      </c>
      <c r="L104" s="624">
        <v>7995299</v>
      </c>
      <c r="M104" s="632">
        <v>7995299</v>
      </c>
      <c r="N104" s="634">
        <v>7995299</v>
      </c>
      <c r="O104" s="500">
        <v>7995299</v>
      </c>
      <c r="P104" s="500">
        <v>7995299</v>
      </c>
      <c r="Q104" s="500">
        <v>7995299</v>
      </c>
      <c r="R104" s="500">
        <v>7995299</v>
      </c>
      <c r="S104" s="809"/>
      <c r="T104" s="538">
        <v>0</v>
      </c>
      <c r="U104" s="538">
        <v>0</v>
      </c>
      <c r="V104" s="538">
        <v>0</v>
      </c>
      <c r="W104" s="538">
        <v>0</v>
      </c>
      <c r="X104" s="538">
        <v>0</v>
      </c>
      <c r="Y104" s="538">
        <v>0</v>
      </c>
      <c r="Z104" s="538">
        <v>0</v>
      </c>
      <c r="AA104" s="538">
        <v>0</v>
      </c>
      <c r="AB104" s="538">
        <v>0</v>
      </c>
      <c r="AC104" s="538">
        <v>0</v>
      </c>
      <c r="AD104" s="538">
        <v>0</v>
      </c>
      <c r="AE104" s="500">
        <v>0</v>
      </c>
      <c r="AF104" s="1063"/>
      <c r="AG104" s="1060"/>
      <c r="AH104" s="1065"/>
      <c r="AI104" s="1065"/>
      <c r="AJ104" s="1067"/>
      <c r="AK104" s="1060"/>
      <c r="AL104" s="1069"/>
      <c r="AM104" s="1069"/>
      <c r="AN104" s="1069"/>
      <c r="AO104" s="1069"/>
      <c r="AP104" s="1143"/>
      <c r="AQ104" s="554" t="s">
        <v>422</v>
      </c>
      <c r="AR104" s="537">
        <v>58</v>
      </c>
      <c r="AS104" s="1070"/>
      <c r="AT104" s="1069"/>
      <c r="AU104" s="1143"/>
      <c r="AV104" s="554" t="s">
        <v>422</v>
      </c>
      <c r="AW104" s="537">
        <v>71</v>
      </c>
      <c r="AX104" s="1070"/>
      <c r="AY104" s="1072"/>
      <c r="AZ104" s="559"/>
      <c r="BA104" s="560"/>
      <c r="BB104" s="555" t="s">
        <v>423</v>
      </c>
      <c r="BC104" s="537">
        <v>0</v>
      </c>
      <c r="BD104" s="1153"/>
      <c r="BE104" s="1056"/>
    </row>
    <row r="105" spans="1:57" s="31" customFormat="1" ht="38.25" customHeight="1" x14ac:dyDescent="0.2">
      <c r="A105" s="1078"/>
      <c r="B105" s="1147"/>
      <c r="C105" s="1083"/>
      <c r="D105" s="557" t="s">
        <v>43</v>
      </c>
      <c r="E105" s="552">
        <v>2704</v>
      </c>
      <c r="F105" s="552">
        <v>2704</v>
      </c>
      <c r="G105" s="552">
        <v>2704</v>
      </c>
      <c r="H105" s="552">
        <v>2704</v>
      </c>
      <c r="I105" s="552">
        <v>2704</v>
      </c>
      <c r="J105" s="552">
        <v>2704</v>
      </c>
      <c r="K105" s="552">
        <v>2704</v>
      </c>
      <c r="L105" s="552">
        <v>2704</v>
      </c>
      <c r="M105" s="552">
        <v>2704</v>
      </c>
      <c r="N105" s="552">
        <v>2704</v>
      </c>
      <c r="O105" s="808">
        <v>2704</v>
      </c>
      <c r="P105" s="808">
        <v>2704</v>
      </c>
      <c r="Q105" s="808">
        <v>2704</v>
      </c>
      <c r="R105" s="808">
        <v>2704</v>
      </c>
      <c r="S105" s="500"/>
      <c r="T105" s="500">
        <f t="shared" ref="T105:Y106" si="221">T103+T101</f>
        <v>0</v>
      </c>
      <c r="U105" s="500">
        <f t="shared" si="221"/>
        <v>0</v>
      </c>
      <c r="V105" s="500">
        <f t="shared" si="221"/>
        <v>686</v>
      </c>
      <c r="W105" s="500">
        <f t="shared" si="221"/>
        <v>686</v>
      </c>
      <c r="X105" s="500">
        <f t="shared" ref="X105" si="222">X103+X101</f>
        <v>832</v>
      </c>
      <c r="Y105" s="500">
        <f t="shared" si="221"/>
        <v>1033</v>
      </c>
      <c r="Z105" s="500">
        <f t="shared" ref="Z105:AA105" si="223">Z103+Z101</f>
        <v>1092</v>
      </c>
      <c r="AA105" s="500">
        <f t="shared" si="223"/>
        <v>1309</v>
      </c>
      <c r="AB105" s="500">
        <f t="shared" ref="AB105:AC105" si="224">AB103+AB101</f>
        <v>2655</v>
      </c>
      <c r="AC105" s="500">
        <f t="shared" si="224"/>
        <v>2673</v>
      </c>
      <c r="AD105" s="500">
        <f t="shared" ref="AD105:AE105" si="225">AD103+AD101</f>
        <v>2733</v>
      </c>
      <c r="AE105" s="500">
        <f t="shared" si="225"/>
        <v>2733</v>
      </c>
      <c r="AF105" s="1063"/>
      <c r="AG105" s="1060"/>
      <c r="AH105" s="1065"/>
      <c r="AI105" s="1065"/>
      <c r="AJ105" s="1067"/>
      <c r="AK105" s="1060"/>
      <c r="AL105" s="1069"/>
      <c r="AM105" s="1069"/>
      <c r="AN105" s="1069"/>
      <c r="AO105" s="1069"/>
      <c r="AP105" s="1143"/>
      <c r="AQ105" s="554" t="s">
        <v>424</v>
      </c>
      <c r="AR105" s="537">
        <v>375</v>
      </c>
      <c r="AS105" s="1070"/>
      <c r="AT105" s="1069"/>
      <c r="AU105" s="1143"/>
      <c r="AV105" s="554" t="s">
        <v>424</v>
      </c>
      <c r="AW105" s="537">
        <v>338</v>
      </c>
      <c r="AX105" s="1070"/>
      <c r="AY105" s="1072"/>
      <c r="AZ105" s="559"/>
      <c r="BA105" s="560"/>
      <c r="BB105" s="555" t="s">
        <v>425</v>
      </c>
      <c r="BC105" s="537">
        <v>0</v>
      </c>
      <c r="BD105" s="1153"/>
      <c r="BE105" s="1056"/>
    </row>
    <row r="106" spans="1:57" s="31" customFormat="1" ht="38.25" x14ac:dyDescent="0.2">
      <c r="A106" s="1078"/>
      <c r="B106" s="1147"/>
      <c r="C106" s="1083"/>
      <c r="D106" s="1057" t="s">
        <v>45</v>
      </c>
      <c r="E106" s="1059">
        <f t="shared" ref="E106:J106" si="226">E104+E102</f>
        <v>19309789.949999999</v>
      </c>
      <c r="F106" s="1059">
        <f t="shared" si="226"/>
        <v>19309789.949999999</v>
      </c>
      <c r="G106" s="1059">
        <f t="shared" si="226"/>
        <v>19309789.949999999</v>
      </c>
      <c r="H106" s="1059">
        <f t="shared" si="226"/>
        <v>19309789.949999999</v>
      </c>
      <c r="I106" s="1059">
        <f t="shared" si="226"/>
        <v>19309789.949999999</v>
      </c>
      <c r="J106" s="1059">
        <f t="shared" si="226"/>
        <v>18818699</v>
      </c>
      <c r="K106" s="1059">
        <f t="shared" ref="K106:L106" si="227">K104+K102</f>
        <v>18818699</v>
      </c>
      <c r="L106" s="1059">
        <f t="shared" si="227"/>
        <v>18818699</v>
      </c>
      <c r="M106" s="1059">
        <f t="shared" ref="M106:O106" si="228">M104+M102</f>
        <v>18818699</v>
      </c>
      <c r="N106" s="1059">
        <f t="shared" si="228"/>
        <v>19599359</v>
      </c>
      <c r="O106" s="1076">
        <f t="shared" si="228"/>
        <v>22697800.196000002</v>
      </c>
      <c r="P106" s="1076">
        <f t="shared" ref="P106:Q106" si="229">P104+P102</f>
        <v>22697800.196000002</v>
      </c>
      <c r="Q106" s="1076">
        <f t="shared" si="229"/>
        <v>22309858</v>
      </c>
      <c r="R106" s="1076">
        <f t="shared" ref="R106" si="230">R104+R102</f>
        <v>22309858</v>
      </c>
      <c r="S106" s="1076"/>
      <c r="T106" s="1076">
        <f>T104+T102</f>
        <v>0</v>
      </c>
      <c r="U106" s="1076">
        <f t="shared" si="221"/>
        <v>0</v>
      </c>
      <c r="V106" s="1076">
        <f t="shared" si="221"/>
        <v>12702625</v>
      </c>
      <c r="W106" s="1076">
        <f t="shared" si="221"/>
        <v>12702625</v>
      </c>
      <c r="X106" s="1076">
        <f t="shared" ref="X106" si="231">X104+X102</f>
        <v>12702625</v>
      </c>
      <c r="Y106" s="1076">
        <f t="shared" si="221"/>
        <v>13365256</v>
      </c>
      <c r="Z106" s="1076">
        <f t="shared" ref="Z106:AA106" si="232">Z104+Z102</f>
        <v>13365256</v>
      </c>
      <c r="AA106" s="1076">
        <f t="shared" si="232"/>
        <v>13184244</v>
      </c>
      <c r="AB106" s="1076">
        <f t="shared" ref="AB106:AC106" si="233">AB104+AB102</f>
        <v>13184244</v>
      </c>
      <c r="AC106" s="1076">
        <f t="shared" si="233"/>
        <v>13184244</v>
      </c>
      <c r="AD106" s="1076">
        <f t="shared" ref="AD106:AE106" si="234">AD104+AD102</f>
        <v>13876269</v>
      </c>
      <c r="AE106" s="1076">
        <f t="shared" si="234"/>
        <v>14303794</v>
      </c>
      <c r="AF106" s="1063"/>
      <c r="AG106" s="1060"/>
      <c r="AH106" s="1065"/>
      <c r="AI106" s="1065"/>
      <c r="AJ106" s="1067"/>
      <c r="AK106" s="1060"/>
      <c r="AL106" s="1069"/>
      <c r="AM106" s="1069"/>
      <c r="AN106" s="1069"/>
      <c r="AO106" s="1069"/>
      <c r="AP106" s="1143"/>
      <c r="AQ106" s="554" t="s">
        <v>426</v>
      </c>
      <c r="AR106" s="537">
        <v>17</v>
      </c>
      <c r="AS106" s="1070"/>
      <c r="AT106" s="1069"/>
      <c r="AU106" s="1143"/>
      <c r="AV106" s="554" t="s">
        <v>426</v>
      </c>
      <c r="AW106" s="537">
        <v>13</v>
      </c>
      <c r="AX106" s="1070"/>
      <c r="AY106" s="1072"/>
      <c r="AZ106" s="559"/>
      <c r="BA106" s="560"/>
      <c r="BB106" s="555" t="s">
        <v>427</v>
      </c>
      <c r="BC106" s="537">
        <v>2728</v>
      </c>
      <c r="BD106" s="1153"/>
      <c r="BE106" s="1056"/>
    </row>
    <row r="107" spans="1:57" s="31" customFormat="1" ht="26.25" customHeight="1" thickBot="1" x14ac:dyDescent="0.25">
      <c r="A107" s="1078"/>
      <c r="B107" s="1147"/>
      <c r="C107" s="1083"/>
      <c r="D107" s="1075"/>
      <c r="E107" s="1059"/>
      <c r="F107" s="1059"/>
      <c r="G107" s="1059"/>
      <c r="H107" s="1059"/>
      <c r="I107" s="1059"/>
      <c r="J107" s="1059"/>
      <c r="K107" s="1059"/>
      <c r="L107" s="1059"/>
      <c r="M107" s="1059"/>
      <c r="N107" s="1059"/>
      <c r="O107" s="1076"/>
      <c r="P107" s="1076"/>
      <c r="Q107" s="1076"/>
      <c r="R107" s="1076"/>
      <c r="S107" s="1076"/>
      <c r="T107" s="1076"/>
      <c r="U107" s="1076"/>
      <c r="V107" s="1076"/>
      <c r="W107" s="1076"/>
      <c r="X107" s="1076"/>
      <c r="Y107" s="1076"/>
      <c r="Z107" s="1076"/>
      <c r="AA107" s="1076"/>
      <c r="AB107" s="1076"/>
      <c r="AC107" s="1076"/>
      <c r="AD107" s="1076"/>
      <c r="AE107" s="1076"/>
      <c r="AF107" s="1064"/>
      <c r="AG107" s="1060"/>
      <c r="AH107" s="1065"/>
      <c r="AI107" s="1065"/>
      <c r="AJ107" s="1068"/>
      <c r="AK107" s="1060"/>
      <c r="AL107" s="1069"/>
      <c r="AM107" s="1069"/>
      <c r="AN107" s="1069"/>
      <c r="AO107" s="1069"/>
      <c r="AP107" s="1144"/>
      <c r="AQ107" s="554" t="s">
        <v>428</v>
      </c>
      <c r="AR107" s="537">
        <v>401</v>
      </c>
      <c r="AS107" s="1070"/>
      <c r="AT107" s="1069"/>
      <c r="AU107" s="1144"/>
      <c r="AV107" s="554" t="s">
        <v>428</v>
      </c>
      <c r="AW107" s="537">
        <v>407</v>
      </c>
      <c r="AX107" s="1070"/>
      <c r="AY107" s="1073"/>
      <c r="AZ107" s="559"/>
      <c r="BA107" s="560"/>
      <c r="BB107" s="558"/>
      <c r="BC107" s="558"/>
      <c r="BD107" s="1153"/>
      <c r="BE107" s="1056"/>
    </row>
    <row r="108" spans="1:57" s="31" customFormat="1" ht="22.5" customHeight="1" x14ac:dyDescent="0.2">
      <c r="A108" s="1078"/>
      <c r="B108" s="1147"/>
      <c r="C108" s="1083" t="s">
        <v>455</v>
      </c>
      <c r="D108" s="551" t="s">
        <v>41</v>
      </c>
      <c r="E108" s="552">
        <v>5024</v>
      </c>
      <c r="F108" s="552">
        <v>5024</v>
      </c>
      <c r="G108" s="552">
        <v>5024</v>
      </c>
      <c r="H108" s="552">
        <v>5024</v>
      </c>
      <c r="I108" s="552">
        <v>5024</v>
      </c>
      <c r="J108" s="552">
        <v>5024</v>
      </c>
      <c r="K108" s="552">
        <v>5024</v>
      </c>
      <c r="L108" s="552">
        <v>5024</v>
      </c>
      <c r="M108" s="552">
        <v>5024</v>
      </c>
      <c r="N108" s="552">
        <v>5024</v>
      </c>
      <c r="O108" s="808">
        <v>5024</v>
      </c>
      <c r="P108" s="808">
        <v>5024</v>
      </c>
      <c r="Q108" s="808">
        <v>5024</v>
      </c>
      <c r="R108" s="42">
        <v>4069</v>
      </c>
      <c r="S108" s="42"/>
      <c r="T108" s="42">
        <v>898</v>
      </c>
      <c r="U108" s="42">
        <v>898</v>
      </c>
      <c r="V108" s="42">
        <v>898</v>
      </c>
      <c r="W108" s="42">
        <v>1019</v>
      </c>
      <c r="X108" s="42">
        <v>1032</v>
      </c>
      <c r="Y108" s="42">
        <v>1051</v>
      </c>
      <c r="Z108" s="42">
        <v>1111</v>
      </c>
      <c r="AA108" s="500">
        <v>3249</v>
      </c>
      <c r="AB108" s="500">
        <v>3851</v>
      </c>
      <c r="AC108" s="500">
        <v>3902</v>
      </c>
      <c r="AD108" s="810">
        <v>4034</v>
      </c>
      <c r="AE108" s="42">
        <v>4069</v>
      </c>
      <c r="AF108" s="1062" t="s">
        <v>411</v>
      </c>
      <c r="AG108" s="1060" t="s">
        <v>455</v>
      </c>
      <c r="AH108" s="1065"/>
      <c r="AI108" s="1065"/>
      <c r="AJ108" s="1066" t="s">
        <v>586</v>
      </c>
      <c r="AK108" s="1060" t="s">
        <v>455</v>
      </c>
      <c r="AL108" s="1069"/>
      <c r="AM108" s="1069" t="s">
        <v>456</v>
      </c>
      <c r="AN108" s="1069">
        <v>5024</v>
      </c>
      <c r="AO108" s="1069">
        <v>2002</v>
      </c>
      <c r="AP108" s="1142">
        <f t="shared" ref="AP108" si="235">AO108-AS108</f>
        <v>1492</v>
      </c>
      <c r="AQ108" s="554" t="s">
        <v>414</v>
      </c>
      <c r="AR108" s="659">
        <v>12</v>
      </c>
      <c r="AS108" s="1070">
        <v>510</v>
      </c>
      <c r="AT108" s="1069">
        <v>2067</v>
      </c>
      <c r="AU108" s="1142">
        <f t="shared" ref="AU108" si="236">AT108-AX108</f>
        <v>1558</v>
      </c>
      <c r="AV108" s="554" t="s">
        <v>414</v>
      </c>
      <c r="AW108" s="659">
        <v>24</v>
      </c>
      <c r="AX108" s="1070">
        <v>509</v>
      </c>
      <c r="AY108" s="1071">
        <v>0</v>
      </c>
      <c r="AZ108" s="555" t="s">
        <v>415</v>
      </c>
      <c r="BA108" s="659">
        <v>315</v>
      </c>
      <c r="BB108" s="555" t="s">
        <v>416</v>
      </c>
      <c r="BC108" s="659">
        <v>24</v>
      </c>
      <c r="BD108" s="1152">
        <f t="shared" ref="BD108" si="237">AE108</f>
        <v>4069</v>
      </c>
      <c r="BE108" s="1056"/>
    </row>
    <row r="109" spans="1:57" s="31" customFormat="1" ht="38.25" customHeight="1" x14ac:dyDescent="0.25">
      <c r="A109" s="1078"/>
      <c r="B109" s="1147"/>
      <c r="C109" s="1083"/>
      <c r="D109" s="556" t="s">
        <v>3</v>
      </c>
      <c r="E109" s="538">
        <v>21019368</v>
      </c>
      <c r="F109" s="538">
        <v>21019368</v>
      </c>
      <c r="G109" s="538">
        <v>21019368</v>
      </c>
      <c r="H109" s="538">
        <v>21019368</v>
      </c>
      <c r="I109" s="538">
        <v>21019368</v>
      </c>
      <c r="J109" s="538">
        <v>20744850</v>
      </c>
      <c r="K109" s="538">
        <v>20744850</v>
      </c>
      <c r="L109" s="538">
        <v>20744850</v>
      </c>
      <c r="M109" s="538">
        <v>20744850</v>
      </c>
      <c r="N109" s="538">
        <v>22241115</v>
      </c>
      <c r="O109" s="538">
        <v>28179793.958999999</v>
      </c>
      <c r="P109" s="538">
        <v>28179793.958999999</v>
      </c>
      <c r="Q109" s="538">
        <v>27436239</v>
      </c>
      <c r="R109" s="538">
        <v>27436239</v>
      </c>
      <c r="S109" s="538" t="s">
        <v>566</v>
      </c>
      <c r="T109" s="538">
        <v>0</v>
      </c>
      <c r="U109" s="811">
        <v>47174610.000000007</v>
      </c>
      <c r="V109" s="538">
        <v>23601174</v>
      </c>
      <c r="W109" s="538">
        <v>24048524</v>
      </c>
      <c r="X109" s="538">
        <v>24048524</v>
      </c>
      <c r="Y109" s="812">
        <v>24866724</v>
      </c>
      <c r="Z109" s="812">
        <v>24866724</v>
      </c>
      <c r="AA109" s="538">
        <v>25269801</v>
      </c>
      <c r="AB109" s="538">
        <v>25269801</v>
      </c>
      <c r="AC109" s="538">
        <v>25269801</v>
      </c>
      <c r="AD109" s="538">
        <v>26596182</v>
      </c>
      <c r="AE109" s="538">
        <v>27415606</v>
      </c>
      <c r="AF109" s="1063"/>
      <c r="AG109" s="1060"/>
      <c r="AH109" s="1065"/>
      <c r="AI109" s="1065"/>
      <c r="AJ109" s="1067"/>
      <c r="AK109" s="1060"/>
      <c r="AL109" s="1069"/>
      <c r="AM109" s="1069"/>
      <c r="AN109" s="1069"/>
      <c r="AO109" s="1069"/>
      <c r="AP109" s="1143"/>
      <c r="AQ109" s="554" t="s">
        <v>417</v>
      </c>
      <c r="AR109" s="659">
        <v>294</v>
      </c>
      <c r="AS109" s="1070"/>
      <c r="AT109" s="1069"/>
      <c r="AU109" s="1143"/>
      <c r="AV109" s="554" t="s">
        <v>417</v>
      </c>
      <c r="AW109" s="659">
        <v>349</v>
      </c>
      <c r="AX109" s="1070"/>
      <c r="AY109" s="1072"/>
      <c r="AZ109" s="555" t="s">
        <v>418</v>
      </c>
      <c r="BA109" s="659">
        <v>3754</v>
      </c>
      <c r="BB109" s="555" t="s">
        <v>419</v>
      </c>
      <c r="BC109" s="659">
        <v>1</v>
      </c>
      <c r="BD109" s="1153"/>
      <c r="BE109" s="1056"/>
    </row>
    <row r="110" spans="1:57" s="31" customFormat="1" ht="51" x14ac:dyDescent="0.2">
      <c r="A110" s="1078"/>
      <c r="B110" s="1147"/>
      <c r="C110" s="1083"/>
      <c r="D110" s="557" t="s">
        <v>42</v>
      </c>
      <c r="E110" s="553">
        <v>0</v>
      </c>
      <c r="F110" s="553">
        <v>0</v>
      </c>
      <c r="G110" s="553">
        <v>0</v>
      </c>
      <c r="H110" s="553">
        <v>0</v>
      </c>
      <c r="I110" s="553">
        <v>0</v>
      </c>
      <c r="J110" s="553">
        <v>0</v>
      </c>
      <c r="K110" s="553">
        <v>0</v>
      </c>
      <c r="L110" s="624">
        <v>0</v>
      </c>
      <c r="M110" s="632">
        <v>0</v>
      </c>
      <c r="N110" s="634">
        <v>0</v>
      </c>
      <c r="O110" s="500">
        <v>0</v>
      </c>
      <c r="P110" s="500">
        <v>0</v>
      </c>
      <c r="Q110" s="500">
        <v>0</v>
      </c>
      <c r="R110" s="500">
        <v>0</v>
      </c>
      <c r="S110" s="809"/>
      <c r="T110" s="500">
        <v>0</v>
      </c>
      <c r="U110" s="809">
        <v>0</v>
      </c>
      <c r="V110" s="809">
        <v>0</v>
      </c>
      <c r="W110" s="809">
        <v>0</v>
      </c>
      <c r="X110" s="809">
        <v>0</v>
      </c>
      <c r="Y110" s="809">
        <v>0</v>
      </c>
      <c r="Z110" s="809">
        <v>0</v>
      </c>
      <c r="AA110" s="809">
        <v>0</v>
      </c>
      <c r="AB110" s="809">
        <v>0</v>
      </c>
      <c r="AC110" s="809">
        <v>0</v>
      </c>
      <c r="AD110" s="809">
        <v>0</v>
      </c>
      <c r="AE110" s="809">
        <v>0</v>
      </c>
      <c r="AF110" s="1063"/>
      <c r="AG110" s="1060"/>
      <c r="AH110" s="1065"/>
      <c r="AI110" s="1065"/>
      <c r="AJ110" s="1067"/>
      <c r="AK110" s="1060"/>
      <c r="AL110" s="1069"/>
      <c r="AM110" s="1069"/>
      <c r="AN110" s="1069"/>
      <c r="AO110" s="1069"/>
      <c r="AP110" s="1143"/>
      <c r="AQ110" s="554" t="s">
        <v>420</v>
      </c>
      <c r="AR110" s="659">
        <v>551</v>
      </c>
      <c r="AS110" s="1070"/>
      <c r="AT110" s="1069"/>
      <c r="AU110" s="1143"/>
      <c r="AV110" s="554" t="s">
        <v>420</v>
      </c>
      <c r="AW110" s="659">
        <v>546</v>
      </c>
      <c r="AX110" s="1070"/>
      <c r="AY110" s="1072"/>
      <c r="AZ110" s="555" t="s">
        <v>433</v>
      </c>
      <c r="BA110" s="558"/>
      <c r="BB110" s="555" t="s">
        <v>421</v>
      </c>
      <c r="BC110" s="659">
        <v>11</v>
      </c>
      <c r="BD110" s="1153"/>
      <c r="BE110" s="1056"/>
    </row>
    <row r="111" spans="1:57" s="31" customFormat="1" ht="38.25" customHeight="1" x14ac:dyDescent="0.2">
      <c r="A111" s="1078"/>
      <c r="B111" s="1147"/>
      <c r="C111" s="1083"/>
      <c r="D111" s="556" t="s">
        <v>4</v>
      </c>
      <c r="E111" s="553">
        <v>7996744.9500000002</v>
      </c>
      <c r="F111" s="553">
        <v>7996744.9500000002</v>
      </c>
      <c r="G111" s="553">
        <v>7996744.9500000002</v>
      </c>
      <c r="H111" s="553">
        <v>7996744.9500000002</v>
      </c>
      <c r="I111" s="553">
        <v>7996744.9500000002</v>
      </c>
      <c r="J111" s="553">
        <v>7995300</v>
      </c>
      <c r="K111" s="553">
        <v>7995300</v>
      </c>
      <c r="L111" s="624">
        <v>7995300</v>
      </c>
      <c r="M111" s="632">
        <v>7995300</v>
      </c>
      <c r="N111" s="634">
        <v>7995300</v>
      </c>
      <c r="O111" s="500">
        <v>7995300</v>
      </c>
      <c r="P111" s="500">
        <v>7995300</v>
      </c>
      <c r="Q111" s="500">
        <v>7995300</v>
      </c>
      <c r="R111" s="500">
        <v>7995300</v>
      </c>
      <c r="S111" s="809"/>
      <c r="T111" s="500">
        <v>5728800</v>
      </c>
      <c r="U111" s="500">
        <v>10540815</v>
      </c>
      <c r="V111" s="500">
        <v>10540815</v>
      </c>
      <c r="W111" s="500">
        <v>10540815</v>
      </c>
      <c r="X111" s="500">
        <v>10540815</v>
      </c>
      <c r="Y111" s="500">
        <v>10540815</v>
      </c>
      <c r="Z111" s="500">
        <v>10540815</v>
      </c>
      <c r="AA111" s="500">
        <v>10540815</v>
      </c>
      <c r="AB111" s="500">
        <v>10540815</v>
      </c>
      <c r="AC111" s="500">
        <v>10540815</v>
      </c>
      <c r="AD111" s="500">
        <v>10540815</v>
      </c>
      <c r="AE111" s="500">
        <v>10540815</v>
      </c>
      <c r="AF111" s="1063"/>
      <c r="AG111" s="1060"/>
      <c r="AH111" s="1065"/>
      <c r="AI111" s="1065"/>
      <c r="AJ111" s="1067"/>
      <c r="AK111" s="1060"/>
      <c r="AL111" s="1069"/>
      <c r="AM111" s="1069"/>
      <c r="AN111" s="1069"/>
      <c r="AO111" s="1069"/>
      <c r="AP111" s="1143"/>
      <c r="AQ111" s="554" t="s">
        <v>422</v>
      </c>
      <c r="AR111" s="659">
        <v>193</v>
      </c>
      <c r="AS111" s="1070"/>
      <c r="AT111" s="1069"/>
      <c r="AU111" s="1143"/>
      <c r="AV111" s="554" t="s">
        <v>422</v>
      </c>
      <c r="AW111" s="659">
        <v>204</v>
      </c>
      <c r="AX111" s="1070"/>
      <c r="AY111" s="1072"/>
      <c r="AZ111" s="559"/>
      <c r="BA111" s="560"/>
      <c r="BB111" s="555" t="s">
        <v>423</v>
      </c>
      <c r="BC111" s="659">
        <v>2</v>
      </c>
      <c r="BD111" s="1153"/>
      <c r="BE111" s="1056"/>
    </row>
    <row r="112" spans="1:57" s="31" customFormat="1" ht="38.25" customHeight="1" x14ac:dyDescent="0.2">
      <c r="A112" s="1078"/>
      <c r="B112" s="1147"/>
      <c r="C112" s="1083"/>
      <c r="D112" s="557" t="s">
        <v>43</v>
      </c>
      <c r="E112" s="552">
        <v>5024</v>
      </c>
      <c r="F112" s="552">
        <v>5024</v>
      </c>
      <c r="G112" s="552">
        <v>5024</v>
      </c>
      <c r="H112" s="552">
        <v>5024</v>
      </c>
      <c r="I112" s="552">
        <v>5024</v>
      </c>
      <c r="J112" s="552">
        <v>5024</v>
      </c>
      <c r="K112" s="552">
        <v>5024</v>
      </c>
      <c r="L112" s="552">
        <v>5024</v>
      </c>
      <c r="M112" s="552">
        <v>5024</v>
      </c>
      <c r="N112" s="552">
        <v>5024</v>
      </c>
      <c r="O112" s="808">
        <v>5024</v>
      </c>
      <c r="P112" s="808">
        <v>5024</v>
      </c>
      <c r="Q112" s="808">
        <v>5024</v>
      </c>
      <c r="R112" s="808">
        <v>5024</v>
      </c>
      <c r="S112" s="500"/>
      <c r="T112" s="500">
        <f t="shared" ref="T112:Y113" si="238">T110+T108</f>
        <v>898</v>
      </c>
      <c r="U112" s="500">
        <f t="shared" si="238"/>
        <v>898</v>
      </c>
      <c r="V112" s="500">
        <f t="shared" si="238"/>
        <v>898</v>
      </c>
      <c r="W112" s="500">
        <f t="shared" si="238"/>
        <v>1019</v>
      </c>
      <c r="X112" s="500">
        <f t="shared" ref="X112" si="239">X110+X108</f>
        <v>1032</v>
      </c>
      <c r="Y112" s="500">
        <f t="shared" si="238"/>
        <v>1051</v>
      </c>
      <c r="Z112" s="500">
        <f t="shared" ref="Z112:AA112" si="240">Z110+Z108</f>
        <v>1111</v>
      </c>
      <c r="AA112" s="500">
        <f t="shared" si="240"/>
        <v>3249</v>
      </c>
      <c r="AB112" s="500">
        <f t="shared" ref="AB112:AC112" si="241">AB110+AB108</f>
        <v>3851</v>
      </c>
      <c r="AC112" s="500">
        <f t="shared" si="241"/>
        <v>3902</v>
      </c>
      <c r="AD112" s="500">
        <f t="shared" ref="AD112:AE112" si="242">AD110+AD108</f>
        <v>4034</v>
      </c>
      <c r="AE112" s="500">
        <f t="shared" si="242"/>
        <v>4069</v>
      </c>
      <c r="AF112" s="1063"/>
      <c r="AG112" s="1060"/>
      <c r="AH112" s="1065"/>
      <c r="AI112" s="1065"/>
      <c r="AJ112" s="1067"/>
      <c r="AK112" s="1060"/>
      <c r="AL112" s="1069"/>
      <c r="AM112" s="1069"/>
      <c r="AN112" s="1069"/>
      <c r="AO112" s="1069"/>
      <c r="AP112" s="1143"/>
      <c r="AQ112" s="554" t="s">
        <v>424</v>
      </c>
      <c r="AR112" s="659">
        <v>333</v>
      </c>
      <c r="AS112" s="1070"/>
      <c r="AT112" s="1069"/>
      <c r="AU112" s="1143"/>
      <c r="AV112" s="554" t="s">
        <v>424</v>
      </c>
      <c r="AW112" s="659">
        <v>313</v>
      </c>
      <c r="AX112" s="1070"/>
      <c r="AY112" s="1072"/>
      <c r="AZ112" s="559"/>
      <c r="BA112" s="560"/>
      <c r="BB112" s="555" t="s">
        <v>425</v>
      </c>
      <c r="BC112" s="659">
        <v>0</v>
      </c>
      <c r="BD112" s="1153"/>
      <c r="BE112" s="1056"/>
    </row>
    <row r="113" spans="1:57" s="31" customFormat="1" ht="38.25" x14ac:dyDescent="0.2">
      <c r="A113" s="1078"/>
      <c r="B113" s="1147"/>
      <c r="C113" s="1083"/>
      <c r="D113" s="1057" t="s">
        <v>45</v>
      </c>
      <c r="E113" s="1059">
        <f t="shared" ref="E113:J113" si="243">E111+E109</f>
        <v>29016112.949999999</v>
      </c>
      <c r="F113" s="1059">
        <f t="shared" si="243"/>
        <v>29016112.949999999</v>
      </c>
      <c r="G113" s="1059">
        <f t="shared" si="243"/>
        <v>29016112.949999999</v>
      </c>
      <c r="H113" s="1059">
        <f t="shared" si="243"/>
        <v>29016112.949999999</v>
      </c>
      <c r="I113" s="1059">
        <f t="shared" si="243"/>
        <v>29016112.949999999</v>
      </c>
      <c r="J113" s="1059">
        <f t="shared" si="243"/>
        <v>28740150</v>
      </c>
      <c r="K113" s="1059">
        <f t="shared" ref="K113:L113" si="244">K111+K109</f>
        <v>28740150</v>
      </c>
      <c r="L113" s="1059">
        <f t="shared" si="244"/>
        <v>28740150</v>
      </c>
      <c r="M113" s="1059">
        <f t="shared" ref="M113:O113" si="245">M111+M109</f>
        <v>28740150</v>
      </c>
      <c r="N113" s="1059">
        <f t="shared" si="245"/>
        <v>30236415</v>
      </c>
      <c r="O113" s="1076">
        <f t="shared" si="245"/>
        <v>36175093.958999999</v>
      </c>
      <c r="P113" s="1076">
        <f t="shared" ref="P113:Q113" si="246">P111+P109</f>
        <v>36175093.958999999</v>
      </c>
      <c r="Q113" s="1076">
        <f t="shared" si="246"/>
        <v>35431539</v>
      </c>
      <c r="R113" s="1076">
        <f t="shared" ref="R113" si="247">R111+R109</f>
        <v>35431539</v>
      </c>
      <c r="S113" s="1076"/>
      <c r="T113" s="1076">
        <f>T111+T109</f>
        <v>5728800</v>
      </c>
      <c r="U113" s="1076">
        <f t="shared" si="238"/>
        <v>57715425.000000007</v>
      </c>
      <c r="V113" s="1076">
        <f t="shared" si="238"/>
        <v>34141989</v>
      </c>
      <c r="W113" s="1076">
        <f t="shared" si="238"/>
        <v>34589339</v>
      </c>
      <c r="X113" s="1076">
        <f t="shared" ref="X113" si="248">X111+X109</f>
        <v>34589339</v>
      </c>
      <c r="Y113" s="1076">
        <f t="shared" si="238"/>
        <v>35407539</v>
      </c>
      <c r="Z113" s="1076">
        <f t="shared" ref="Z113:AA113" si="249">Z111+Z109</f>
        <v>35407539</v>
      </c>
      <c r="AA113" s="1076">
        <f t="shared" si="249"/>
        <v>35810616</v>
      </c>
      <c r="AB113" s="1076">
        <f t="shared" ref="AB113:AC113" si="250">AB111+AB109</f>
        <v>35810616</v>
      </c>
      <c r="AC113" s="1076">
        <f t="shared" si="250"/>
        <v>35810616</v>
      </c>
      <c r="AD113" s="1076">
        <f t="shared" ref="AD113:AE113" si="251">AD111+AD109</f>
        <v>37136997</v>
      </c>
      <c r="AE113" s="1076">
        <f t="shared" si="251"/>
        <v>37956421</v>
      </c>
      <c r="AF113" s="1063"/>
      <c r="AG113" s="1060"/>
      <c r="AH113" s="1065"/>
      <c r="AI113" s="1065"/>
      <c r="AJ113" s="1067"/>
      <c r="AK113" s="1060"/>
      <c r="AL113" s="1069"/>
      <c r="AM113" s="1069"/>
      <c r="AN113" s="1069"/>
      <c r="AO113" s="1069"/>
      <c r="AP113" s="1143"/>
      <c r="AQ113" s="554" t="s">
        <v>426</v>
      </c>
      <c r="AR113" s="659">
        <v>59</v>
      </c>
      <c r="AS113" s="1070"/>
      <c r="AT113" s="1069"/>
      <c r="AU113" s="1143"/>
      <c r="AV113" s="554" t="s">
        <v>426</v>
      </c>
      <c r="AW113" s="659">
        <v>72</v>
      </c>
      <c r="AX113" s="1070"/>
      <c r="AY113" s="1072"/>
      <c r="AZ113" s="559"/>
      <c r="BA113" s="560"/>
      <c r="BB113" s="555" t="s">
        <v>427</v>
      </c>
      <c r="BC113" s="659">
        <v>4031</v>
      </c>
      <c r="BD113" s="1153"/>
      <c r="BE113" s="1056"/>
    </row>
    <row r="114" spans="1:57" s="31" customFormat="1" ht="26.25" customHeight="1" thickBot="1" x14ac:dyDescent="0.25">
      <c r="A114" s="1078"/>
      <c r="B114" s="1147"/>
      <c r="C114" s="1083"/>
      <c r="D114" s="1075"/>
      <c r="E114" s="1059"/>
      <c r="F114" s="1059"/>
      <c r="G114" s="1059"/>
      <c r="H114" s="1059"/>
      <c r="I114" s="1059"/>
      <c r="J114" s="1059"/>
      <c r="K114" s="1059"/>
      <c r="L114" s="1059"/>
      <c r="M114" s="1059"/>
      <c r="N114" s="1059"/>
      <c r="O114" s="1076"/>
      <c r="P114" s="1076"/>
      <c r="Q114" s="1076"/>
      <c r="R114" s="1076"/>
      <c r="S114" s="1076"/>
      <c r="T114" s="1076"/>
      <c r="U114" s="1076"/>
      <c r="V114" s="1076"/>
      <c r="W114" s="1076"/>
      <c r="X114" s="1076"/>
      <c r="Y114" s="1076"/>
      <c r="Z114" s="1076"/>
      <c r="AA114" s="1076"/>
      <c r="AB114" s="1076"/>
      <c r="AC114" s="1076"/>
      <c r="AD114" s="1076"/>
      <c r="AE114" s="1076"/>
      <c r="AF114" s="1064"/>
      <c r="AG114" s="1060"/>
      <c r="AH114" s="1065"/>
      <c r="AI114" s="1065"/>
      <c r="AJ114" s="1068"/>
      <c r="AK114" s="1060"/>
      <c r="AL114" s="1069"/>
      <c r="AM114" s="1069"/>
      <c r="AN114" s="1069"/>
      <c r="AO114" s="1069"/>
      <c r="AP114" s="1144"/>
      <c r="AQ114" s="554" t="s">
        <v>428</v>
      </c>
      <c r="AR114" s="659">
        <v>50</v>
      </c>
      <c r="AS114" s="1070"/>
      <c r="AT114" s="1069"/>
      <c r="AU114" s="1144"/>
      <c r="AV114" s="554" t="s">
        <v>428</v>
      </c>
      <c r="AW114" s="659">
        <v>50</v>
      </c>
      <c r="AX114" s="1070"/>
      <c r="AY114" s="1073"/>
      <c r="AZ114" s="559"/>
      <c r="BA114" s="560"/>
      <c r="BB114" s="558"/>
      <c r="BC114" s="558"/>
      <c r="BD114" s="1153"/>
      <c r="BE114" s="1056"/>
    </row>
    <row r="115" spans="1:57" s="31" customFormat="1" ht="22.5" customHeight="1" x14ac:dyDescent="0.2">
      <c r="A115" s="1078"/>
      <c r="B115" s="1147"/>
      <c r="C115" s="1083" t="s">
        <v>457</v>
      </c>
      <c r="D115" s="551" t="s">
        <v>41</v>
      </c>
      <c r="E115" s="552">
        <v>7078</v>
      </c>
      <c r="F115" s="552">
        <v>7078</v>
      </c>
      <c r="G115" s="552">
        <v>7078</v>
      </c>
      <c r="H115" s="552">
        <v>7078</v>
      </c>
      <c r="I115" s="552">
        <v>7078</v>
      </c>
      <c r="J115" s="552">
        <v>7078</v>
      </c>
      <c r="K115" s="552">
        <v>7078</v>
      </c>
      <c r="L115" s="552">
        <v>7078</v>
      </c>
      <c r="M115" s="552">
        <v>7078</v>
      </c>
      <c r="N115" s="552">
        <v>7078</v>
      </c>
      <c r="O115" s="808">
        <v>7078</v>
      </c>
      <c r="P115" s="808">
        <v>7078</v>
      </c>
      <c r="Q115" s="808">
        <v>7078</v>
      </c>
      <c r="R115" s="42">
        <v>7603</v>
      </c>
      <c r="S115" s="42"/>
      <c r="T115" s="42">
        <v>10</v>
      </c>
      <c r="U115" s="42">
        <v>26</v>
      </c>
      <c r="V115" s="42">
        <v>396</v>
      </c>
      <c r="W115" s="42">
        <v>1068</v>
      </c>
      <c r="X115" s="42">
        <v>1957</v>
      </c>
      <c r="Y115" s="42">
        <v>3523</v>
      </c>
      <c r="Z115" s="42">
        <v>4414</v>
      </c>
      <c r="AA115" s="500">
        <v>5533</v>
      </c>
      <c r="AB115" s="500">
        <v>6453</v>
      </c>
      <c r="AC115" s="500">
        <v>7231</v>
      </c>
      <c r="AD115" s="810">
        <v>7500</v>
      </c>
      <c r="AE115" s="42">
        <v>7603</v>
      </c>
      <c r="AF115" s="1062" t="s">
        <v>411</v>
      </c>
      <c r="AG115" s="1060" t="s">
        <v>457</v>
      </c>
      <c r="AH115" s="1065"/>
      <c r="AI115" s="1065"/>
      <c r="AJ115" s="1066" t="s">
        <v>586</v>
      </c>
      <c r="AK115" s="1060" t="s">
        <v>457</v>
      </c>
      <c r="AL115" s="1069"/>
      <c r="AM115" s="1069" t="s">
        <v>437</v>
      </c>
      <c r="AN115" s="1069">
        <v>7078</v>
      </c>
      <c r="AO115" s="1069">
        <v>3619</v>
      </c>
      <c r="AP115" s="1142">
        <f t="shared" ref="AP115" si="252">AO115-AS115</f>
        <v>3116</v>
      </c>
      <c r="AQ115" s="554" t="s">
        <v>414</v>
      </c>
      <c r="AR115" s="659">
        <v>106</v>
      </c>
      <c r="AS115" s="1070">
        <v>503</v>
      </c>
      <c r="AT115" s="1069">
        <v>3982</v>
      </c>
      <c r="AU115" s="1142">
        <f t="shared" ref="AU115" si="253">AT115-AX115</f>
        <v>3417</v>
      </c>
      <c r="AV115" s="554" t="s">
        <v>414</v>
      </c>
      <c r="AW115" s="659">
        <v>133</v>
      </c>
      <c r="AX115" s="1070">
        <v>565</v>
      </c>
      <c r="AY115" s="1071">
        <v>2</v>
      </c>
      <c r="AZ115" s="555" t="s">
        <v>415</v>
      </c>
      <c r="BA115" s="659">
        <v>673</v>
      </c>
      <c r="BB115" s="555" t="s">
        <v>416</v>
      </c>
      <c r="BC115" s="659">
        <v>52</v>
      </c>
      <c r="BD115" s="1152">
        <f t="shared" ref="BD115" si="254">AE115</f>
        <v>7603</v>
      </c>
      <c r="BE115" s="1056"/>
    </row>
    <row r="116" spans="1:57" s="31" customFormat="1" ht="38.25" customHeight="1" x14ac:dyDescent="0.25">
      <c r="A116" s="1078"/>
      <c r="B116" s="1147"/>
      <c r="C116" s="1083"/>
      <c r="D116" s="556" t="s">
        <v>3</v>
      </c>
      <c r="E116" s="538">
        <v>29611829</v>
      </c>
      <c r="F116" s="538">
        <v>29611829</v>
      </c>
      <c r="G116" s="538">
        <v>29611829</v>
      </c>
      <c r="H116" s="538">
        <v>29611829</v>
      </c>
      <c r="I116" s="538">
        <v>29611829</v>
      </c>
      <c r="J116" s="538">
        <v>29764350</v>
      </c>
      <c r="K116" s="538">
        <v>29764350</v>
      </c>
      <c r="L116" s="538">
        <v>29764350</v>
      </c>
      <c r="M116" s="538">
        <v>29764350</v>
      </c>
      <c r="N116" s="538">
        <v>31911165</v>
      </c>
      <c r="O116" s="538">
        <v>40431878.289000005</v>
      </c>
      <c r="P116" s="538">
        <v>40431878.289000005</v>
      </c>
      <c r="Q116" s="538">
        <v>39365039</v>
      </c>
      <c r="R116" s="538">
        <v>39365039</v>
      </c>
      <c r="S116" s="538" t="s">
        <v>566</v>
      </c>
      <c r="T116" s="538">
        <v>0</v>
      </c>
      <c r="U116" s="811">
        <v>1347846</v>
      </c>
      <c r="V116" s="538">
        <v>33249047</v>
      </c>
      <c r="W116" s="538">
        <v>34504404</v>
      </c>
      <c r="X116" s="538">
        <v>34504404</v>
      </c>
      <c r="Y116" s="812">
        <v>35322604</v>
      </c>
      <c r="Z116" s="812">
        <v>35322604</v>
      </c>
      <c r="AA116" s="538">
        <v>36256671</v>
      </c>
      <c r="AB116" s="538">
        <v>36256671</v>
      </c>
      <c r="AC116" s="538">
        <v>36256671</v>
      </c>
      <c r="AD116" s="538">
        <v>38159739</v>
      </c>
      <c r="AE116" s="538">
        <v>39335435</v>
      </c>
      <c r="AF116" s="1063"/>
      <c r="AG116" s="1060"/>
      <c r="AH116" s="1065"/>
      <c r="AI116" s="1065"/>
      <c r="AJ116" s="1067"/>
      <c r="AK116" s="1060"/>
      <c r="AL116" s="1069"/>
      <c r="AM116" s="1069"/>
      <c r="AN116" s="1069"/>
      <c r="AO116" s="1069"/>
      <c r="AP116" s="1143"/>
      <c r="AQ116" s="554" t="s">
        <v>417</v>
      </c>
      <c r="AR116" s="659">
        <v>967</v>
      </c>
      <c r="AS116" s="1070"/>
      <c r="AT116" s="1069"/>
      <c r="AU116" s="1143"/>
      <c r="AV116" s="554" t="s">
        <v>417</v>
      </c>
      <c r="AW116" s="659">
        <v>1048</v>
      </c>
      <c r="AX116" s="1070"/>
      <c r="AY116" s="1072"/>
      <c r="AZ116" s="555" t="s">
        <v>418</v>
      </c>
      <c r="BA116" s="659">
        <v>6930</v>
      </c>
      <c r="BB116" s="555" t="s">
        <v>419</v>
      </c>
      <c r="BC116" s="659">
        <v>0</v>
      </c>
      <c r="BD116" s="1153"/>
      <c r="BE116" s="1056"/>
    </row>
    <row r="117" spans="1:57" s="31" customFormat="1" ht="51" x14ac:dyDescent="0.2">
      <c r="A117" s="1078"/>
      <c r="B117" s="1147"/>
      <c r="C117" s="1083"/>
      <c r="D117" s="557" t="s">
        <v>42</v>
      </c>
      <c r="E117" s="553">
        <v>0</v>
      </c>
      <c r="F117" s="553">
        <v>0</v>
      </c>
      <c r="G117" s="553">
        <v>0</v>
      </c>
      <c r="H117" s="553">
        <v>0</v>
      </c>
      <c r="I117" s="553">
        <v>0</v>
      </c>
      <c r="J117" s="553">
        <v>0</v>
      </c>
      <c r="K117" s="553">
        <v>0</v>
      </c>
      <c r="L117" s="624">
        <v>0</v>
      </c>
      <c r="M117" s="632">
        <v>0</v>
      </c>
      <c r="N117" s="634">
        <v>0</v>
      </c>
      <c r="O117" s="500">
        <v>0</v>
      </c>
      <c r="P117" s="500">
        <v>0</v>
      </c>
      <c r="Q117" s="500">
        <v>0</v>
      </c>
      <c r="R117" s="500">
        <v>0</v>
      </c>
      <c r="S117" s="809"/>
      <c r="T117" s="500">
        <v>0</v>
      </c>
      <c r="U117" s="809">
        <v>0</v>
      </c>
      <c r="V117" s="809">
        <v>0</v>
      </c>
      <c r="W117" s="809">
        <v>0</v>
      </c>
      <c r="X117" s="809">
        <v>0</v>
      </c>
      <c r="Y117" s="809">
        <v>0</v>
      </c>
      <c r="Z117" s="809">
        <v>0</v>
      </c>
      <c r="AA117" s="809">
        <v>0</v>
      </c>
      <c r="AB117" s="809">
        <v>0</v>
      </c>
      <c r="AC117" s="809">
        <v>0</v>
      </c>
      <c r="AD117" s="809">
        <v>0</v>
      </c>
      <c r="AE117" s="809">
        <v>0</v>
      </c>
      <c r="AF117" s="1063"/>
      <c r="AG117" s="1060"/>
      <c r="AH117" s="1065"/>
      <c r="AI117" s="1065"/>
      <c r="AJ117" s="1067"/>
      <c r="AK117" s="1060"/>
      <c r="AL117" s="1069"/>
      <c r="AM117" s="1069"/>
      <c r="AN117" s="1069"/>
      <c r="AO117" s="1069"/>
      <c r="AP117" s="1143"/>
      <c r="AQ117" s="554" t="s">
        <v>420</v>
      </c>
      <c r="AR117" s="659">
        <v>227</v>
      </c>
      <c r="AS117" s="1070"/>
      <c r="AT117" s="1069"/>
      <c r="AU117" s="1143"/>
      <c r="AV117" s="554" t="s">
        <v>420</v>
      </c>
      <c r="AW117" s="659">
        <v>232</v>
      </c>
      <c r="AX117" s="1070"/>
      <c r="AY117" s="1072"/>
      <c r="AZ117" s="555" t="s">
        <v>433</v>
      </c>
      <c r="BA117" s="558"/>
      <c r="BB117" s="555" t="s">
        <v>421</v>
      </c>
      <c r="BC117" s="659">
        <v>13</v>
      </c>
      <c r="BD117" s="1153"/>
      <c r="BE117" s="1056"/>
    </row>
    <row r="118" spans="1:57" s="31" customFormat="1" ht="38.25" customHeight="1" x14ac:dyDescent="0.2">
      <c r="A118" s="1078"/>
      <c r="B118" s="1147"/>
      <c r="C118" s="1083"/>
      <c r="D118" s="556" t="s">
        <v>4</v>
      </c>
      <c r="E118" s="553">
        <v>7996744.9500000002</v>
      </c>
      <c r="F118" s="553">
        <v>7996744.9500000002</v>
      </c>
      <c r="G118" s="553">
        <v>7996744.9500000002</v>
      </c>
      <c r="H118" s="553">
        <v>7996744.9500000002</v>
      </c>
      <c r="I118" s="553">
        <v>7996744.9500000002</v>
      </c>
      <c r="J118" s="553">
        <v>7995300</v>
      </c>
      <c r="K118" s="553">
        <v>7995300</v>
      </c>
      <c r="L118" s="624">
        <v>7995300</v>
      </c>
      <c r="M118" s="632">
        <v>7995300</v>
      </c>
      <c r="N118" s="634">
        <v>7995300</v>
      </c>
      <c r="O118" s="500">
        <v>7995300</v>
      </c>
      <c r="P118" s="500">
        <v>7995300</v>
      </c>
      <c r="Q118" s="500">
        <v>7995300</v>
      </c>
      <c r="R118" s="500">
        <v>7995300</v>
      </c>
      <c r="S118" s="809"/>
      <c r="T118" s="500">
        <v>5728800</v>
      </c>
      <c r="U118" s="500">
        <v>10540815</v>
      </c>
      <c r="V118" s="500">
        <v>10540815</v>
      </c>
      <c r="W118" s="500">
        <v>10540815</v>
      </c>
      <c r="X118" s="500">
        <v>10540815</v>
      </c>
      <c r="Y118" s="500">
        <v>10540815</v>
      </c>
      <c r="Z118" s="500">
        <v>10540815</v>
      </c>
      <c r="AA118" s="500">
        <v>10540815</v>
      </c>
      <c r="AB118" s="500">
        <v>10540815</v>
      </c>
      <c r="AC118" s="500">
        <v>10540815</v>
      </c>
      <c r="AD118" s="500">
        <v>10540815</v>
      </c>
      <c r="AE118" s="500">
        <v>10540815</v>
      </c>
      <c r="AF118" s="1063"/>
      <c r="AG118" s="1060"/>
      <c r="AH118" s="1065"/>
      <c r="AI118" s="1065"/>
      <c r="AJ118" s="1067"/>
      <c r="AK118" s="1060"/>
      <c r="AL118" s="1069"/>
      <c r="AM118" s="1069"/>
      <c r="AN118" s="1069"/>
      <c r="AO118" s="1069"/>
      <c r="AP118" s="1143"/>
      <c r="AQ118" s="554" t="s">
        <v>422</v>
      </c>
      <c r="AR118" s="659">
        <v>436</v>
      </c>
      <c r="AS118" s="1070"/>
      <c r="AT118" s="1069"/>
      <c r="AU118" s="1143"/>
      <c r="AV118" s="554" t="s">
        <v>422</v>
      </c>
      <c r="AW118" s="659">
        <v>515</v>
      </c>
      <c r="AX118" s="1070"/>
      <c r="AY118" s="1072"/>
      <c r="AZ118" s="559"/>
      <c r="BA118" s="560"/>
      <c r="BB118" s="555" t="s">
        <v>423</v>
      </c>
      <c r="BC118" s="659">
        <v>9</v>
      </c>
      <c r="BD118" s="1153"/>
      <c r="BE118" s="1056"/>
    </row>
    <row r="119" spans="1:57" s="31" customFormat="1" ht="38.25" customHeight="1" x14ac:dyDescent="0.2">
      <c r="A119" s="1078"/>
      <c r="B119" s="1147"/>
      <c r="C119" s="1083"/>
      <c r="D119" s="557" t="s">
        <v>43</v>
      </c>
      <c r="E119" s="552">
        <v>7078</v>
      </c>
      <c r="F119" s="552">
        <v>7078</v>
      </c>
      <c r="G119" s="552">
        <v>7078</v>
      </c>
      <c r="H119" s="552">
        <v>7078</v>
      </c>
      <c r="I119" s="552">
        <v>7078</v>
      </c>
      <c r="J119" s="552">
        <v>7078</v>
      </c>
      <c r="K119" s="552">
        <v>7078</v>
      </c>
      <c r="L119" s="552">
        <v>7078</v>
      </c>
      <c r="M119" s="552">
        <v>7078</v>
      </c>
      <c r="N119" s="552">
        <v>7078</v>
      </c>
      <c r="O119" s="808">
        <v>7078</v>
      </c>
      <c r="P119" s="808">
        <v>7078</v>
      </c>
      <c r="Q119" s="808">
        <v>7078</v>
      </c>
      <c r="R119" s="808">
        <v>7078</v>
      </c>
      <c r="S119" s="500"/>
      <c r="T119" s="500">
        <f t="shared" ref="T119:Y120" si="255">T117+T115</f>
        <v>10</v>
      </c>
      <c r="U119" s="500">
        <f t="shared" si="255"/>
        <v>26</v>
      </c>
      <c r="V119" s="500">
        <f t="shared" si="255"/>
        <v>396</v>
      </c>
      <c r="W119" s="500">
        <f t="shared" si="255"/>
        <v>1068</v>
      </c>
      <c r="X119" s="500">
        <f t="shared" ref="X119" si="256">X117+X115</f>
        <v>1957</v>
      </c>
      <c r="Y119" s="500">
        <f t="shared" si="255"/>
        <v>3523</v>
      </c>
      <c r="Z119" s="500">
        <f t="shared" ref="Z119:AA119" si="257">Z117+Z115</f>
        <v>4414</v>
      </c>
      <c r="AA119" s="500">
        <f t="shared" si="257"/>
        <v>5533</v>
      </c>
      <c r="AB119" s="500">
        <f t="shared" ref="AB119:AC119" si="258">AB117+AB115</f>
        <v>6453</v>
      </c>
      <c r="AC119" s="500">
        <f t="shared" si="258"/>
        <v>7231</v>
      </c>
      <c r="AD119" s="500">
        <f t="shared" ref="AD119:AE119" si="259">AD117+AD115</f>
        <v>7500</v>
      </c>
      <c r="AE119" s="500">
        <f t="shared" si="259"/>
        <v>7603</v>
      </c>
      <c r="AF119" s="1063"/>
      <c r="AG119" s="1060"/>
      <c r="AH119" s="1065"/>
      <c r="AI119" s="1065"/>
      <c r="AJ119" s="1067"/>
      <c r="AK119" s="1060"/>
      <c r="AL119" s="1069"/>
      <c r="AM119" s="1069"/>
      <c r="AN119" s="1069"/>
      <c r="AO119" s="1069"/>
      <c r="AP119" s="1143"/>
      <c r="AQ119" s="554" t="s">
        <v>424</v>
      </c>
      <c r="AR119" s="659">
        <v>818</v>
      </c>
      <c r="AS119" s="1070"/>
      <c r="AT119" s="1069"/>
      <c r="AU119" s="1143"/>
      <c r="AV119" s="554" t="s">
        <v>424</v>
      </c>
      <c r="AW119" s="659">
        <v>976</v>
      </c>
      <c r="AX119" s="1070"/>
      <c r="AY119" s="1072"/>
      <c r="AZ119" s="559"/>
      <c r="BA119" s="560"/>
      <c r="BB119" s="555" t="s">
        <v>425</v>
      </c>
      <c r="BC119" s="659">
        <v>0</v>
      </c>
      <c r="BD119" s="1153"/>
      <c r="BE119" s="1056"/>
    </row>
    <row r="120" spans="1:57" s="31" customFormat="1" ht="38.25" x14ac:dyDescent="0.2">
      <c r="A120" s="1078"/>
      <c r="B120" s="1147"/>
      <c r="C120" s="1083"/>
      <c r="D120" s="1057" t="s">
        <v>45</v>
      </c>
      <c r="E120" s="1059">
        <f t="shared" ref="E120:J120" si="260">E118+E116</f>
        <v>37608573.950000003</v>
      </c>
      <c r="F120" s="1059">
        <f t="shared" si="260"/>
        <v>37608573.950000003</v>
      </c>
      <c r="G120" s="1059">
        <f t="shared" si="260"/>
        <v>37608573.950000003</v>
      </c>
      <c r="H120" s="1059">
        <f t="shared" si="260"/>
        <v>37608573.950000003</v>
      </c>
      <c r="I120" s="1059">
        <f t="shared" si="260"/>
        <v>37608573.950000003</v>
      </c>
      <c r="J120" s="1059">
        <f t="shared" si="260"/>
        <v>37759650</v>
      </c>
      <c r="K120" s="1059">
        <f t="shared" ref="K120:L120" si="261">K118+K116</f>
        <v>37759650</v>
      </c>
      <c r="L120" s="1059">
        <f t="shared" si="261"/>
        <v>37759650</v>
      </c>
      <c r="M120" s="1059">
        <f t="shared" ref="M120:O120" si="262">M118+M116</f>
        <v>37759650</v>
      </c>
      <c r="N120" s="1059">
        <f t="shared" si="262"/>
        <v>39906465</v>
      </c>
      <c r="O120" s="1076">
        <f t="shared" si="262"/>
        <v>48427178.289000005</v>
      </c>
      <c r="P120" s="1076">
        <f t="shared" ref="P120:Q120" si="263">P118+P116</f>
        <v>48427178.289000005</v>
      </c>
      <c r="Q120" s="1076">
        <f t="shared" si="263"/>
        <v>47360339</v>
      </c>
      <c r="R120" s="1076">
        <f t="shared" ref="R120" si="264">R118+R116</f>
        <v>47360339</v>
      </c>
      <c r="S120" s="1076"/>
      <c r="T120" s="1076">
        <f>T118+T116</f>
        <v>5728800</v>
      </c>
      <c r="U120" s="1076">
        <f t="shared" si="255"/>
        <v>11888661</v>
      </c>
      <c r="V120" s="1076">
        <f t="shared" si="255"/>
        <v>43789862</v>
      </c>
      <c r="W120" s="1076">
        <f t="shared" si="255"/>
        <v>45045219</v>
      </c>
      <c r="X120" s="1076">
        <f t="shared" ref="X120" si="265">X118+X116</f>
        <v>45045219</v>
      </c>
      <c r="Y120" s="1076">
        <f t="shared" si="255"/>
        <v>45863419</v>
      </c>
      <c r="Z120" s="1076">
        <f t="shared" ref="Z120:AA120" si="266">Z118+Z116</f>
        <v>45863419</v>
      </c>
      <c r="AA120" s="1076">
        <f t="shared" si="266"/>
        <v>46797486</v>
      </c>
      <c r="AB120" s="1076">
        <f t="shared" ref="AB120:AC120" si="267">AB118+AB116</f>
        <v>46797486</v>
      </c>
      <c r="AC120" s="1076">
        <f t="shared" si="267"/>
        <v>46797486</v>
      </c>
      <c r="AD120" s="1076">
        <f t="shared" ref="AD120:AE120" si="268">AD118+AD116</f>
        <v>48700554</v>
      </c>
      <c r="AE120" s="1076">
        <f t="shared" si="268"/>
        <v>49876250</v>
      </c>
      <c r="AF120" s="1063"/>
      <c r="AG120" s="1060"/>
      <c r="AH120" s="1065"/>
      <c r="AI120" s="1065"/>
      <c r="AJ120" s="1067"/>
      <c r="AK120" s="1060"/>
      <c r="AL120" s="1069"/>
      <c r="AM120" s="1069"/>
      <c r="AN120" s="1069"/>
      <c r="AO120" s="1069"/>
      <c r="AP120" s="1143"/>
      <c r="AQ120" s="554" t="s">
        <v>426</v>
      </c>
      <c r="AR120" s="659">
        <v>153</v>
      </c>
      <c r="AS120" s="1070"/>
      <c r="AT120" s="1069"/>
      <c r="AU120" s="1143"/>
      <c r="AV120" s="554" t="s">
        <v>426</v>
      </c>
      <c r="AW120" s="659">
        <v>177</v>
      </c>
      <c r="AX120" s="1070"/>
      <c r="AY120" s="1072"/>
      <c r="AZ120" s="559"/>
      <c r="BA120" s="560"/>
      <c r="BB120" s="555" t="s">
        <v>427</v>
      </c>
      <c r="BC120" s="659">
        <v>7529</v>
      </c>
      <c r="BD120" s="1153"/>
      <c r="BE120" s="1056"/>
    </row>
    <row r="121" spans="1:57" s="31" customFormat="1" ht="26.25" customHeight="1" thickBot="1" x14ac:dyDescent="0.25">
      <c r="A121" s="1078"/>
      <c r="B121" s="1147"/>
      <c r="C121" s="1083"/>
      <c r="D121" s="1075"/>
      <c r="E121" s="1059"/>
      <c r="F121" s="1059"/>
      <c r="G121" s="1059"/>
      <c r="H121" s="1059"/>
      <c r="I121" s="1059"/>
      <c r="J121" s="1059"/>
      <c r="K121" s="1059"/>
      <c r="L121" s="1059"/>
      <c r="M121" s="1059"/>
      <c r="N121" s="1059"/>
      <c r="O121" s="1076"/>
      <c r="P121" s="1076"/>
      <c r="Q121" s="1076"/>
      <c r="R121" s="1076"/>
      <c r="S121" s="1076"/>
      <c r="T121" s="1076"/>
      <c r="U121" s="1076"/>
      <c r="V121" s="1076"/>
      <c r="W121" s="1076"/>
      <c r="X121" s="1076"/>
      <c r="Y121" s="1076"/>
      <c r="Z121" s="1076"/>
      <c r="AA121" s="1076"/>
      <c r="AB121" s="1076"/>
      <c r="AC121" s="1076"/>
      <c r="AD121" s="1076"/>
      <c r="AE121" s="1076"/>
      <c r="AF121" s="1064"/>
      <c r="AG121" s="1060"/>
      <c r="AH121" s="1065"/>
      <c r="AI121" s="1065"/>
      <c r="AJ121" s="1068"/>
      <c r="AK121" s="1060"/>
      <c r="AL121" s="1069"/>
      <c r="AM121" s="1069"/>
      <c r="AN121" s="1069"/>
      <c r="AO121" s="1069"/>
      <c r="AP121" s="1144"/>
      <c r="AQ121" s="554" t="s">
        <v>428</v>
      </c>
      <c r="AR121" s="659">
        <v>283</v>
      </c>
      <c r="AS121" s="1070"/>
      <c r="AT121" s="1069"/>
      <c r="AU121" s="1144"/>
      <c r="AV121" s="554" t="s">
        <v>428</v>
      </c>
      <c r="AW121" s="659">
        <v>325</v>
      </c>
      <c r="AX121" s="1070"/>
      <c r="AY121" s="1073"/>
      <c r="AZ121" s="559"/>
      <c r="BA121" s="560"/>
      <c r="BB121" s="558"/>
      <c r="BC121" s="558"/>
      <c r="BD121" s="1153"/>
      <c r="BE121" s="1056"/>
    </row>
    <row r="122" spans="1:57" s="31" customFormat="1" ht="22.5" customHeight="1" x14ac:dyDescent="0.2">
      <c r="A122" s="1078"/>
      <c r="B122" s="1147"/>
      <c r="C122" s="1083" t="s">
        <v>458</v>
      </c>
      <c r="D122" s="551" t="s">
        <v>41</v>
      </c>
      <c r="E122" s="552">
        <v>4315</v>
      </c>
      <c r="F122" s="552">
        <v>4315</v>
      </c>
      <c r="G122" s="552">
        <v>4315</v>
      </c>
      <c r="H122" s="552">
        <v>4315</v>
      </c>
      <c r="I122" s="552">
        <v>4315</v>
      </c>
      <c r="J122" s="552">
        <v>4315</v>
      </c>
      <c r="K122" s="552">
        <v>4315</v>
      </c>
      <c r="L122" s="552">
        <v>4315</v>
      </c>
      <c r="M122" s="552">
        <v>4315</v>
      </c>
      <c r="N122" s="552">
        <v>4315</v>
      </c>
      <c r="O122" s="808">
        <v>4315</v>
      </c>
      <c r="P122" s="808">
        <v>4315</v>
      </c>
      <c r="Q122" s="808">
        <v>4315</v>
      </c>
      <c r="R122" s="42">
        <v>6216</v>
      </c>
      <c r="S122" s="42"/>
      <c r="T122" s="42">
        <v>0</v>
      </c>
      <c r="U122" s="42">
        <v>0</v>
      </c>
      <c r="V122" s="42">
        <v>126</v>
      </c>
      <c r="W122" s="42">
        <v>137</v>
      </c>
      <c r="X122" s="42">
        <v>159</v>
      </c>
      <c r="Y122" s="42">
        <v>987</v>
      </c>
      <c r="Z122" s="42">
        <v>1227</v>
      </c>
      <c r="AA122" s="500">
        <v>1655</v>
      </c>
      <c r="AB122" s="500">
        <v>3228</v>
      </c>
      <c r="AC122" s="500">
        <v>4000</v>
      </c>
      <c r="AD122" s="810">
        <v>5882</v>
      </c>
      <c r="AE122" s="42">
        <v>6216</v>
      </c>
      <c r="AF122" s="1062" t="s">
        <v>411</v>
      </c>
      <c r="AG122" s="1060" t="s">
        <v>458</v>
      </c>
      <c r="AH122" s="1065"/>
      <c r="AI122" s="1065"/>
      <c r="AJ122" s="1066" t="s">
        <v>586</v>
      </c>
      <c r="AK122" s="1060" t="s">
        <v>458</v>
      </c>
      <c r="AL122" s="1069"/>
      <c r="AM122" s="1069" t="s">
        <v>459</v>
      </c>
      <c r="AN122" s="1069">
        <v>4315</v>
      </c>
      <c r="AO122" s="1069">
        <v>3000</v>
      </c>
      <c r="AP122" s="1142">
        <f t="shared" ref="AP122" si="269">AO122-AS122</f>
        <v>2953</v>
      </c>
      <c r="AQ122" s="554" t="s">
        <v>414</v>
      </c>
      <c r="AR122" s="659">
        <v>23</v>
      </c>
      <c r="AS122" s="1070">
        <v>47</v>
      </c>
      <c r="AT122" s="1069">
        <v>3215</v>
      </c>
      <c r="AU122" s="1142">
        <f t="shared" ref="AU122" si="270">AT122-AX122</f>
        <v>3125</v>
      </c>
      <c r="AV122" s="554" t="s">
        <v>414</v>
      </c>
      <c r="AW122" s="659">
        <v>17</v>
      </c>
      <c r="AX122" s="1070">
        <v>90</v>
      </c>
      <c r="AY122" s="1071">
        <v>1</v>
      </c>
      <c r="AZ122" s="555" t="s">
        <v>415</v>
      </c>
      <c r="BA122" s="659">
        <v>692</v>
      </c>
      <c r="BB122" s="555" t="s">
        <v>416</v>
      </c>
      <c r="BC122" s="659">
        <v>15</v>
      </c>
      <c r="BD122" s="1152">
        <f t="shared" ref="BD122" si="271">AE122</f>
        <v>6216</v>
      </c>
      <c r="BE122" s="1056"/>
    </row>
    <row r="123" spans="1:57" s="31" customFormat="1" ht="38.25" customHeight="1" x14ac:dyDescent="0.25">
      <c r="A123" s="1078"/>
      <c r="B123" s="1147"/>
      <c r="C123" s="1083"/>
      <c r="D123" s="556" t="s">
        <v>3</v>
      </c>
      <c r="E123" s="538">
        <v>18053100</v>
      </c>
      <c r="F123" s="538">
        <v>18053100</v>
      </c>
      <c r="G123" s="538">
        <v>18053100</v>
      </c>
      <c r="H123" s="538">
        <v>18053100</v>
      </c>
      <c r="I123" s="538">
        <v>18053100</v>
      </c>
      <c r="J123" s="538">
        <v>18039000</v>
      </c>
      <c r="K123" s="538">
        <v>18039000</v>
      </c>
      <c r="L123" s="538">
        <v>18039000</v>
      </c>
      <c r="M123" s="538">
        <v>18039000</v>
      </c>
      <c r="N123" s="538">
        <v>19340100</v>
      </c>
      <c r="O123" s="538">
        <v>24504168.66</v>
      </c>
      <c r="P123" s="538">
        <v>24504168.66</v>
      </c>
      <c r="Q123" s="538">
        <v>23857599</v>
      </c>
      <c r="R123" s="538">
        <v>23857599</v>
      </c>
      <c r="S123" s="538" t="s">
        <v>566</v>
      </c>
      <c r="T123" s="538">
        <v>0</v>
      </c>
      <c r="U123" s="811">
        <v>0</v>
      </c>
      <c r="V123" s="538">
        <v>20270560</v>
      </c>
      <c r="W123" s="538">
        <v>20911760</v>
      </c>
      <c r="X123" s="538">
        <v>20911760</v>
      </c>
      <c r="Y123" s="812">
        <v>21729960</v>
      </c>
      <c r="Z123" s="812">
        <v>21729960</v>
      </c>
      <c r="AA123" s="538">
        <v>21973740</v>
      </c>
      <c r="AB123" s="538">
        <v>21973740</v>
      </c>
      <c r="AC123" s="538">
        <v>21973740</v>
      </c>
      <c r="AD123" s="538">
        <v>23127115</v>
      </c>
      <c r="AE123" s="538">
        <v>23839657</v>
      </c>
      <c r="AF123" s="1063"/>
      <c r="AG123" s="1060"/>
      <c r="AH123" s="1065"/>
      <c r="AI123" s="1065"/>
      <c r="AJ123" s="1067"/>
      <c r="AK123" s="1060"/>
      <c r="AL123" s="1069"/>
      <c r="AM123" s="1069"/>
      <c r="AN123" s="1069"/>
      <c r="AO123" s="1069"/>
      <c r="AP123" s="1143"/>
      <c r="AQ123" s="554" t="s">
        <v>417</v>
      </c>
      <c r="AR123" s="659">
        <v>402</v>
      </c>
      <c r="AS123" s="1070"/>
      <c r="AT123" s="1069"/>
      <c r="AU123" s="1143"/>
      <c r="AV123" s="554" t="s">
        <v>417</v>
      </c>
      <c r="AW123" s="659">
        <v>364</v>
      </c>
      <c r="AX123" s="1070"/>
      <c r="AY123" s="1072"/>
      <c r="AZ123" s="555" t="s">
        <v>418</v>
      </c>
      <c r="BA123" s="659">
        <v>5524</v>
      </c>
      <c r="BB123" s="555" t="s">
        <v>419</v>
      </c>
      <c r="BC123" s="659">
        <v>1</v>
      </c>
      <c r="BD123" s="1153"/>
      <c r="BE123" s="1056"/>
    </row>
    <row r="124" spans="1:57" s="31" customFormat="1" ht="51" x14ac:dyDescent="0.2">
      <c r="A124" s="1078"/>
      <c r="B124" s="1147"/>
      <c r="C124" s="1083"/>
      <c r="D124" s="557" t="s">
        <v>42</v>
      </c>
      <c r="E124" s="553">
        <v>0</v>
      </c>
      <c r="F124" s="553">
        <v>0</v>
      </c>
      <c r="G124" s="553">
        <v>0</v>
      </c>
      <c r="H124" s="553">
        <v>0</v>
      </c>
      <c r="I124" s="553">
        <v>0</v>
      </c>
      <c r="J124" s="553">
        <v>0</v>
      </c>
      <c r="K124" s="553">
        <v>0</v>
      </c>
      <c r="L124" s="624">
        <v>0</v>
      </c>
      <c r="M124" s="632">
        <v>0</v>
      </c>
      <c r="N124" s="634">
        <v>0</v>
      </c>
      <c r="O124" s="500">
        <v>0</v>
      </c>
      <c r="P124" s="500">
        <v>0</v>
      </c>
      <c r="Q124" s="500">
        <v>0</v>
      </c>
      <c r="R124" s="500">
        <v>0</v>
      </c>
      <c r="S124" s="809"/>
      <c r="T124" s="500">
        <v>0</v>
      </c>
      <c r="U124" s="809">
        <v>0</v>
      </c>
      <c r="V124" s="809">
        <v>0</v>
      </c>
      <c r="W124" s="809">
        <v>0</v>
      </c>
      <c r="X124" s="809">
        <v>0</v>
      </c>
      <c r="Y124" s="809">
        <v>0</v>
      </c>
      <c r="Z124" s="809">
        <v>0</v>
      </c>
      <c r="AA124" s="809">
        <v>0</v>
      </c>
      <c r="AB124" s="809">
        <v>0</v>
      </c>
      <c r="AC124" s="809">
        <v>0</v>
      </c>
      <c r="AD124" s="809">
        <v>0</v>
      </c>
      <c r="AE124" s="809">
        <v>0</v>
      </c>
      <c r="AF124" s="1063"/>
      <c r="AG124" s="1060"/>
      <c r="AH124" s="1065"/>
      <c r="AI124" s="1065"/>
      <c r="AJ124" s="1067"/>
      <c r="AK124" s="1060"/>
      <c r="AL124" s="1069"/>
      <c r="AM124" s="1069"/>
      <c r="AN124" s="1069"/>
      <c r="AO124" s="1069"/>
      <c r="AP124" s="1143"/>
      <c r="AQ124" s="554" t="s">
        <v>420</v>
      </c>
      <c r="AR124" s="659">
        <v>296</v>
      </c>
      <c r="AS124" s="1070"/>
      <c r="AT124" s="1069"/>
      <c r="AU124" s="1143"/>
      <c r="AV124" s="554" t="s">
        <v>420</v>
      </c>
      <c r="AW124" s="659">
        <v>277</v>
      </c>
      <c r="AX124" s="1070"/>
      <c r="AY124" s="1072"/>
      <c r="AZ124" s="555" t="s">
        <v>433</v>
      </c>
      <c r="BA124" s="558"/>
      <c r="BB124" s="555" t="s">
        <v>421</v>
      </c>
      <c r="BC124" s="659">
        <v>7</v>
      </c>
      <c r="BD124" s="1153"/>
      <c r="BE124" s="1056"/>
    </row>
    <row r="125" spans="1:57" s="31" customFormat="1" ht="38.25" customHeight="1" x14ac:dyDescent="0.2">
      <c r="A125" s="1078"/>
      <c r="B125" s="1147"/>
      <c r="C125" s="1083"/>
      <c r="D125" s="556" t="s">
        <v>4</v>
      </c>
      <c r="E125" s="553">
        <v>7996744.9500000002</v>
      </c>
      <c r="F125" s="553">
        <v>7996744.9500000002</v>
      </c>
      <c r="G125" s="553">
        <v>7996744.9500000002</v>
      </c>
      <c r="H125" s="553">
        <v>7996744.9500000002</v>
      </c>
      <c r="I125" s="553">
        <v>7996744.9500000002</v>
      </c>
      <c r="J125" s="553">
        <v>7995300</v>
      </c>
      <c r="K125" s="553">
        <v>7995300</v>
      </c>
      <c r="L125" s="624">
        <v>7995300</v>
      </c>
      <c r="M125" s="632">
        <v>7995300</v>
      </c>
      <c r="N125" s="634">
        <v>7995300</v>
      </c>
      <c r="O125" s="500">
        <v>7995300</v>
      </c>
      <c r="P125" s="500">
        <v>7995300</v>
      </c>
      <c r="Q125" s="500">
        <v>7995300</v>
      </c>
      <c r="R125" s="500">
        <v>7995300</v>
      </c>
      <c r="S125" s="809"/>
      <c r="T125" s="538">
        <v>0</v>
      </c>
      <c r="U125" s="538">
        <v>0</v>
      </c>
      <c r="V125" s="538">
        <v>0</v>
      </c>
      <c r="W125" s="538">
        <v>0</v>
      </c>
      <c r="X125" s="538">
        <v>0</v>
      </c>
      <c r="Y125" s="538">
        <v>0</v>
      </c>
      <c r="Z125" s="538">
        <v>0</v>
      </c>
      <c r="AA125" s="538">
        <v>0</v>
      </c>
      <c r="AB125" s="538">
        <v>0</v>
      </c>
      <c r="AC125" s="538">
        <v>0</v>
      </c>
      <c r="AD125" s="538">
        <v>0</v>
      </c>
      <c r="AE125" s="500">
        <v>0</v>
      </c>
      <c r="AF125" s="1063"/>
      <c r="AG125" s="1060"/>
      <c r="AH125" s="1065"/>
      <c r="AI125" s="1065"/>
      <c r="AJ125" s="1067"/>
      <c r="AK125" s="1060"/>
      <c r="AL125" s="1069"/>
      <c r="AM125" s="1069"/>
      <c r="AN125" s="1069"/>
      <c r="AO125" s="1069"/>
      <c r="AP125" s="1143"/>
      <c r="AQ125" s="554" t="s">
        <v>422</v>
      </c>
      <c r="AR125" s="659">
        <v>450</v>
      </c>
      <c r="AS125" s="1070"/>
      <c r="AT125" s="1069"/>
      <c r="AU125" s="1143"/>
      <c r="AV125" s="554" t="s">
        <v>422</v>
      </c>
      <c r="AW125" s="659">
        <v>494</v>
      </c>
      <c r="AX125" s="1070"/>
      <c r="AY125" s="1072"/>
      <c r="AZ125" s="559"/>
      <c r="BA125" s="560"/>
      <c r="BB125" s="555" t="s">
        <v>423</v>
      </c>
      <c r="BC125" s="659">
        <v>1</v>
      </c>
      <c r="BD125" s="1153"/>
      <c r="BE125" s="1056"/>
    </row>
    <row r="126" spans="1:57" s="31" customFormat="1" ht="38.25" customHeight="1" x14ac:dyDescent="0.2">
      <c r="A126" s="1078"/>
      <c r="B126" s="1147"/>
      <c r="C126" s="1083"/>
      <c r="D126" s="557" t="s">
        <v>43</v>
      </c>
      <c r="E126" s="552">
        <v>4315</v>
      </c>
      <c r="F126" s="552">
        <v>4315</v>
      </c>
      <c r="G126" s="552">
        <v>4315</v>
      </c>
      <c r="H126" s="552">
        <v>4315</v>
      </c>
      <c r="I126" s="552">
        <v>4315</v>
      </c>
      <c r="J126" s="552">
        <v>4315</v>
      </c>
      <c r="K126" s="552">
        <v>4315</v>
      </c>
      <c r="L126" s="552">
        <v>4315</v>
      </c>
      <c r="M126" s="552">
        <v>4315</v>
      </c>
      <c r="N126" s="552">
        <v>4315</v>
      </c>
      <c r="O126" s="808">
        <v>4315</v>
      </c>
      <c r="P126" s="808">
        <v>4315</v>
      </c>
      <c r="Q126" s="808">
        <v>4315</v>
      </c>
      <c r="R126" s="808">
        <v>4315</v>
      </c>
      <c r="S126" s="500"/>
      <c r="T126" s="500">
        <f t="shared" ref="T126:Y127" si="272">T124+T122</f>
        <v>0</v>
      </c>
      <c r="U126" s="500">
        <f t="shared" si="272"/>
        <v>0</v>
      </c>
      <c r="V126" s="500">
        <f t="shared" si="272"/>
        <v>126</v>
      </c>
      <c r="W126" s="500">
        <f t="shared" si="272"/>
        <v>137</v>
      </c>
      <c r="X126" s="500">
        <f t="shared" ref="X126" si="273">X124+X122</f>
        <v>159</v>
      </c>
      <c r="Y126" s="500">
        <f t="shared" si="272"/>
        <v>987</v>
      </c>
      <c r="Z126" s="500">
        <f t="shared" ref="Z126:AA126" si="274">Z124+Z122</f>
        <v>1227</v>
      </c>
      <c r="AA126" s="500">
        <f t="shared" si="274"/>
        <v>1655</v>
      </c>
      <c r="AB126" s="500">
        <f t="shared" ref="AB126:AC126" si="275">AB124+AB122</f>
        <v>3228</v>
      </c>
      <c r="AC126" s="500">
        <f t="shared" si="275"/>
        <v>4000</v>
      </c>
      <c r="AD126" s="500">
        <f t="shared" ref="AD126:AE126" si="276">AD124+AD122</f>
        <v>5882</v>
      </c>
      <c r="AE126" s="500">
        <f t="shared" si="276"/>
        <v>6216</v>
      </c>
      <c r="AF126" s="1063"/>
      <c r="AG126" s="1060"/>
      <c r="AH126" s="1065"/>
      <c r="AI126" s="1065"/>
      <c r="AJ126" s="1067"/>
      <c r="AK126" s="1060"/>
      <c r="AL126" s="1069"/>
      <c r="AM126" s="1069"/>
      <c r="AN126" s="1069"/>
      <c r="AO126" s="1069"/>
      <c r="AP126" s="1143"/>
      <c r="AQ126" s="554" t="s">
        <v>424</v>
      </c>
      <c r="AR126" s="659">
        <v>693</v>
      </c>
      <c r="AS126" s="1070"/>
      <c r="AT126" s="1069"/>
      <c r="AU126" s="1143"/>
      <c r="AV126" s="554" t="s">
        <v>424</v>
      </c>
      <c r="AW126" s="659">
        <v>840</v>
      </c>
      <c r="AX126" s="1070"/>
      <c r="AY126" s="1072"/>
      <c r="AZ126" s="559"/>
      <c r="BA126" s="560"/>
      <c r="BB126" s="555" t="s">
        <v>425</v>
      </c>
      <c r="BC126" s="659">
        <v>0</v>
      </c>
      <c r="BD126" s="1153"/>
      <c r="BE126" s="1056"/>
    </row>
    <row r="127" spans="1:57" s="31" customFormat="1" ht="38.25" x14ac:dyDescent="0.2">
      <c r="A127" s="1078"/>
      <c r="B127" s="1147"/>
      <c r="C127" s="1083"/>
      <c r="D127" s="1057" t="s">
        <v>45</v>
      </c>
      <c r="E127" s="1059">
        <f t="shared" ref="E127:J127" si="277">E125+E123</f>
        <v>26049844.949999999</v>
      </c>
      <c r="F127" s="1059">
        <f t="shared" si="277"/>
        <v>26049844.949999999</v>
      </c>
      <c r="G127" s="1059">
        <f t="shared" si="277"/>
        <v>26049844.949999999</v>
      </c>
      <c r="H127" s="1059">
        <f t="shared" si="277"/>
        <v>26049844.949999999</v>
      </c>
      <c r="I127" s="1059">
        <f t="shared" si="277"/>
        <v>26049844.949999999</v>
      </c>
      <c r="J127" s="1059">
        <f t="shared" si="277"/>
        <v>26034300</v>
      </c>
      <c r="K127" s="1059">
        <f t="shared" ref="K127:L127" si="278">K125+K123</f>
        <v>26034300</v>
      </c>
      <c r="L127" s="1059">
        <f t="shared" si="278"/>
        <v>26034300</v>
      </c>
      <c r="M127" s="1059">
        <f t="shared" ref="M127:O127" si="279">M125+M123</f>
        <v>26034300</v>
      </c>
      <c r="N127" s="1059">
        <f t="shared" si="279"/>
        <v>27335400</v>
      </c>
      <c r="O127" s="1076">
        <f t="shared" si="279"/>
        <v>32499468.66</v>
      </c>
      <c r="P127" s="1076">
        <f t="shared" ref="P127:Q127" si="280">P125+P123</f>
        <v>32499468.66</v>
      </c>
      <c r="Q127" s="1076">
        <f t="shared" si="280"/>
        <v>31852899</v>
      </c>
      <c r="R127" s="1076">
        <f t="shared" ref="R127" si="281">R125+R123</f>
        <v>31852899</v>
      </c>
      <c r="S127" s="1076"/>
      <c r="T127" s="1076">
        <f>T125+T123</f>
        <v>0</v>
      </c>
      <c r="U127" s="1076">
        <f t="shared" si="272"/>
        <v>0</v>
      </c>
      <c r="V127" s="1076">
        <f t="shared" si="272"/>
        <v>20270560</v>
      </c>
      <c r="W127" s="1076">
        <f t="shared" si="272"/>
        <v>20911760</v>
      </c>
      <c r="X127" s="1076">
        <f t="shared" ref="X127" si="282">X125+X123</f>
        <v>20911760</v>
      </c>
      <c r="Y127" s="1076">
        <f t="shared" si="272"/>
        <v>21729960</v>
      </c>
      <c r="Z127" s="1076">
        <f t="shared" ref="Z127:AA127" si="283">Z125+Z123</f>
        <v>21729960</v>
      </c>
      <c r="AA127" s="1076">
        <f t="shared" si="283"/>
        <v>21973740</v>
      </c>
      <c r="AB127" s="1076">
        <f t="shared" ref="AB127:AC127" si="284">AB125+AB123</f>
        <v>21973740</v>
      </c>
      <c r="AC127" s="1076">
        <f t="shared" si="284"/>
        <v>21973740</v>
      </c>
      <c r="AD127" s="1076">
        <f t="shared" ref="AD127:AE127" si="285">AD125+AD123</f>
        <v>23127115</v>
      </c>
      <c r="AE127" s="1076">
        <f t="shared" si="285"/>
        <v>23839657</v>
      </c>
      <c r="AF127" s="1063"/>
      <c r="AG127" s="1060"/>
      <c r="AH127" s="1065"/>
      <c r="AI127" s="1065"/>
      <c r="AJ127" s="1067"/>
      <c r="AK127" s="1060"/>
      <c r="AL127" s="1069"/>
      <c r="AM127" s="1069"/>
      <c r="AN127" s="1069"/>
      <c r="AO127" s="1069"/>
      <c r="AP127" s="1143"/>
      <c r="AQ127" s="554" t="s">
        <v>426</v>
      </c>
      <c r="AR127" s="659">
        <v>86</v>
      </c>
      <c r="AS127" s="1070"/>
      <c r="AT127" s="1069"/>
      <c r="AU127" s="1143"/>
      <c r="AV127" s="554" t="s">
        <v>426</v>
      </c>
      <c r="AW127" s="659">
        <v>123</v>
      </c>
      <c r="AX127" s="1070"/>
      <c r="AY127" s="1072"/>
      <c r="AZ127" s="559"/>
      <c r="BA127" s="560"/>
      <c r="BB127" s="555" t="s">
        <v>427</v>
      </c>
      <c r="BC127" s="659">
        <v>6192</v>
      </c>
      <c r="BD127" s="1153"/>
      <c r="BE127" s="1056"/>
    </row>
    <row r="128" spans="1:57" s="31" customFormat="1" ht="26.25" customHeight="1" thickBot="1" x14ac:dyDescent="0.25">
      <c r="A128" s="1078"/>
      <c r="B128" s="1147"/>
      <c r="C128" s="1083"/>
      <c r="D128" s="1075"/>
      <c r="E128" s="1059"/>
      <c r="F128" s="1059"/>
      <c r="G128" s="1059"/>
      <c r="H128" s="1059"/>
      <c r="I128" s="1059"/>
      <c r="J128" s="1059"/>
      <c r="K128" s="1059"/>
      <c r="L128" s="1059"/>
      <c r="M128" s="1059"/>
      <c r="N128" s="1059"/>
      <c r="O128" s="1076"/>
      <c r="P128" s="1076"/>
      <c r="Q128" s="1076"/>
      <c r="R128" s="1076"/>
      <c r="S128" s="1076"/>
      <c r="T128" s="1076"/>
      <c r="U128" s="1076"/>
      <c r="V128" s="1076"/>
      <c r="W128" s="1076"/>
      <c r="X128" s="1076"/>
      <c r="Y128" s="1076"/>
      <c r="Z128" s="1076"/>
      <c r="AA128" s="1076"/>
      <c r="AB128" s="1076"/>
      <c r="AC128" s="1076"/>
      <c r="AD128" s="1076"/>
      <c r="AE128" s="1076"/>
      <c r="AF128" s="1064"/>
      <c r="AG128" s="1060"/>
      <c r="AH128" s="1065"/>
      <c r="AI128" s="1065"/>
      <c r="AJ128" s="1068"/>
      <c r="AK128" s="1060"/>
      <c r="AL128" s="1069"/>
      <c r="AM128" s="1069"/>
      <c r="AN128" s="1069"/>
      <c r="AO128" s="1069"/>
      <c r="AP128" s="1144"/>
      <c r="AQ128" s="554" t="s">
        <v>428</v>
      </c>
      <c r="AR128" s="659">
        <v>1003</v>
      </c>
      <c r="AS128" s="1070"/>
      <c r="AT128" s="1069"/>
      <c r="AU128" s="1144"/>
      <c r="AV128" s="554" t="s">
        <v>428</v>
      </c>
      <c r="AW128" s="659">
        <v>1010</v>
      </c>
      <c r="AX128" s="1070"/>
      <c r="AY128" s="1073"/>
      <c r="AZ128" s="559"/>
      <c r="BA128" s="560"/>
      <c r="BB128" s="558"/>
      <c r="BC128" s="558"/>
      <c r="BD128" s="1153"/>
      <c r="BE128" s="1056"/>
    </row>
    <row r="129" spans="1:57" s="31" customFormat="1" ht="22.5" customHeight="1" x14ac:dyDescent="0.2">
      <c r="A129" s="1078"/>
      <c r="B129" s="1147"/>
      <c r="C129" s="1083" t="s">
        <v>460</v>
      </c>
      <c r="D129" s="551" t="s">
        <v>41</v>
      </c>
      <c r="E129" s="552">
        <v>10271</v>
      </c>
      <c r="F129" s="552">
        <v>10271</v>
      </c>
      <c r="G129" s="552">
        <v>10271</v>
      </c>
      <c r="H129" s="552">
        <v>10271</v>
      </c>
      <c r="I129" s="552">
        <v>10271</v>
      </c>
      <c r="J129" s="552">
        <v>10271</v>
      </c>
      <c r="K129" s="552">
        <v>10271</v>
      </c>
      <c r="L129" s="552">
        <v>10271</v>
      </c>
      <c r="M129" s="552">
        <v>10271</v>
      </c>
      <c r="N129" s="552">
        <v>10271</v>
      </c>
      <c r="O129" s="808">
        <v>10271</v>
      </c>
      <c r="P129" s="808">
        <v>10271</v>
      </c>
      <c r="Q129" s="808">
        <v>10271</v>
      </c>
      <c r="R129" s="42">
        <v>7036</v>
      </c>
      <c r="S129" s="42"/>
      <c r="T129" s="42">
        <v>1017</v>
      </c>
      <c r="U129" s="42">
        <v>1017</v>
      </c>
      <c r="V129" s="42">
        <v>2023</v>
      </c>
      <c r="W129" s="42">
        <v>2198</v>
      </c>
      <c r="X129" s="42">
        <v>2699</v>
      </c>
      <c r="Y129" s="42">
        <v>5463</v>
      </c>
      <c r="Z129" s="42">
        <v>5767</v>
      </c>
      <c r="AA129" s="500">
        <v>5907</v>
      </c>
      <c r="AB129" s="500">
        <v>6324</v>
      </c>
      <c r="AC129" s="500">
        <v>6361</v>
      </c>
      <c r="AD129" s="810">
        <v>6706</v>
      </c>
      <c r="AE129" s="42">
        <v>7036</v>
      </c>
      <c r="AF129" s="1062" t="s">
        <v>411</v>
      </c>
      <c r="AG129" s="1060" t="s">
        <v>460</v>
      </c>
      <c r="AH129" s="1065"/>
      <c r="AI129" s="1065"/>
      <c r="AJ129" s="1066" t="s">
        <v>586</v>
      </c>
      <c r="AK129" s="1060" t="s">
        <v>460</v>
      </c>
      <c r="AL129" s="1069"/>
      <c r="AM129" s="1069" t="s">
        <v>432</v>
      </c>
      <c r="AN129" s="1069">
        <v>10271</v>
      </c>
      <c r="AO129" s="1069">
        <v>3431</v>
      </c>
      <c r="AP129" s="1142">
        <f t="shared" ref="AP129" si="286">AO129-AS129</f>
        <v>2405</v>
      </c>
      <c r="AQ129" s="554" t="s">
        <v>414</v>
      </c>
      <c r="AR129" s="659">
        <v>158</v>
      </c>
      <c r="AS129" s="1070">
        <v>1026</v>
      </c>
      <c r="AT129" s="1069">
        <v>3593</v>
      </c>
      <c r="AU129" s="1142">
        <f t="shared" ref="AU129" si="287">AT129-AX129</f>
        <v>2433</v>
      </c>
      <c r="AV129" s="554" t="s">
        <v>414</v>
      </c>
      <c r="AW129" s="659">
        <v>135</v>
      </c>
      <c r="AX129" s="1070">
        <v>1160</v>
      </c>
      <c r="AY129" s="1071">
        <v>12</v>
      </c>
      <c r="AZ129" s="555" t="s">
        <v>415</v>
      </c>
      <c r="BA129" s="659">
        <v>23</v>
      </c>
      <c r="BB129" s="555" t="s">
        <v>416</v>
      </c>
      <c r="BC129" s="659">
        <v>34</v>
      </c>
      <c r="BD129" s="1152">
        <f t="shared" ref="BD129" si="288">AE129</f>
        <v>7036</v>
      </c>
      <c r="BE129" s="1056"/>
    </row>
    <row r="130" spans="1:57" s="31" customFormat="1" ht="38.25" customHeight="1" x14ac:dyDescent="0.25">
      <c r="A130" s="1078"/>
      <c r="B130" s="1147"/>
      <c r="C130" s="1083"/>
      <c r="D130" s="556" t="s">
        <v>3</v>
      </c>
      <c r="E130" s="538">
        <v>42973526</v>
      </c>
      <c r="F130" s="538">
        <v>42973526</v>
      </c>
      <c r="G130" s="538">
        <v>42973526</v>
      </c>
      <c r="H130" s="538">
        <v>42973526</v>
      </c>
      <c r="I130" s="538">
        <v>42973526</v>
      </c>
      <c r="J130" s="538">
        <v>43293600</v>
      </c>
      <c r="K130" s="538">
        <v>43293600</v>
      </c>
      <c r="L130" s="538">
        <v>43293600</v>
      </c>
      <c r="M130" s="538">
        <v>43293600</v>
      </c>
      <c r="N130" s="538">
        <v>46416240</v>
      </c>
      <c r="O130" s="538">
        <v>58810004.784000002</v>
      </c>
      <c r="P130" s="538">
        <v>58810004.784000002</v>
      </c>
      <c r="Q130" s="538">
        <v>57258238</v>
      </c>
      <c r="R130" s="538">
        <v>57258238</v>
      </c>
      <c r="S130" s="538" t="s">
        <v>566</v>
      </c>
      <c r="T130" s="538">
        <v>0</v>
      </c>
      <c r="U130" s="811">
        <v>52565994</v>
      </c>
      <c r="V130" s="538">
        <v>48251958</v>
      </c>
      <c r="W130" s="538">
        <v>50188224</v>
      </c>
      <c r="X130" s="538">
        <v>50188224</v>
      </c>
      <c r="Y130" s="812">
        <v>51006424</v>
      </c>
      <c r="Z130" s="812">
        <v>51006424</v>
      </c>
      <c r="AA130" s="538">
        <v>52736976</v>
      </c>
      <c r="AB130" s="538">
        <v>52736976</v>
      </c>
      <c r="AC130" s="538">
        <v>52736976</v>
      </c>
      <c r="AD130" s="538">
        <v>55505075</v>
      </c>
      <c r="AE130" s="538">
        <v>57215178</v>
      </c>
      <c r="AF130" s="1063"/>
      <c r="AG130" s="1060"/>
      <c r="AH130" s="1065"/>
      <c r="AI130" s="1065"/>
      <c r="AJ130" s="1067"/>
      <c r="AK130" s="1060"/>
      <c r="AL130" s="1069"/>
      <c r="AM130" s="1069"/>
      <c r="AN130" s="1069"/>
      <c r="AO130" s="1069"/>
      <c r="AP130" s="1143"/>
      <c r="AQ130" s="554" t="s">
        <v>417</v>
      </c>
      <c r="AR130" s="659">
        <v>633</v>
      </c>
      <c r="AS130" s="1070"/>
      <c r="AT130" s="1069"/>
      <c r="AU130" s="1143"/>
      <c r="AV130" s="554" t="s">
        <v>417</v>
      </c>
      <c r="AW130" s="659">
        <v>552</v>
      </c>
      <c r="AX130" s="1070"/>
      <c r="AY130" s="1072"/>
      <c r="AZ130" s="555" t="s">
        <v>418</v>
      </c>
      <c r="BA130" s="659">
        <v>7013</v>
      </c>
      <c r="BB130" s="555" t="s">
        <v>419</v>
      </c>
      <c r="BC130" s="659">
        <v>0</v>
      </c>
      <c r="BD130" s="1153"/>
      <c r="BE130" s="1056"/>
    </row>
    <row r="131" spans="1:57" s="31" customFormat="1" ht="51" x14ac:dyDescent="0.2">
      <c r="A131" s="1078"/>
      <c r="B131" s="1147"/>
      <c r="C131" s="1083"/>
      <c r="D131" s="557" t="s">
        <v>42</v>
      </c>
      <c r="E131" s="553">
        <v>0</v>
      </c>
      <c r="F131" s="553">
        <v>0</v>
      </c>
      <c r="G131" s="553">
        <v>0</v>
      </c>
      <c r="H131" s="553">
        <v>0</v>
      </c>
      <c r="I131" s="553">
        <v>0</v>
      </c>
      <c r="J131" s="553">
        <v>0</v>
      </c>
      <c r="K131" s="553">
        <v>0</v>
      </c>
      <c r="L131" s="624">
        <v>0</v>
      </c>
      <c r="M131" s="632">
        <v>0</v>
      </c>
      <c r="N131" s="634">
        <v>0</v>
      </c>
      <c r="O131" s="500">
        <v>0</v>
      </c>
      <c r="P131" s="500">
        <v>0</v>
      </c>
      <c r="Q131" s="500">
        <v>0</v>
      </c>
      <c r="R131" s="500">
        <v>0</v>
      </c>
      <c r="S131" s="809"/>
      <c r="T131" s="500">
        <v>0</v>
      </c>
      <c r="U131" s="809">
        <v>0</v>
      </c>
      <c r="V131" s="809">
        <v>0</v>
      </c>
      <c r="W131" s="809">
        <v>0</v>
      </c>
      <c r="X131" s="809">
        <v>0</v>
      </c>
      <c r="Y131" s="809">
        <v>0</v>
      </c>
      <c r="Z131" s="809">
        <v>0</v>
      </c>
      <c r="AA131" s="809">
        <v>0</v>
      </c>
      <c r="AB131" s="809">
        <v>0</v>
      </c>
      <c r="AC131" s="809">
        <v>0</v>
      </c>
      <c r="AD131" s="809">
        <v>0</v>
      </c>
      <c r="AE131" s="809">
        <v>0</v>
      </c>
      <c r="AF131" s="1063"/>
      <c r="AG131" s="1060"/>
      <c r="AH131" s="1065"/>
      <c r="AI131" s="1065"/>
      <c r="AJ131" s="1067"/>
      <c r="AK131" s="1060"/>
      <c r="AL131" s="1069"/>
      <c r="AM131" s="1069"/>
      <c r="AN131" s="1069"/>
      <c r="AO131" s="1069"/>
      <c r="AP131" s="1143"/>
      <c r="AQ131" s="554" t="s">
        <v>420</v>
      </c>
      <c r="AR131" s="659">
        <v>115</v>
      </c>
      <c r="AS131" s="1070"/>
      <c r="AT131" s="1069"/>
      <c r="AU131" s="1143"/>
      <c r="AV131" s="554" t="s">
        <v>420</v>
      </c>
      <c r="AW131" s="659">
        <v>157</v>
      </c>
      <c r="AX131" s="1070"/>
      <c r="AY131" s="1072"/>
      <c r="AZ131" s="555" t="s">
        <v>433</v>
      </c>
      <c r="BA131" s="558"/>
      <c r="BB131" s="555" t="s">
        <v>421</v>
      </c>
      <c r="BC131" s="659">
        <v>3</v>
      </c>
      <c r="BD131" s="1153"/>
      <c r="BE131" s="1056"/>
    </row>
    <row r="132" spans="1:57" s="31" customFormat="1" ht="38.25" customHeight="1" x14ac:dyDescent="0.2">
      <c r="A132" s="1078"/>
      <c r="B132" s="1147"/>
      <c r="C132" s="1083"/>
      <c r="D132" s="556" t="s">
        <v>4</v>
      </c>
      <c r="E132" s="553">
        <v>7996744.9500000002</v>
      </c>
      <c r="F132" s="553">
        <v>7996744.9500000002</v>
      </c>
      <c r="G132" s="553">
        <v>7996744.9500000002</v>
      </c>
      <c r="H132" s="553">
        <v>7996744.9500000002</v>
      </c>
      <c r="I132" s="553">
        <v>7996744.9500000002</v>
      </c>
      <c r="J132" s="553">
        <v>7995300</v>
      </c>
      <c r="K132" s="553">
        <v>7995300</v>
      </c>
      <c r="L132" s="624">
        <v>7995300</v>
      </c>
      <c r="M132" s="632">
        <v>7995300</v>
      </c>
      <c r="N132" s="634">
        <v>7995300</v>
      </c>
      <c r="O132" s="500">
        <v>7995300</v>
      </c>
      <c r="P132" s="500">
        <v>7995300</v>
      </c>
      <c r="Q132" s="500">
        <v>7995300</v>
      </c>
      <c r="R132" s="500">
        <v>7995300</v>
      </c>
      <c r="S132" s="809"/>
      <c r="T132" s="500">
        <v>5728800</v>
      </c>
      <c r="U132" s="500">
        <v>10540815</v>
      </c>
      <c r="V132" s="500">
        <v>10540815</v>
      </c>
      <c r="W132" s="500">
        <v>10540815</v>
      </c>
      <c r="X132" s="500">
        <v>10540815</v>
      </c>
      <c r="Y132" s="500">
        <v>10540815</v>
      </c>
      <c r="Z132" s="500">
        <v>10540815</v>
      </c>
      <c r="AA132" s="500">
        <v>10540815</v>
      </c>
      <c r="AB132" s="500">
        <v>10540815</v>
      </c>
      <c r="AC132" s="500">
        <v>10540815</v>
      </c>
      <c r="AD132" s="500">
        <v>10540815</v>
      </c>
      <c r="AE132" s="500">
        <v>10540815</v>
      </c>
      <c r="AF132" s="1063"/>
      <c r="AG132" s="1060"/>
      <c r="AH132" s="1065"/>
      <c r="AI132" s="1065"/>
      <c r="AJ132" s="1067"/>
      <c r="AK132" s="1060"/>
      <c r="AL132" s="1069"/>
      <c r="AM132" s="1069"/>
      <c r="AN132" s="1069"/>
      <c r="AO132" s="1069"/>
      <c r="AP132" s="1143"/>
      <c r="AQ132" s="554" t="s">
        <v>422</v>
      </c>
      <c r="AR132" s="659">
        <v>676</v>
      </c>
      <c r="AS132" s="1070"/>
      <c r="AT132" s="1069"/>
      <c r="AU132" s="1143"/>
      <c r="AV132" s="554" t="s">
        <v>422</v>
      </c>
      <c r="AW132" s="659">
        <v>708</v>
      </c>
      <c r="AX132" s="1070"/>
      <c r="AY132" s="1072"/>
      <c r="AZ132" s="559"/>
      <c r="BA132" s="560"/>
      <c r="BB132" s="555" t="s">
        <v>423</v>
      </c>
      <c r="BC132" s="659">
        <v>2</v>
      </c>
      <c r="BD132" s="1153"/>
      <c r="BE132" s="1056"/>
    </row>
    <row r="133" spans="1:57" s="31" customFormat="1" ht="38.25" customHeight="1" x14ac:dyDescent="0.2">
      <c r="A133" s="1078"/>
      <c r="B133" s="1147"/>
      <c r="C133" s="1083"/>
      <c r="D133" s="557" t="s">
        <v>43</v>
      </c>
      <c r="E133" s="552">
        <v>10271</v>
      </c>
      <c r="F133" s="552">
        <v>10271</v>
      </c>
      <c r="G133" s="552">
        <v>10271</v>
      </c>
      <c r="H133" s="552">
        <v>10271</v>
      </c>
      <c r="I133" s="552">
        <v>10271</v>
      </c>
      <c r="J133" s="552">
        <v>10271</v>
      </c>
      <c r="K133" s="552">
        <v>10271</v>
      </c>
      <c r="L133" s="552">
        <v>10271</v>
      </c>
      <c r="M133" s="552">
        <v>10271</v>
      </c>
      <c r="N133" s="552">
        <v>10271</v>
      </c>
      <c r="O133" s="808">
        <v>10271</v>
      </c>
      <c r="P133" s="808">
        <v>10271</v>
      </c>
      <c r="Q133" s="808">
        <v>10271</v>
      </c>
      <c r="R133" s="808">
        <v>10271</v>
      </c>
      <c r="S133" s="500"/>
      <c r="T133" s="500">
        <f t="shared" ref="T133:Y134" si="289">T131+T129</f>
        <v>1017</v>
      </c>
      <c r="U133" s="500">
        <f t="shared" si="289"/>
        <v>1017</v>
      </c>
      <c r="V133" s="500">
        <f t="shared" si="289"/>
        <v>2023</v>
      </c>
      <c r="W133" s="500">
        <f t="shared" si="289"/>
        <v>2198</v>
      </c>
      <c r="X133" s="500">
        <f t="shared" ref="X133" si="290">X131+X129</f>
        <v>2699</v>
      </c>
      <c r="Y133" s="500">
        <f t="shared" si="289"/>
        <v>5463</v>
      </c>
      <c r="Z133" s="500">
        <f t="shared" ref="Z133:AA133" si="291">Z131+Z129</f>
        <v>5767</v>
      </c>
      <c r="AA133" s="500">
        <f t="shared" si="291"/>
        <v>5907</v>
      </c>
      <c r="AB133" s="500">
        <f t="shared" ref="AB133:AC133" si="292">AB131+AB129</f>
        <v>6324</v>
      </c>
      <c r="AC133" s="500">
        <f t="shared" si="292"/>
        <v>6361</v>
      </c>
      <c r="AD133" s="500">
        <f t="shared" ref="AD133:AE133" si="293">AD131+AD129</f>
        <v>6706</v>
      </c>
      <c r="AE133" s="500">
        <f t="shared" si="293"/>
        <v>7036</v>
      </c>
      <c r="AF133" s="1063"/>
      <c r="AG133" s="1060"/>
      <c r="AH133" s="1065"/>
      <c r="AI133" s="1065"/>
      <c r="AJ133" s="1067"/>
      <c r="AK133" s="1060"/>
      <c r="AL133" s="1069"/>
      <c r="AM133" s="1069"/>
      <c r="AN133" s="1069"/>
      <c r="AO133" s="1069"/>
      <c r="AP133" s="1143"/>
      <c r="AQ133" s="554" t="s">
        <v>424</v>
      </c>
      <c r="AR133" s="659">
        <v>744</v>
      </c>
      <c r="AS133" s="1070"/>
      <c r="AT133" s="1069"/>
      <c r="AU133" s="1143"/>
      <c r="AV133" s="554" t="s">
        <v>424</v>
      </c>
      <c r="AW133" s="659">
        <v>785</v>
      </c>
      <c r="AX133" s="1070"/>
      <c r="AY133" s="1072"/>
      <c r="AZ133" s="559"/>
      <c r="BA133" s="560"/>
      <c r="BB133" s="555" t="s">
        <v>425</v>
      </c>
      <c r="BC133" s="659">
        <v>0</v>
      </c>
      <c r="BD133" s="1153"/>
      <c r="BE133" s="1056"/>
    </row>
    <row r="134" spans="1:57" s="31" customFormat="1" ht="38.25" x14ac:dyDescent="0.2">
      <c r="A134" s="1078"/>
      <c r="B134" s="1147"/>
      <c r="C134" s="1083"/>
      <c r="D134" s="1057" t="s">
        <v>45</v>
      </c>
      <c r="E134" s="1059">
        <f t="shared" ref="E134:J134" si="294">E132+E130</f>
        <v>50970270.950000003</v>
      </c>
      <c r="F134" s="1059">
        <f t="shared" si="294"/>
        <v>50970270.950000003</v>
      </c>
      <c r="G134" s="1059">
        <f t="shared" si="294"/>
        <v>50970270.950000003</v>
      </c>
      <c r="H134" s="1059">
        <f t="shared" si="294"/>
        <v>50970270.950000003</v>
      </c>
      <c r="I134" s="1059">
        <f t="shared" si="294"/>
        <v>50970270.950000003</v>
      </c>
      <c r="J134" s="1059">
        <f t="shared" si="294"/>
        <v>51288900</v>
      </c>
      <c r="K134" s="1059">
        <f t="shared" ref="K134:L134" si="295">K132+K130</f>
        <v>51288900</v>
      </c>
      <c r="L134" s="1059">
        <f t="shared" si="295"/>
        <v>51288900</v>
      </c>
      <c r="M134" s="1059">
        <f t="shared" ref="M134:O134" si="296">M132+M130</f>
        <v>51288900</v>
      </c>
      <c r="N134" s="1059">
        <f t="shared" si="296"/>
        <v>54411540</v>
      </c>
      <c r="O134" s="1076">
        <f t="shared" si="296"/>
        <v>66805304.784000002</v>
      </c>
      <c r="P134" s="1076">
        <f t="shared" ref="P134:Q134" si="297">P132+P130</f>
        <v>66805304.784000002</v>
      </c>
      <c r="Q134" s="1076">
        <f t="shared" si="297"/>
        <v>65253538</v>
      </c>
      <c r="R134" s="1076">
        <f t="shared" ref="R134" si="298">R132+R130</f>
        <v>65253538</v>
      </c>
      <c r="S134" s="1076"/>
      <c r="T134" s="1076">
        <f>T132+T130</f>
        <v>5728800</v>
      </c>
      <c r="U134" s="1076">
        <f t="shared" si="289"/>
        <v>63106809</v>
      </c>
      <c r="V134" s="1076">
        <f t="shared" si="289"/>
        <v>58792773</v>
      </c>
      <c r="W134" s="1076">
        <f t="shared" si="289"/>
        <v>60729039</v>
      </c>
      <c r="X134" s="1076">
        <f t="shared" ref="X134" si="299">X132+X130</f>
        <v>60729039</v>
      </c>
      <c r="Y134" s="1076">
        <f t="shared" si="289"/>
        <v>61547239</v>
      </c>
      <c r="Z134" s="1076">
        <f t="shared" ref="Z134:AA134" si="300">Z132+Z130</f>
        <v>61547239</v>
      </c>
      <c r="AA134" s="1076">
        <f t="shared" si="300"/>
        <v>63277791</v>
      </c>
      <c r="AB134" s="1076">
        <f t="shared" ref="AB134:AC134" si="301">AB132+AB130</f>
        <v>63277791</v>
      </c>
      <c r="AC134" s="1076">
        <f t="shared" si="301"/>
        <v>63277791</v>
      </c>
      <c r="AD134" s="1076">
        <f t="shared" ref="AD134:AE134" si="302">AD132+AD130</f>
        <v>66045890</v>
      </c>
      <c r="AE134" s="1076">
        <f t="shared" si="302"/>
        <v>67755993</v>
      </c>
      <c r="AF134" s="1063"/>
      <c r="AG134" s="1060"/>
      <c r="AH134" s="1065"/>
      <c r="AI134" s="1065"/>
      <c r="AJ134" s="1067"/>
      <c r="AK134" s="1060"/>
      <c r="AL134" s="1069"/>
      <c r="AM134" s="1069"/>
      <c r="AN134" s="1069"/>
      <c r="AO134" s="1069"/>
      <c r="AP134" s="1143"/>
      <c r="AQ134" s="554" t="s">
        <v>426</v>
      </c>
      <c r="AR134" s="659">
        <v>77</v>
      </c>
      <c r="AS134" s="1070"/>
      <c r="AT134" s="1069"/>
      <c r="AU134" s="1143"/>
      <c r="AV134" s="554" t="s">
        <v>426</v>
      </c>
      <c r="AW134" s="659">
        <v>95</v>
      </c>
      <c r="AX134" s="1070"/>
      <c r="AY134" s="1072"/>
      <c r="AZ134" s="559"/>
      <c r="BA134" s="560"/>
      <c r="BB134" s="555" t="s">
        <v>427</v>
      </c>
      <c r="BC134" s="659">
        <v>6997</v>
      </c>
      <c r="BD134" s="1153"/>
      <c r="BE134" s="1056"/>
    </row>
    <row r="135" spans="1:57" s="31" customFormat="1" ht="26.25" customHeight="1" thickBot="1" x14ac:dyDescent="0.25">
      <c r="A135" s="1078"/>
      <c r="B135" s="1147"/>
      <c r="C135" s="1083"/>
      <c r="D135" s="1075"/>
      <c r="E135" s="1059"/>
      <c r="F135" s="1059"/>
      <c r="G135" s="1059"/>
      <c r="H135" s="1059"/>
      <c r="I135" s="1059"/>
      <c r="J135" s="1059"/>
      <c r="K135" s="1059"/>
      <c r="L135" s="1059"/>
      <c r="M135" s="1059"/>
      <c r="N135" s="1059"/>
      <c r="O135" s="1076"/>
      <c r="P135" s="1076"/>
      <c r="Q135" s="1076"/>
      <c r="R135" s="1076"/>
      <c r="S135" s="1076"/>
      <c r="T135" s="1076"/>
      <c r="U135" s="1076"/>
      <c r="V135" s="1076"/>
      <c r="W135" s="1076"/>
      <c r="X135" s="1076"/>
      <c r="Y135" s="1076"/>
      <c r="Z135" s="1076"/>
      <c r="AA135" s="1076"/>
      <c r="AB135" s="1076"/>
      <c r="AC135" s="1076"/>
      <c r="AD135" s="1076"/>
      <c r="AE135" s="1076"/>
      <c r="AF135" s="1064"/>
      <c r="AG135" s="1060"/>
      <c r="AH135" s="1065"/>
      <c r="AI135" s="1065"/>
      <c r="AJ135" s="1068"/>
      <c r="AK135" s="1060"/>
      <c r="AL135" s="1069"/>
      <c r="AM135" s="1069"/>
      <c r="AN135" s="1069"/>
      <c r="AO135" s="1069"/>
      <c r="AP135" s="1144"/>
      <c r="AQ135" s="554" t="s">
        <v>428</v>
      </c>
      <c r="AR135" s="659">
        <v>0</v>
      </c>
      <c r="AS135" s="1070"/>
      <c r="AT135" s="1069"/>
      <c r="AU135" s="1144"/>
      <c r="AV135" s="554" t="s">
        <v>428</v>
      </c>
      <c r="AW135" s="659">
        <v>0</v>
      </c>
      <c r="AX135" s="1070"/>
      <c r="AY135" s="1073"/>
      <c r="AZ135" s="559"/>
      <c r="BA135" s="560"/>
      <c r="BB135" s="558"/>
      <c r="BC135" s="558"/>
      <c r="BD135" s="1153"/>
      <c r="BE135" s="1056"/>
    </row>
    <row r="136" spans="1:57" s="31" customFormat="1" ht="22.5" customHeight="1" x14ac:dyDescent="0.2">
      <c r="A136" s="1078"/>
      <c r="B136" s="1147"/>
      <c r="C136" s="1083" t="s">
        <v>461</v>
      </c>
      <c r="D136" s="551" t="s">
        <v>41</v>
      </c>
      <c r="E136" s="552">
        <v>18838</v>
      </c>
      <c r="F136" s="552">
        <v>18838</v>
      </c>
      <c r="G136" s="552">
        <v>18838</v>
      </c>
      <c r="H136" s="552">
        <v>18838</v>
      </c>
      <c r="I136" s="552">
        <v>18838</v>
      </c>
      <c r="J136" s="552">
        <v>18838</v>
      </c>
      <c r="K136" s="552">
        <v>18838</v>
      </c>
      <c r="L136" s="552">
        <v>18838</v>
      </c>
      <c r="M136" s="552">
        <v>18838</v>
      </c>
      <c r="N136" s="552">
        <v>18838</v>
      </c>
      <c r="O136" s="808">
        <v>18838</v>
      </c>
      <c r="P136" s="808">
        <v>18838</v>
      </c>
      <c r="Q136" s="808">
        <v>18838</v>
      </c>
      <c r="R136" s="42">
        <v>10210</v>
      </c>
      <c r="S136" s="42"/>
      <c r="T136" s="42">
        <v>472</v>
      </c>
      <c r="U136" s="42">
        <v>504</v>
      </c>
      <c r="V136" s="42">
        <v>2352</v>
      </c>
      <c r="W136" s="42">
        <v>3624</v>
      </c>
      <c r="X136" s="42">
        <v>5445</v>
      </c>
      <c r="Y136" s="42">
        <v>6256</v>
      </c>
      <c r="Z136" s="42">
        <v>6816</v>
      </c>
      <c r="AA136" s="500">
        <v>7258</v>
      </c>
      <c r="AB136" s="500">
        <v>7747</v>
      </c>
      <c r="AC136" s="500">
        <v>8422</v>
      </c>
      <c r="AD136" s="810">
        <v>9840</v>
      </c>
      <c r="AE136" s="42">
        <v>10210</v>
      </c>
      <c r="AF136" s="1062" t="s">
        <v>411</v>
      </c>
      <c r="AG136" s="1060" t="s">
        <v>461</v>
      </c>
      <c r="AH136" s="1065"/>
      <c r="AI136" s="1065"/>
      <c r="AJ136" s="1066" t="s">
        <v>586</v>
      </c>
      <c r="AK136" s="1060" t="s">
        <v>461</v>
      </c>
      <c r="AL136" s="1069"/>
      <c r="AM136" s="1069" t="s">
        <v>462</v>
      </c>
      <c r="AN136" s="1069">
        <v>18838</v>
      </c>
      <c r="AO136" s="1069">
        <v>4081</v>
      </c>
      <c r="AP136" s="1142">
        <f t="shared" ref="AP136" si="303">AO136-AS136</f>
        <v>2394</v>
      </c>
      <c r="AQ136" s="554" t="s">
        <v>414</v>
      </c>
      <c r="AR136" s="659">
        <v>178</v>
      </c>
      <c r="AS136" s="1070">
        <v>1687</v>
      </c>
      <c r="AT136" s="1069">
        <v>6121</v>
      </c>
      <c r="AU136" s="1142">
        <f t="shared" ref="AU136" si="304">AT136-AX136</f>
        <v>4186</v>
      </c>
      <c r="AV136" s="554" t="s">
        <v>414</v>
      </c>
      <c r="AW136" s="659">
        <v>177</v>
      </c>
      <c r="AX136" s="1070">
        <v>1935</v>
      </c>
      <c r="AY136" s="1071">
        <v>8</v>
      </c>
      <c r="AZ136" s="555" t="s">
        <v>415</v>
      </c>
      <c r="BA136" s="659">
        <v>701</v>
      </c>
      <c r="BB136" s="555" t="s">
        <v>416</v>
      </c>
      <c r="BC136" s="659">
        <v>72</v>
      </c>
      <c r="BD136" s="1152">
        <f t="shared" ref="BD136" si="305">AE136</f>
        <v>10210</v>
      </c>
      <c r="BE136" s="1155"/>
    </row>
    <row r="137" spans="1:57" s="31" customFormat="1" ht="38.25" customHeight="1" x14ac:dyDescent="0.25">
      <c r="A137" s="1078"/>
      <c r="B137" s="1147"/>
      <c r="C137" s="1083"/>
      <c r="D137" s="556" t="s">
        <v>3</v>
      </c>
      <c r="E137" s="538">
        <v>78811542</v>
      </c>
      <c r="F137" s="538">
        <v>78811542</v>
      </c>
      <c r="G137" s="538">
        <v>78811542</v>
      </c>
      <c r="H137" s="538">
        <v>78811542</v>
      </c>
      <c r="I137" s="538">
        <v>78811542</v>
      </c>
      <c r="J137" s="538">
        <v>78469650</v>
      </c>
      <c r="K137" s="538">
        <v>78469650</v>
      </c>
      <c r="L137" s="538">
        <v>78469650</v>
      </c>
      <c r="M137" s="538">
        <v>78469650</v>
      </c>
      <c r="N137" s="538">
        <v>84129435</v>
      </c>
      <c r="O137" s="538">
        <v>106593133.67099999</v>
      </c>
      <c r="P137" s="538">
        <v>106593133.67099999</v>
      </c>
      <c r="Q137" s="538">
        <v>103780558</v>
      </c>
      <c r="R137" s="538">
        <v>103780558</v>
      </c>
      <c r="S137" s="538" t="s">
        <v>566</v>
      </c>
      <c r="T137" s="538">
        <v>0</v>
      </c>
      <c r="U137" s="811">
        <v>26956920</v>
      </c>
      <c r="V137" s="538">
        <v>88491954</v>
      </c>
      <c r="W137" s="538">
        <v>90966156</v>
      </c>
      <c r="X137" s="538">
        <v>90966156</v>
      </c>
      <c r="Y137" s="812">
        <v>91784356</v>
      </c>
      <c r="Z137" s="812">
        <v>91784356</v>
      </c>
      <c r="AA137" s="538">
        <v>95585769</v>
      </c>
      <c r="AB137" s="538">
        <v>95585769</v>
      </c>
      <c r="AC137" s="538">
        <v>95585769</v>
      </c>
      <c r="AD137" s="538">
        <v>100602949</v>
      </c>
      <c r="AE137" s="538">
        <v>103702510</v>
      </c>
      <c r="AF137" s="1063"/>
      <c r="AG137" s="1060"/>
      <c r="AH137" s="1065"/>
      <c r="AI137" s="1065"/>
      <c r="AJ137" s="1067"/>
      <c r="AK137" s="1060"/>
      <c r="AL137" s="1069"/>
      <c r="AM137" s="1069"/>
      <c r="AN137" s="1069"/>
      <c r="AO137" s="1069"/>
      <c r="AP137" s="1143"/>
      <c r="AQ137" s="554" t="s">
        <v>417</v>
      </c>
      <c r="AR137" s="659">
        <v>1635</v>
      </c>
      <c r="AS137" s="1070"/>
      <c r="AT137" s="1069"/>
      <c r="AU137" s="1143"/>
      <c r="AV137" s="554" t="s">
        <v>417</v>
      </c>
      <c r="AW137" s="659">
        <v>1663</v>
      </c>
      <c r="AX137" s="1070"/>
      <c r="AY137" s="1072"/>
      <c r="AZ137" s="555" t="s">
        <v>418</v>
      </c>
      <c r="BA137" s="659">
        <v>9509</v>
      </c>
      <c r="BB137" s="555" t="s">
        <v>419</v>
      </c>
      <c r="BC137" s="659">
        <v>1</v>
      </c>
      <c r="BD137" s="1153"/>
      <c r="BE137" s="1156"/>
    </row>
    <row r="138" spans="1:57" s="31" customFormat="1" ht="51" x14ac:dyDescent="0.2">
      <c r="A138" s="1078"/>
      <c r="B138" s="1147"/>
      <c r="C138" s="1083"/>
      <c r="D138" s="557" t="s">
        <v>42</v>
      </c>
      <c r="E138" s="553">
        <v>0</v>
      </c>
      <c r="F138" s="553">
        <v>0</v>
      </c>
      <c r="G138" s="553">
        <v>0</v>
      </c>
      <c r="H138" s="553">
        <v>0</v>
      </c>
      <c r="I138" s="553">
        <v>0</v>
      </c>
      <c r="J138" s="553">
        <v>0</v>
      </c>
      <c r="K138" s="553">
        <v>0</v>
      </c>
      <c r="L138" s="624">
        <v>0</v>
      </c>
      <c r="M138" s="632">
        <v>0</v>
      </c>
      <c r="N138" s="634">
        <v>0</v>
      </c>
      <c r="O138" s="500">
        <v>0</v>
      </c>
      <c r="P138" s="500">
        <v>0</v>
      </c>
      <c r="Q138" s="500">
        <v>0</v>
      </c>
      <c r="R138" s="500">
        <v>0</v>
      </c>
      <c r="S138" s="809"/>
      <c r="T138" s="500">
        <v>0</v>
      </c>
      <c r="U138" s="809">
        <v>0</v>
      </c>
      <c r="V138" s="809">
        <v>0</v>
      </c>
      <c r="W138" s="809">
        <v>0</v>
      </c>
      <c r="X138" s="809">
        <v>0</v>
      </c>
      <c r="Y138" s="809">
        <v>0</v>
      </c>
      <c r="Z138" s="809">
        <v>0</v>
      </c>
      <c r="AA138" s="809">
        <v>0</v>
      </c>
      <c r="AB138" s="809">
        <v>0</v>
      </c>
      <c r="AC138" s="809">
        <v>0</v>
      </c>
      <c r="AD138" s="809">
        <v>0</v>
      </c>
      <c r="AE138" s="809">
        <v>0</v>
      </c>
      <c r="AF138" s="1063"/>
      <c r="AG138" s="1060"/>
      <c r="AH138" s="1065"/>
      <c r="AI138" s="1065"/>
      <c r="AJ138" s="1067"/>
      <c r="AK138" s="1060"/>
      <c r="AL138" s="1069"/>
      <c r="AM138" s="1069"/>
      <c r="AN138" s="1069"/>
      <c r="AO138" s="1069"/>
      <c r="AP138" s="1143"/>
      <c r="AQ138" s="554" t="s">
        <v>420</v>
      </c>
      <c r="AR138" s="659">
        <v>265</v>
      </c>
      <c r="AS138" s="1070"/>
      <c r="AT138" s="1069"/>
      <c r="AU138" s="1143"/>
      <c r="AV138" s="554" t="s">
        <v>420</v>
      </c>
      <c r="AW138" s="659">
        <v>366</v>
      </c>
      <c r="AX138" s="1070"/>
      <c r="AY138" s="1072"/>
      <c r="AZ138" s="555"/>
      <c r="BA138" s="558"/>
      <c r="BB138" s="555" t="s">
        <v>421</v>
      </c>
      <c r="BC138" s="659">
        <v>18</v>
      </c>
      <c r="BD138" s="1153"/>
      <c r="BE138" s="1156"/>
    </row>
    <row r="139" spans="1:57" s="31" customFormat="1" ht="38.25" customHeight="1" x14ac:dyDescent="0.2">
      <c r="A139" s="1078"/>
      <c r="B139" s="1147"/>
      <c r="C139" s="1083"/>
      <c r="D139" s="556" t="s">
        <v>4</v>
      </c>
      <c r="E139" s="553">
        <v>7996744.9500000002</v>
      </c>
      <c r="F139" s="553">
        <v>7996744.9500000002</v>
      </c>
      <c r="G139" s="553">
        <v>7996744.9500000002</v>
      </c>
      <c r="H139" s="553">
        <v>7996744.9500000002</v>
      </c>
      <c r="I139" s="553">
        <v>7996744.9500000002</v>
      </c>
      <c r="J139" s="553">
        <v>7995300</v>
      </c>
      <c r="K139" s="553">
        <v>7995300</v>
      </c>
      <c r="L139" s="624">
        <v>7995300</v>
      </c>
      <c r="M139" s="632">
        <v>7995300</v>
      </c>
      <c r="N139" s="634">
        <v>7995300</v>
      </c>
      <c r="O139" s="500">
        <v>7995300</v>
      </c>
      <c r="P139" s="500">
        <v>7995300</v>
      </c>
      <c r="Q139" s="500">
        <v>7995300</v>
      </c>
      <c r="R139" s="500">
        <v>7995300</v>
      </c>
      <c r="S139" s="809"/>
      <c r="T139" s="500">
        <v>5728800</v>
      </c>
      <c r="U139" s="500">
        <v>10540815</v>
      </c>
      <c r="V139" s="500">
        <v>10540815</v>
      </c>
      <c r="W139" s="500">
        <v>10540815</v>
      </c>
      <c r="X139" s="500">
        <v>10540815</v>
      </c>
      <c r="Y139" s="500">
        <v>10540815</v>
      </c>
      <c r="Z139" s="500">
        <v>10540815</v>
      </c>
      <c r="AA139" s="500">
        <v>10540815</v>
      </c>
      <c r="AB139" s="500">
        <v>10540815</v>
      </c>
      <c r="AC139" s="500">
        <v>10540815</v>
      </c>
      <c r="AD139" s="500">
        <v>10540815</v>
      </c>
      <c r="AE139" s="500">
        <v>10540815</v>
      </c>
      <c r="AF139" s="1063"/>
      <c r="AG139" s="1060"/>
      <c r="AH139" s="1065"/>
      <c r="AI139" s="1065"/>
      <c r="AJ139" s="1067"/>
      <c r="AK139" s="1060"/>
      <c r="AL139" s="1069"/>
      <c r="AM139" s="1069"/>
      <c r="AN139" s="1069"/>
      <c r="AO139" s="1069"/>
      <c r="AP139" s="1143"/>
      <c r="AQ139" s="554" t="s">
        <v>422</v>
      </c>
      <c r="AR139" s="659">
        <v>152</v>
      </c>
      <c r="AS139" s="1070"/>
      <c r="AT139" s="1069"/>
      <c r="AU139" s="1143"/>
      <c r="AV139" s="554" t="s">
        <v>422</v>
      </c>
      <c r="AW139" s="659">
        <v>235</v>
      </c>
      <c r="AX139" s="1070"/>
      <c r="AY139" s="1072"/>
      <c r="AZ139" s="559"/>
      <c r="BA139" s="560"/>
      <c r="BB139" s="555" t="s">
        <v>423</v>
      </c>
      <c r="BC139" s="659">
        <v>7</v>
      </c>
      <c r="BD139" s="1153"/>
      <c r="BE139" s="1156"/>
    </row>
    <row r="140" spans="1:57" s="31" customFormat="1" ht="38.25" customHeight="1" x14ac:dyDescent="0.2">
      <c r="A140" s="1078"/>
      <c r="B140" s="1147"/>
      <c r="C140" s="1083"/>
      <c r="D140" s="557" t="s">
        <v>43</v>
      </c>
      <c r="E140" s="552">
        <v>18838</v>
      </c>
      <c r="F140" s="552">
        <v>18838</v>
      </c>
      <c r="G140" s="552">
        <v>18838</v>
      </c>
      <c r="H140" s="552">
        <v>18838</v>
      </c>
      <c r="I140" s="552">
        <v>18838</v>
      </c>
      <c r="J140" s="552">
        <v>18838</v>
      </c>
      <c r="K140" s="552">
        <v>18838</v>
      </c>
      <c r="L140" s="552">
        <v>18838</v>
      </c>
      <c r="M140" s="552">
        <v>18838</v>
      </c>
      <c r="N140" s="552">
        <v>18838</v>
      </c>
      <c r="O140" s="808">
        <v>18838</v>
      </c>
      <c r="P140" s="808">
        <v>18838</v>
      </c>
      <c r="Q140" s="808">
        <v>18838</v>
      </c>
      <c r="R140" s="808">
        <v>18838</v>
      </c>
      <c r="S140" s="500"/>
      <c r="T140" s="500">
        <f t="shared" ref="T140:Y141" si="306">T138+T136</f>
        <v>472</v>
      </c>
      <c r="U140" s="500">
        <f t="shared" si="306"/>
        <v>504</v>
      </c>
      <c r="V140" s="500">
        <f t="shared" si="306"/>
        <v>2352</v>
      </c>
      <c r="W140" s="500">
        <f t="shared" si="306"/>
        <v>3624</v>
      </c>
      <c r="X140" s="500">
        <f t="shared" ref="X140" si="307">X138+X136</f>
        <v>5445</v>
      </c>
      <c r="Y140" s="500">
        <f t="shared" si="306"/>
        <v>6256</v>
      </c>
      <c r="Z140" s="500">
        <f t="shared" ref="Z140:AA140" si="308">Z138+Z136</f>
        <v>6816</v>
      </c>
      <c r="AA140" s="500">
        <f t="shared" si="308"/>
        <v>7258</v>
      </c>
      <c r="AB140" s="500">
        <f t="shared" ref="AB140:AC140" si="309">AB138+AB136</f>
        <v>7747</v>
      </c>
      <c r="AC140" s="500">
        <f t="shared" si="309"/>
        <v>8422</v>
      </c>
      <c r="AD140" s="500">
        <f t="shared" ref="AD140:AE140" si="310">AD138+AD136</f>
        <v>9840</v>
      </c>
      <c r="AE140" s="500">
        <f t="shared" si="310"/>
        <v>10210</v>
      </c>
      <c r="AF140" s="1063"/>
      <c r="AG140" s="1060"/>
      <c r="AH140" s="1065"/>
      <c r="AI140" s="1065"/>
      <c r="AJ140" s="1067"/>
      <c r="AK140" s="1060"/>
      <c r="AL140" s="1069"/>
      <c r="AM140" s="1069"/>
      <c r="AN140" s="1069"/>
      <c r="AO140" s="1069"/>
      <c r="AP140" s="1143"/>
      <c r="AQ140" s="554" t="s">
        <v>424</v>
      </c>
      <c r="AR140" s="659">
        <v>141</v>
      </c>
      <c r="AS140" s="1070"/>
      <c r="AT140" s="1069"/>
      <c r="AU140" s="1143"/>
      <c r="AV140" s="554" t="s">
        <v>424</v>
      </c>
      <c r="AW140" s="659">
        <v>575</v>
      </c>
      <c r="AX140" s="1070"/>
      <c r="AY140" s="1072"/>
      <c r="AZ140" s="559"/>
      <c r="BA140" s="560"/>
      <c r="BB140" s="555" t="s">
        <v>425</v>
      </c>
      <c r="BC140" s="659">
        <v>1</v>
      </c>
      <c r="BD140" s="1153"/>
      <c r="BE140" s="1156"/>
    </row>
    <row r="141" spans="1:57" s="31" customFormat="1" ht="38.25" x14ac:dyDescent="0.2">
      <c r="A141" s="1078"/>
      <c r="B141" s="1147"/>
      <c r="C141" s="1083"/>
      <c r="D141" s="1057" t="s">
        <v>45</v>
      </c>
      <c r="E141" s="1059">
        <f t="shared" ref="E141:J141" si="311">E139+E137</f>
        <v>86808286.950000003</v>
      </c>
      <c r="F141" s="1059">
        <f t="shared" si="311"/>
        <v>86808286.950000003</v>
      </c>
      <c r="G141" s="1059">
        <f t="shared" si="311"/>
        <v>86808286.950000003</v>
      </c>
      <c r="H141" s="1059">
        <f t="shared" si="311"/>
        <v>86808286.950000003</v>
      </c>
      <c r="I141" s="1059">
        <f t="shared" si="311"/>
        <v>86808286.950000003</v>
      </c>
      <c r="J141" s="1059">
        <f t="shared" si="311"/>
        <v>86464950</v>
      </c>
      <c r="K141" s="1059">
        <f t="shared" ref="K141:L141" si="312">K139+K137</f>
        <v>86464950</v>
      </c>
      <c r="L141" s="1059">
        <f t="shared" si="312"/>
        <v>86464950</v>
      </c>
      <c r="M141" s="1059">
        <f t="shared" ref="M141:O141" si="313">M139+M137</f>
        <v>86464950</v>
      </c>
      <c r="N141" s="1059">
        <f t="shared" si="313"/>
        <v>92124735</v>
      </c>
      <c r="O141" s="1076">
        <f t="shared" si="313"/>
        <v>114588433.67099999</v>
      </c>
      <c r="P141" s="1076">
        <f t="shared" ref="P141:Q141" si="314">P139+P137</f>
        <v>114588433.67099999</v>
      </c>
      <c r="Q141" s="1076">
        <f t="shared" si="314"/>
        <v>111775858</v>
      </c>
      <c r="R141" s="1076">
        <f t="shared" ref="R141" si="315">R139+R137</f>
        <v>111775858</v>
      </c>
      <c r="S141" s="1076"/>
      <c r="T141" s="1076">
        <f>T139+T137</f>
        <v>5728800</v>
      </c>
      <c r="U141" s="1076">
        <f t="shared" si="306"/>
        <v>37497735</v>
      </c>
      <c r="V141" s="1076">
        <f t="shared" si="306"/>
        <v>99032769</v>
      </c>
      <c r="W141" s="1076">
        <f t="shared" si="306"/>
        <v>101506971</v>
      </c>
      <c r="X141" s="1076">
        <f t="shared" ref="X141" si="316">X139+X137</f>
        <v>101506971</v>
      </c>
      <c r="Y141" s="1076">
        <f t="shared" si="306"/>
        <v>102325171</v>
      </c>
      <c r="Z141" s="1076">
        <f t="shared" ref="Z141:AA141" si="317">Z139+Z137</f>
        <v>102325171</v>
      </c>
      <c r="AA141" s="1076">
        <f t="shared" si="317"/>
        <v>106126584</v>
      </c>
      <c r="AB141" s="1076">
        <f t="shared" ref="AB141:AC141" si="318">AB139+AB137</f>
        <v>106126584</v>
      </c>
      <c r="AC141" s="1076">
        <f t="shared" si="318"/>
        <v>106126584</v>
      </c>
      <c r="AD141" s="1076">
        <f t="shared" ref="AD141:AE141" si="319">AD139+AD137</f>
        <v>111143764</v>
      </c>
      <c r="AE141" s="1076">
        <f t="shared" si="319"/>
        <v>114243325</v>
      </c>
      <c r="AF141" s="1063"/>
      <c r="AG141" s="1060"/>
      <c r="AH141" s="1065"/>
      <c r="AI141" s="1065"/>
      <c r="AJ141" s="1067"/>
      <c r="AK141" s="1060"/>
      <c r="AL141" s="1069"/>
      <c r="AM141" s="1069"/>
      <c r="AN141" s="1069"/>
      <c r="AO141" s="1069"/>
      <c r="AP141" s="1143"/>
      <c r="AQ141" s="554" t="s">
        <v>426</v>
      </c>
      <c r="AR141" s="659">
        <v>24</v>
      </c>
      <c r="AS141" s="1070"/>
      <c r="AT141" s="1069"/>
      <c r="AU141" s="1143"/>
      <c r="AV141" s="554" t="s">
        <v>426</v>
      </c>
      <c r="AW141" s="659">
        <v>108</v>
      </c>
      <c r="AX141" s="1070"/>
      <c r="AY141" s="1072"/>
      <c r="AZ141" s="559"/>
      <c r="BA141" s="560"/>
      <c r="BB141" s="555" t="s">
        <v>427</v>
      </c>
      <c r="BC141" s="659">
        <v>10111</v>
      </c>
      <c r="BD141" s="1153"/>
      <c r="BE141" s="1156"/>
    </row>
    <row r="142" spans="1:57" s="31" customFormat="1" ht="26.25" customHeight="1" thickBot="1" x14ac:dyDescent="0.25">
      <c r="A142" s="1078"/>
      <c r="B142" s="1147"/>
      <c r="C142" s="1083"/>
      <c r="D142" s="1075"/>
      <c r="E142" s="1059"/>
      <c r="F142" s="1059"/>
      <c r="G142" s="1059"/>
      <c r="H142" s="1059"/>
      <c r="I142" s="1059"/>
      <c r="J142" s="1059"/>
      <c r="K142" s="1059"/>
      <c r="L142" s="1059"/>
      <c r="M142" s="1059"/>
      <c r="N142" s="1059"/>
      <c r="O142" s="1076"/>
      <c r="P142" s="1076"/>
      <c r="Q142" s="1076"/>
      <c r="R142" s="1076"/>
      <c r="S142" s="1076"/>
      <c r="T142" s="1076"/>
      <c r="U142" s="1076"/>
      <c r="V142" s="1076"/>
      <c r="W142" s="1076"/>
      <c r="X142" s="1076"/>
      <c r="Y142" s="1076"/>
      <c r="Z142" s="1076"/>
      <c r="AA142" s="1076"/>
      <c r="AB142" s="1076"/>
      <c r="AC142" s="1076"/>
      <c r="AD142" s="1076"/>
      <c r="AE142" s="1076"/>
      <c r="AF142" s="1064"/>
      <c r="AG142" s="1060"/>
      <c r="AH142" s="1065"/>
      <c r="AI142" s="1065"/>
      <c r="AJ142" s="1068"/>
      <c r="AK142" s="1060"/>
      <c r="AL142" s="1069"/>
      <c r="AM142" s="1069"/>
      <c r="AN142" s="1069"/>
      <c r="AO142" s="1069"/>
      <c r="AP142" s="1144"/>
      <c r="AQ142" s="554" t="s">
        <v>428</v>
      </c>
      <c r="AR142" s="659">
        <v>7</v>
      </c>
      <c r="AS142" s="1070"/>
      <c r="AT142" s="1069"/>
      <c r="AU142" s="1144"/>
      <c r="AV142" s="554" t="s">
        <v>428</v>
      </c>
      <c r="AW142" s="659">
        <v>1057</v>
      </c>
      <c r="AX142" s="1070"/>
      <c r="AY142" s="1073"/>
      <c r="AZ142" s="559"/>
      <c r="BA142" s="560"/>
      <c r="BB142" s="558"/>
      <c r="BC142" s="558"/>
      <c r="BD142" s="1153"/>
      <c r="BE142" s="1157"/>
    </row>
    <row r="143" spans="1:57" s="31" customFormat="1" ht="22.5" customHeight="1" x14ac:dyDescent="0.2">
      <c r="A143" s="1078"/>
      <c r="B143" s="1147"/>
      <c r="C143" s="1083" t="s">
        <v>463</v>
      </c>
      <c r="D143" s="551" t="s">
        <v>41</v>
      </c>
      <c r="E143" s="552">
        <v>694</v>
      </c>
      <c r="F143" s="552">
        <v>694</v>
      </c>
      <c r="G143" s="552">
        <v>694</v>
      </c>
      <c r="H143" s="552">
        <v>694</v>
      </c>
      <c r="I143" s="552">
        <v>694</v>
      </c>
      <c r="J143" s="552">
        <v>694</v>
      </c>
      <c r="K143" s="552">
        <v>694</v>
      </c>
      <c r="L143" s="552">
        <v>694</v>
      </c>
      <c r="M143" s="552">
        <v>694</v>
      </c>
      <c r="N143" s="552">
        <v>694</v>
      </c>
      <c r="O143" s="808">
        <v>694</v>
      </c>
      <c r="P143" s="808">
        <v>694</v>
      </c>
      <c r="Q143" s="808">
        <v>694</v>
      </c>
      <c r="R143" s="42">
        <v>1089</v>
      </c>
      <c r="S143" s="42"/>
      <c r="T143" s="42">
        <v>0</v>
      </c>
      <c r="U143" s="42">
        <v>0</v>
      </c>
      <c r="V143" s="42">
        <v>5</v>
      </c>
      <c r="W143" s="42">
        <v>282</v>
      </c>
      <c r="X143" s="42">
        <v>343</v>
      </c>
      <c r="Y143" s="42">
        <v>539</v>
      </c>
      <c r="Z143" s="42">
        <v>554</v>
      </c>
      <c r="AA143" s="500">
        <v>693</v>
      </c>
      <c r="AB143" s="500">
        <v>759</v>
      </c>
      <c r="AC143" s="500">
        <v>855</v>
      </c>
      <c r="AD143" s="810">
        <v>956</v>
      </c>
      <c r="AE143" s="42">
        <v>1089</v>
      </c>
      <c r="AF143" s="1062" t="s">
        <v>411</v>
      </c>
      <c r="AG143" s="1060" t="s">
        <v>463</v>
      </c>
      <c r="AH143" s="1065"/>
      <c r="AI143" s="1065"/>
      <c r="AJ143" s="1066" t="s">
        <v>586</v>
      </c>
      <c r="AK143" s="1060" t="s">
        <v>463</v>
      </c>
      <c r="AL143" s="1069"/>
      <c r="AM143" s="1069" t="s">
        <v>437</v>
      </c>
      <c r="AN143" s="1069">
        <v>694</v>
      </c>
      <c r="AO143" s="1069">
        <v>489</v>
      </c>
      <c r="AP143" s="1142">
        <f t="shared" ref="AP143" si="320">AO143-AS143</f>
        <v>363</v>
      </c>
      <c r="AQ143" s="554" t="s">
        <v>414</v>
      </c>
      <c r="AR143" s="659">
        <v>0</v>
      </c>
      <c r="AS143" s="1070">
        <v>126</v>
      </c>
      <c r="AT143" s="1069">
        <v>600</v>
      </c>
      <c r="AU143" s="1142">
        <f t="shared" ref="AU143" si="321">AT143-AX143</f>
        <v>444</v>
      </c>
      <c r="AV143" s="554" t="s">
        <v>414</v>
      </c>
      <c r="AW143" s="659">
        <v>0</v>
      </c>
      <c r="AX143" s="1070">
        <v>156</v>
      </c>
      <c r="AY143" s="1071">
        <v>0</v>
      </c>
      <c r="AZ143" s="555" t="s">
        <v>415</v>
      </c>
      <c r="BA143" s="659">
        <v>156</v>
      </c>
      <c r="BB143" s="555" t="s">
        <v>416</v>
      </c>
      <c r="BC143" s="659">
        <v>8</v>
      </c>
      <c r="BD143" s="1152">
        <f t="shared" ref="BD143" si="322">AE143</f>
        <v>1089</v>
      </c>
      <c r="BE143" s="1056"/>
    </row>
    <row r="144" spans="1:57" s="31" customFormat="1" ht="38.25" customHeight="1" x14ac:dyDescent="0.25">
      <c r="A144" s="1078"/>
      <c r="B144" s="1147"/>
      <c r="C144" s="1083"/>
      <c r="D144" s="556" t="s">
        <v>3</v>
      </c>
      <c r="E144" s="538">
        <v>2905115</v>
      </c>
      <c r="F144" s="538">
        <v>2905115</v>
      </c>
      <c r="G144" s="538">
        <v>2905115</v>
      </c>
      <c r="H144" s="538">
        <v>2905115</v>
      </c>
      <c r="I144" s="538">
        <v>2905115</v>
      </c>
      <c r="J144" s="538">
        <v>2705850</v>
      </c>
      <c r="K144" s="538">
        <v>2705850</v>
      </c>
      <c r="L144" s="538">
        <v>2705850</v>
      </c>
      <c r="M144" s="538">
        <v>2705850</v>
      </c>
      <c r="N144" s="538">
        <v>2901015</v>
      </c>
      <c r="O144" s="538">
        <v>3675625.2990000001</v>
      </c>
      <c r="P144" s="538">
        <v>3675625.2990000001</v>
      </c>
      <c r="Q144" s="538">
        <v>3578640</v>
      </c>
      <c r="R144" s="538">
        <v>3578640</v>
      </c>
      <c r="S144" s="538" t="s">
        <v>566</v>
      </c>
      <c r="T144" s="538">
        <v>0</v>
      </c>
      <c r="U144" s="539">
        <v>0</v>
      </c>
      <c r="V144" s="538">
        <v>3261950</v>
      </c>
      <c r="W144" s="538">
        <v>3261950</v>
      </c>
      <c r="X144" s="538">
        <v>3261950</v>
      </c>
      <c r="Y144" s="812">
        <v>3954964</v>
      </c>
      <c r="Z144" s="812">
        <v>3954964</v>
      </c>
      <c r="AA144" s="538">
        <v>3296061</v>
      </c>
      <c r="AB144" s="538">
        <v>3296061</v>
      </c>
      <c r="AC144" s="538">
        <v>3296061</v>
      </c>
      <c r="AD144" s="538">
        <v>3469066</v>
      </c>
      <c r="AE144" s="538">
        <v>3575949</v>
      </c>
      <c r="AF144" s="1063"/>
      <c r="AG144" s="1060"/>
      <c r="AH144" s="1065"/>
      <c r="AI144" s="1065"/>
      <c r="AJ144" s="1067"/>
      <c r="AK144" s="1060"/>
      <c r="AL144" s="1069"/>
      <c r="AM144" s="1069"/>
      <c r="AN144" s="1069"/>
      <c r="AO144" s="1069"/>
      <c r="AP144" s="1143"/>
      <c r="AQ144" s="554" t="s">
        <v>417</v>
      </c>
      <c r="AR144" s="659">
        <v>126</v>
      </c>
      <c r="AS144" s="1070"/>
      <c r="AT144" s="1069"/>
      <c r="AU144" s="1143"/>
      <c r="AV144" s="554" t="s">
        <v>417</v>
      </c>
      <c r="AW144" s="659">
        <v>134</v>
      </c>
      <c r="AX144" s="1070"/>
      <c r="AY144" s="1072"/>
      <c r="AZ144" s="555" t="s">
        <v>418</v>
      </c>
      <c r="BA144" s="659">
        <v>933</v>
      </c>
      <c r="BB144" s="555" t="s">
        <v>419</v>
      </c>
      <c r="BC144" s="659">
        <v>0</v>
      </c>
      <c r="BD144" s="1153"/>
      <c r="BE144" s="1056"/>
    </row>
    <row r="145" spans="1:57" s="31" customFormat="1" ht="51" x14ac:dyDescent="0.2">
      <c r="A145" s="1078"/>
      <c r="B145" s="1147"/>
      <c r="C145" s="1083"/>
      <c r="D145" s="557" t="s">
        <v>42</v>
      </c>
      <c r="E145" s="553">
        <v>0</v>
      </c>
      <c r="F145" s="553">
        <v>0</v>
      </c>
      <c r="G145" s="553">
        <v>0</v>
      </c>
      <c r="H145" s="553">
        <v>0</v>
      </c>
      <c r="I145" s="553">
        <v>0</v>
      </c>
      <c r="J145" s="553">
        <v>0</v>
      </c>
      <c r="K145" s="553">
        <v>0</v>
      </c>
      <c r="L145" s="624">
        <v>0</v>
      </c>
      <c r="M145" s="632">
        <v>0</v>
      </c>
      <c r="N145" s="634">
        <v>0</v>
      </c>
      <c r="O145" s="500">
        <v>0</v>
      </c>
      <c r="P145" s="500">
        <v>0</v>
      </c>
      <c r="Q145" s="500">
        <v>0</v>
      </c>
      <c r="R145" s="500">
        <v>0</v>
      </c>
      <c r="S145" s="809"/>
      <c r="T145" s="500">
        <v>0</v>
      </c>
      <c r="U145" s="809">
        <v>0</v>
      </c>
      <c r="V145" s="809">
        <v>0</v>
      </c>
      <c r="W145" s="809">
        <v>0</v>
      </c>
      <c r="X145" s="809">
        <v>0</v>
      </c>
      <c r="Y145" s="809">
        <v>0</v>
      </c>
      <c r="Z145" s="809">
        <v>0</v>
      </c>
      <c r="AA145" s="809">
        <v>0</v>
      </c>
      <c r="AB145" s="809">
        <v>0</v>
      </c>
      <c r="AC145" s="809">
        <v>0</v>
      </c>
      <c r="AD145" s="809">
        <v>0</v>
      </c>
      <c r="AE145" s="809">
        <v>0</v>
      </c>
      <c r="AF145" s="1063"/>
      <c r="AG145" s="1060"/>
      <c r="AH145" s="1065"/>
      <c r="AI145" s="1065"/>
      <c r="AJ145" s="1067"/>
      <c r="AK145" s="1060"/>
      <c r="AL145" s="1069"/>
      <c r="AM145" s="1069"/>
      <c r="AN145" s="1069"/>
      <c r="AO145" s="1069"/>
      <c r="AP145" s="1143"/>
      <c r="AQ145" s="554" t="s">
        <v>420</v>
      </c>
      <c r="AR145" s="659">
        <v>31</v>
      </c>
      <c r="AS145" s="1070"/>
      <c r="AT145" s="1069"/>
      <c r="AU145" s="1143"/>
      <c r="AV145" s="554" t="s">
        <v>420</v>
      </c>
      <c r="AW145" s="659">
        <v>27</v>
      </c>
      <c r="AX145" s="1070"/>
      <c r="AY145" s="1072"/>
      <c r="AZ145" s="555" t="s">
        <v>433</v>
      </c>
      <c r="BA145" s="558"/>
      <c r="BB145" s="555" t="s">
        <v>421</v>
      </c>
      <c r="BC145" s="659">
        <v>4</v>
      </c>
      <c r="BD145" s="1153"/>
      <c r="BE145" s="1056"/>
    </row>
    <row r="146" spans="1:57" s="31" customFormat="1" ht="38.25" customHeight="1" x14ac:dyDescent="0.2">
      <c r="A146" s="1078"/>
      <c r="B146" s="1147"/>
      <c r="C146" s="1083"/>
      <c r="D146" s="556" t="s">
        <v>4</v>
      </c>
      <c r="E146" s="553">
        <v>7996744.9500000002</v>
      </c>
      <c r="F146" s="553">
        <v>7996744.9500000002</v>
      </c>
      <c r="G146" s="553">
        <v>7996744.9500000002</v>
      </c>
      <c r="H146" s="553">
        <v>7996744.9500000002</v>
      </c>
      <c r="I146" s="553">
        <v>7996744.9500000002</v>
      </c>
      <c r="J146" s="553">
        <v>7995300</v>
      </c>
      <c r="K146" s="553">
        <v>7995300</v>
      </c>
      <c r="L146" s="624">
        <v>7995300</v>
      </c>
      <c r="M146" s="632">
        <v>7995300</v>
      </c>
      <c r="N146" s="634">
        <v>7995300</v>
      </c>
      <c r="O146" s="500">
        <v>7995300</v>
      </c>
      <c r="P146" s="500">
        <v>7995300</v>
      </c>
      <c r="Q146" s="500">
        <v>7995300</v>
      </c>
      <c r="R146" s="500">
        <v>7995300</v>
      </c>
      <c r="S146" s="809"/>
      <c r="T146" s="538">
        <v>0</v>
      </c>
      <c r="U146" s="538">
        <v>0</v>
      </c>
      <c r="V146" s="538">
        <v>0</v>
      </c>
      <c r="W146" s="538">
        <v>0</v>
      </c>
      <c r="X146" s="538">
        <v>0</v>
      </c>
      <c r="Y146" s="538">
        <v>0</v>
      </c>
      <c r="Z146" s="538">
        <v>0</v>
      </c>
      <c r="AA146" s="538">
        <v>0</v>
      </c>
      <c r="AB146" s="538">
        <v>0</v>
      </c>
      <c r="AC146" s="538">
        <v>0</v>
      </c>
      <c r="AD146" s="538">
        <v>0</v>
      </c>
      <c r="AE146" s="500">
        <v>0</v>
      </c>
      <c r="AF146" s="1063"/>
      <c r="AG146" s="1060"/>
      <c r="AH146" s="1065"/>
      <c r="AI146" s="1065"/>
      <c r="AJ146" s="1067"/>
      <c r="AK146" s="1060"/>
      <c r="AL146" s="1069"/>
      <c r="AM146" s="1069"/>
      <c r="AN146" s="1069"/>
      <c r="AO146" s="1069"/>
      <c r="AP146" s="1143"/>
      <c r="AQ146" s="554" t="s">
        <v>422</v>
      </c>
      <c r="AR146" s="659">
        <v>66</v>
      </c>
      <c r="AS146" s="1070"/>
      <c r="AT146" s="1069"/>
      <c r="AU146" s="1143"/>
      <c r="AV146" s="554" t="s">
        <v>422</v>
      </c>
      <c r="AW146" s="659">
        <v>63</v>
      </c>
      <c r="AX146" s="1070"/>
      <c r="AY146" s="1072"/>
      <c r="AZ146" s="559"/>
      <c r="BA146" s="560"/>
      <c r="BB146" s="555" t="s">
        <v>423</v>
      </c>
      <c r="BC146" s="659">
        <v>0</v>
      </c>
      <c r="BD146" s="1153"/>
      <c r="BE146" s="1056"/>
    </row>
    <row r="147" spans="1:57" s="31" customFormat="1" ht="38.25" customHeight="1" x14ac:dyDescent="0.2">
      <c r="A147" s="1078"/>
      <c r="B147" s="1147"/>
      <c r="C147" s="1083"/>
      <c r="D147" s="557" t="s">
        <v>43</v>
      </c>
      <c r="E147" s="552">
        <v>694</v>
      </c>
      <c r="F147" s="552">
        <v>694</v>
      </c>
      <c r="G147" s="552">
        <v>694</v>
      </c>
      <c r="H147" s="552">
        <v>694</v>
      </c>
      <c r="I147" s="552">
        <v>694</v>
      </c>
      <c r="J147" s="552">
        <v>694</v>
      </c>
      <c r="K147" s="552">
        <v>694</v>
      </c>
      <c r="L147" s="552">
        <v>694</v>
      </c>
      <c r="M147" s="552">
        <v>694</v>
      </c>
      <c r="N147" s="552">
        <v>694</v>
      </c>
      <c r="O147" s="808">
        <v>694</v>
      </c>
      <c r="P147" s="808">
        <v>694</v>
      </c>
      <c r="Q147" s="808">
        <v>694</v>
      </c>
      <c r="R147" s="808">
        <v>694</v>
      </c>
      <c r="S147" s="500"/>
      <c r="T147" s="500">
        <v>0</v>
      </c>
      <c r="U147" s="500">
        <f t="shared" ref="U147:Y148" si="323">U145+U143</f>
        <v>0</v>
      </c>
      <c r="V147" s="500">
        <f t="shared" si="323"/>
        <v>5</v>
      </c>
      <c r="W147" s="500">
        <f t="shared" si="323"/>
        <v>282</v>
      </c>
      <c r="X147" s="500">
        <f t="shared" ref="X147" si="324">X145+X143</f>
        <v>343</v>
      </c>
      <c r="Y147" s="500">
        <f t="shared" si="323"/>
        <v>539</v>
      </c>
      <c r="Z147" s="500">
        <f t="shared" ref="Z147:AA147" si="325">Z145+Z143</f>
        <v>554</v>
      </c>
      <c r="AA147" s="500">
        <f t="shared" si="325"/>
        <v>693</v>
      </c>
      <c r="AB147" s="500">
        <f t="shared" ref="AB147:AC147" si="326">AB145+AB143</f>
        <v>759</v>
      </c>
      <c r="AC147" s="500">
        <f t="shared" si="326"/>
        <v>855</v>
      </c>
      <c r="AD147" s="500">
        <f t="shared" ref="AD147:AE147" si="327">AD145+AD143</f>
        <v>956</v>
      </c>
      <c r="AE147" s="500">
        <f t="shared" si="327"/>
        <v>1089</v>
      </c>
      <c r="AF147" s="1063"/>
      <c r="AG147" s="1060"/>
      <c r="AH147" s="1065"/>
      <c r="AI147" s="1065"/>
      <c r="AJ147" s="1067"/>
      <c r="AK147" s="1060"/>
      <c r="AL147" s="1069"/>
      <c r="AM147" s="1069"/>
      <c r="AN147" s="1069"/>
      <c r="AO147" s="1069"/>
      <c r="AP147" s="1143"/>
      <c r="AQ147" s="554" t="s">
        <v>424</v>
      </c>
      <c r="AR147" s="659">
        <v>58</v>
      </c>
      <c r="AS147" s="1070"/>
      <c r="AT147" s="1069"/>
      <c r="AU147" s="1143"/>
      <c r="AV147" s="554" t="s">
        <v>424</v>
      </c>
      <c r="AW147" s="659">
        <v>140</v>
      </c>
      <c r="AX147" s="1070"/>
      <c r="AY147" s="1072"/>
      <c r="AZ147" s="559"/>
      <c r="BA147" s="560"/>
      <c r="BB147" s="555" t="s">
        <v>425</v>
      </c>
      <c r="BC147" s="659">
        <v>1</v>
      </c>
      <c r="BD147" s="1153"/>
      <c r="BE147" s="1056"/>
    </row>
    <row r="148" spans="1:57" s="31" customFormat="1" ht="38.25" x14ac:dyDescent="0.2">
      <c r="A148" s="1078"/>
      <c r="B148" s="1147"/>
      <c r="C148" s="1083"/>
      <c r="D148" s="1057" t="s">
        <v>45</v>
      </c>
      <c r="E148" s="1059">
        <f t="shared" ref="E148:J148" si="328">E146+E144</f>
        <v>10901859.949999999</v>
      </c>
      <c r="F148" s="1059">
        <f t="shared" si="328"/>
        <v>10901859.949999999</v>
      </c>
      <c r="G148" s="1059">
        <f t="shared" si="328"/>
        <v>10901859.949999999</v>
      </c>
      <c r="H148" s="1059">
        <f t="shared" si="328"/>
        <v>10901859.949999999</v>
      </c>
      <c r="I148" s="1059">
        <f t="shared" si="328"/>
        <v>10901859.949999999</v>
      </c>
      <c r="J148" s="1059">
        <f t="shared" si="328"/>
        <v>10701150</v>
      </c>
      <c r="K148" s="1059">
        <f t="shared" ref="K148:L148" si="329">K146+K144</f>
        <v>10701150</v>
      </c>
      <c r="L148" s="1059">
        <f t="shared" si="329"/>
        <v>10701150</v>
      </c>
      <c r="M148" s="1059">
        <f t="shared" ref="M148:O148" si="330">M146+M144</f>
        <v>10701150</v>
      </c>
      <c r="N148" s="1059">
        <f t="shared" si="330"/>
        <v>10896315</v>
      </c>
      <c r="O148" s="1076">
        <f t="shared" si="330"/>
        <v>11670925.299000001</v>
      </c>
      <c r="P148" s="1076">
        <f t="shared" ref="P148:Q148" si="331">P146+P144</f>
        <v>11670925.299000001</v>
      </c>
      <c r="Q148" s="1076">
        <f t="shared" si="331"/>
        <v>11573940</v>
      </c>
      <c r="R148" s="1076">
        <f t="shared" ref="R148" si="332">R146+R144</f>
        <v>11573940</v>
      </c>
      <c r="S148" s="1076"/>
      <c r="T148" s="1076">
        <f>T146+T144</f>
        <v>0</v>
      </c>
      <c r="U148" s="1076">
        <f t="shared" si="323"/>
        <v>0</v>
      </c>
      <c r="V148" s="1076">
        <f t="shared" si="323"/>
        <v>3261950</v>
      </c>
      <c r="W148" s="1076">
        <f t="shared" si="323"/>
        <v>3261950</v>
      </c>
      <c r="X148" s="1076">
        <f t="shared" ref="X148" si="333">X146+X144</f>
        <v>3261950</v>
      </c>
      <c r="Y148" s="1076">
        <f t="shared" si="323"/>
        <v>3954964</v>
      </c>
      <c r="Z148" s="1076">
        <f t="shared" ref="Z148:AA148" si="334">Z146+Z144</f>
        <v>3954964</v>
      </c>
      <c r="AA148" s="1076">
        <f t="shared" si="334"/>
        <v>3296061</v>
      </c>
      <c r="AB148" s="1076">
        <f t="shared" ref="AB148:AC148" si="335">AB146+AB144</f>
        <v>3296061</v>
      </c>
      <c r="AC148" s="1076">
        <f t="shared" si="335"/>
        <v>3296061</v>
      </c>
      <c r="AD148" s="1076">
        <f t="shared" ref="AD148:AE148" si="336">AD146+AD144</f>
        <v>3469066</v>
      </c>
      <c r="AE148" s="1076">
        <f t="shared" si="336"/>
        <v>3575949</v>
      </c>
      <c r="AF148" s="1063"/>
      <c r="AG148" s="1060"/>
      <c r="AH148" s="1065"/>
      <c r="AI148" s="1065"/>
      <c r="AJ148" s="1067"/>
      <c r="AK148" s="1060"/>
      <c r="AL148" s="1069"/>
      <c r="AM148" s="1069"/>
      <c r="AN148" s="1069"/>
      <c r="AO148" s="1069"/>
      <c r="AP148" s="1143"/>
      <c r="AQ148" s="554" t="s">
        <v>426</v>
      </c>
      <c r="AR148" s="659">
        <v>15</v>
      </c>
      <c r="AS148" s="1070"/>
      <c r="AT148" s="1069"/>
      <c r="AU148" s="1143"/>
      <c r="AV148" s="554" t="s">
        <v>426</v>
      </c>
      <c r="AW148" s="659">
        <v>14</v>
      </c>
      <c r="AX148" s="1070"/>
      <c r="AY148" s="1072"/>
      <c r="AZ148" s="559"/>
      <c r="BA148" s="560"/>
      <c r="BB148" s="555" t="s">
        <v>427</v>
      </c>
      <c r="BC148" s="659">
        <v>1076</v>
      </c>
      <c r="BD148" s="1153"/>
      <c r="BE148" s="1056"/>
    </row>
    <row r="149" spans="1:57" s="31" customFormat="1" ht="25.5" customHeight="1" x14ac:dyDescent="0.2">
      <c r="A149" s="1078"/>
      <c r="B149" s="1147"/>
      <c r="C149" s="1158"/>
      <c r="D149" s="1058"/>
      <c r="E149" s="1059"/>
      <c r="F149" s="1059"/>
      <c r="G149" s="1059"/>
      <c r="H149" s="1059"/>
      <c r="I149" s="1059"/>
      <c r="J149" s="1059"/>
      <c r="K149" s="1059"/>
      <c r="L149" s="1059"/>
      <c r="M149" s="1059"/>
      <c r="N149" s="1059"/>
      <c r="O149" s="1076"/>
      <c r="P149" s="1076"/>
      <c r="Q149" s="1076"/>
      <c r="R149" s="1076"/>
      <c r="S149" s="1076"/>
      <c r="T149" s="1076"/>
      <c r="U149" s="1076"/>
      <c r="V149" s="1076"/>
      <c r="W149" s="1076"/>
      <c r="X149" s="1076"/>
      <c r="Y149" s="1076"/>
      <c r="Z149" s="1076"/>
      <c r="AA149" s="1076"/>
      <c r="AB149" s="1076"/>
      <c r="AC149" s="1076"/>
      <c r="AD149" s="1076"/>
      <c r="AE149" s="1076"/>
      <c r="AF149" s="1064"/>
      <c r="AG149" s="1061"/>
      <c r="AH149" s="1065"/>
      <c r="AI149" s="1065"/>
      <c r="AJ149" s="1068"/>
      <c r="AK149" s="1061"/>
      <c r="AL149" s="1069"/>
      <c r="AM149" s="1069"/>
      <c r="AN149" s="1069"/>
      <c r="AO149" s="1069"/>
      <c r="AP149" s="1144"/>
      <c r="AQ149" s="554" t="s">
        <v>428</v>
      </c>
      <c r="AR149" s="659">
        <v>73</v>
      </c>
      <c r="AS149" s="1070"/>
      <c r="AT149" s="1069"/>
      <c r="AU149" s="1144"/>
      <c r="AV149" s="554" t="s">
        <v>428</v>
      </c>
      <c r="AW149" s="659">
        <v>60</v>
      </c>
      <c r="AX149" s="1070"/>
      <c r="AY149" s="1073"/>
      <c r="AZ149" s="559"/>
      <c r="BA149" s="560"/>
      <c r="BB149" s="558"/>
      <c r="BC149" s="558"/>
      <c r="BD149" s="1153"/>
      <c r="BE149" s="1056"/>
    </row>
    <row r="150" spans="1:57" s="31" customFormat="1" ht="18" customHeight="1" x14ac:dyDescent="0.2">
      <c r="A150" s="1078"/>
      <c r="B150" s="1147"/>
      <c r="C150" s="1162" t="s">
        <v>464</v>
      </c>
      <c r="D150" s="557" t="s">
        <v>465</v>
      </c>
      <c r="E150" s="561">
        <f t="shared" ref="E150:J151" si="337">E143+E136+E129+E122+E115+E108+E101+E94+E87+E80+E73+E66+E59+E52+E45+E38+E31+E24+E17+E10</f>
        <v>215760</v>
      </c>
      <c r="F150" s="561">
        <f t="shared" si="337"/>
        <v>215760</v>
      </c>
      <c r="G150" s="561">
        <f t="shared" si="337"/>
        <v>215760</v>
      </c>
      <c r="H150" s="561">
        <f t="shared" si="337"/>
        <v>215760</v>
      </c>
      <c r="I150" s="561">
        <f t="shared" si="337"/>
        <v>215760</v>
      </c>
      <c r="J150" s="561">
        <f t="shared" si="337"/>
        <v>215760</v>
      </c>
      <c r="K150" s="561">
        <f t="shared" ref="K150:L150" si="338">K143+K136+K129+K122+K115+K108+K101+K94+K87+K80+K73+K66+K59+K52+K45+K38+K31+K24+K17+K10</f>
        <v>215760</v>
      </c>
      <c r="L150" s="561">
        <f t="shared" si="338"/>
        <v>215760</v>
      </c>
      <c r="M150" s="561">
        <f t="shared" ref="M150:O150" si="339">M143+M136+M129+M122+M115+M108+M101+M94+M87+M80+M73+M66+M59+M52+M45+M38+M31+M24+M17+M10</f>
        <v>215760</v>
      </c>
      <c r="N150" s="561">
        <f t="shared" si="339"/>
        <v>215760</v>
      </c>
      <c r="O150" s="810">
        <f t="shared" si="339"/>
        <v>215760</v>
      </c>
      <c r="P150" s="810">
        <f t="shared" ref="P150:Q150" si="340">P143+P136+P129+P122+P115+P108+P101+P94+P87+P80+P73+P66+P59+P52+P45+P38+P31+P24+P17+P10</f>
        <v>215760</v>
      </c>
      <c r="Q150" s="810">
        <f t="shared" si="340"/>
        <v>215760</v>
      </c>
      <c r="R150" s="810">
        <f t="shared" ref="R150" si="341">R143+R136+R129+R122+R115+R108+R101+R94+R87+R80+R73+R66+R59+R52+R45+R38+R31+R24+R17+R10</f>
        <v>236821</v>
      </c>
      <c r="S150" s="810"/>
      <c r="T150" s="810">
        <f t="shared" ref="T150:W151" si="342">T143+T136+T129+T122+T115+T108+T101+T94+T87+T80+T73+T66+T59+T52+T45+T38+T31+T24+T17+T10</f>
        <v>8282</v>
      </c>
      <c r="U150" s="810">
        <f t="shared" si="342"/>
        <v>11193</v>
      </c>
      <c r="V150" s="810">
        <f t="shared" si="342"/>
        <v>30851</v>
      </c>
      <c r="W150" s="810">
        <f t="shared" si="342"/>
        <v>48054</v>
      </c>
      <c r="X150" s="810">
        <f t="shared" ref="X150:Y150" si="343">X143+X136+X129+X122+X115+X108+X101+X94+X87+X80+X73+X66+X59+X52+X45+X38+X31+X24+X17+X10</f>
        <v>64254</v>
      </c>
      <c r="Y150" s="810">
        <f t="shared" si="343"/>
        <v>91658</v>
      </c>
      <c r="Z150" s="810">
        <f t="shared" ref="Z150:AB150" si="344">Z143+Z136+Z129+Z122+Z115+Z108+Z101+Z94+Z87+Z80+Z73+Z66+Z59+Z52+Z45+Z38+Z31+Z24+Z17+Z10</f>
        <v>122006</v>
      </c>
      <c r="AA150" s="810">
        <f t="shared" si="344"/>
        <v>151769</v>
      </c>
      <c r="AB150" s="810">
        <f t="shared" si="344"/>
        <v>188981</v>
      </c>
      <c r="AC150" s="810">
        <f t="shared" ref="AC150:AD150" si="345">AC143+AC136+AC129+AC122+AC115+AC108+AC101+AC94+AC87+AC80+AC73+AC66+AC59+AC52+AC45+AC38+AC31+AC24+AC17+AC10</f>
        <v>213901</v>
      </c>
      <c r="AD150" s="810">
        <f t="shared" si="345"/>
        <v>233295</v>
      </c>
      <c r="AE150" s="810">
        <f t="shared" ref="AE150" si="346">AE143+AE136+AE129+AE122+AE115+AE108+AE101+AE94+AE87+AE80+AE73+AE66+AE59+AE52+AE45+AE38+AE31+AE24+AE17+AE10</f>
        <v>236821</v>
      </c>
      <c r="AF150" s="1163"/>
      <c r="AG150" s="1159"/>
      <c r="AH150" s="1159"/>
      <c r="AI150" s="1159"/>
      <c r="AJ150" s="1160"/>
      <c r="AK150" s="1159"/>
      <c r="AL150" s="1159"/>
      <c r="AM150" s="1159"/>
      <c r="AN150" s="1159">
        <f>SUM(AN10:AN149)</f>
        <v>215760</v>
      </c>
      <c r="AO150" s="1159">
        <f t="shared" ref="AO150:AY150" si="347">SUM(AO10:AO149)</f>
        <v>112950</v>
      </c>
      <c r="AP150" s="1159">
        <f t="shared" ref="AP150" si="348">SUM(AP10:AP149)</f>
        <v>90871</v>
      </c>
      <c r="AQ150" s="1159"/>
      <c r="AR150" s="1159"/>
      <c r="AS150" s="1159">
        <f t="shared" ref="AS150" si="349">SUM(AS10:AS149)</f>
        <v>22079</v>
      </c>
      <c r="AT150" s="1159">
        <f t="shared" si="347"/>
        <v>123618</v>
      </c>
      <c r="AU150" s="1159">
        <f t="shared" ref="AU150" si="350">SUM(AU10:AU149)</f>
        <v>97717</v>
      </c>
      <c r="AV150" s="1159"/>
      <c r="AW150" s="1159"/>
      <c r="AX150" s="1159">
        <f t="shared" ref="AX150" si="351">SUM(AX10:AX149)</f>
        <v>25901</v>
      </c>
      <c r="AY150" s="1159">
        <f t="shared" si="347"/>
        <v>253</v>
      </c>
      <c r="AZ150" s="1159"/>
      <c r="BA150" s="1159"/>
      <c r="BB150" s="1159"/>
      <c r="BC150" s="1159"/>
      <c r="BD150" s="1159">
        <f>SUM(BD10:BD149)</f>
        <v>236821</v>
      </c>
      <c r="BE150" s="1155"/>
    </row>
    <row r="151" spans="1:57" s="31" customFormat="1" ht="12.75" x14ac:dyDescent="0.2">
      <c r="A151" s="1078"/>
      <c r="B151" s="1147"/>
      <c r="C151" s="1162"/>
      <c r="D151" s="1169" t="s">
        <v>466</v>
      </c>
      <c r="E151" s="1170">
        <f t="shared" si="337"/>
        <v>902655000</v>
      </c>
      <c r="F151" s="1170">
        <f t="shared" si="337"/>
        <v>902655000</v>
      </c>
      <c r="G151" s="1170">
        <f t="shared" si="337"/>
        <v>902655000</v>
      </c>
      <c r="H151" s="1170">
        <f t="shared" si="337"/>
        <v>902655000</v>
      </c>
      <c r="I151" s="1170">
        <f t="shared" si="337"/>
        <v>902655000</v>
      </c>
      <c r="J151" s="1170">
        <f t="shared" si="337"/>
        <v>901950000</v>
      </c>
      <c r="K151" s="1170">
        <f t="shared" ref="K151:L151" si="352">K144+K137+K130+K123+K116+K109+K102+K95+K88+K81+K74+K67+K60+K53+K46+K39+K32+K25+K18+K11</f>
        <v>901950000</v>
      </c>
      <c r="L151" s="1170">
        <f t="shared" si="352"/>
        <v>901950000</v>
      </c>
      <c r="M151" s="1170">
        <f t="shared" ref="M151:O151" si="353">M144+M137+M130+M123+M116+M109+M102+M95+M88+M81+M74+M67+M60+M53+M46+M39+M32+M25+M18+M11</f>
        <v>901950000</v>
      </c>
      <c r="N151" s="1170">
        <f t="shared" si="353"/>
        <v>967005000</v>
      </c>
      <c r="O151" s="1167">
        <f t="shared" si="353"/>
        <v>1225208433.0000002</v>
      </c>
      <c r="P151" s="1167">
        <f t="shared" ref="P151:Q151" si="354">P144+P137+P130+P123+P116+P109+P102+P95+P88+P81+P74+P67+P60+P53+P46+P39+P32+P25+P18+P11</f>
        <v>1225208433.0000002</v>
      </c>
      <c r="Q151" s="1167">
        <f t="shared" si="354"/>
        <v>1192879965</v>
      </c>
      <c r="R151" s="1167">
        <f t="shared" ref="R151" si="355">R144+R137+R130+R123+R116+R109+R102+R95+R88+R81+R74+R67+R60+R53+R46+R39+R32+R25+R18+R11</f>
        <v>1192879965</v>
      </c>
      <c r="S151" s="1172" t="s">
        <v>566</v>
      </c>
      <c r="T151" s="1167">
        <f t="shared" si="342"/>
        <v>0</v>
      </c>
      <c r="U151" s="1167">
        <f t="shared" si="342"/>
        <v>673923000</v>
      </c>
      <c r="V151" s="1167">
        <f t="shared" si="342"/>
        <v>1013528000</v>
      </c>
      <c r="W151" s="1167">
        <f t="shared" si="342"/>
        <v>1045588000</v>
      </c>
      <c r="X151" s="1167">
        <f t="shared" ref="X151:Y151" si="356">X144+X137+X130+X123+X116+X109+X102+X95+X88+X81+X74+X67+X60+X53+X46+X39+X32+X25+X18+X11</f>
        <v>1045588000</v>
      </c>
      <c r="Y151" s="1167">
        <f t="shared" si="356"/>
        <v>1061952000</v>
      </c>
      <c r="Z151" s="1167">
        <f t="shared" ref="Z151:AA151" si="357">Z144+Z137+Z130+Z123+Z116+Z109+Z102+Z95+Z88+Z81+Z74+Z67+Z60+Z53+Z46+Z39+Z32+Z25+Z18+Z11</f>
        <v>1061952000</v>
      </c>
      <c r="AA151" s="1167">
        <f t="shared" si="357"/>
        <v>1098687000</v>
      </c>
      <c r="AB151" s="1167">
        <f t="shared" ref="AB151:AC151" si="358">AB144+AB137+AB130+AB123+AB116+AB109+AB102+AB95+AB88+AB81+AB74+AB67+AB60+AB53+AB46+AB39+AB32+AB25+AB18+AB11</f>
        <v>1098687000</v>
      </c>
      <c r="AC151" s="1167">
        <f t="shared" si="358"/>
        <v>1098687000</v>
      </c>
      <c r="AD151" s="1167">
        <f t="shared" ref="AD151" si="359">AD144+AD137+AD130+AD123+AD116+AD109+AD102+AD95+AD88+AD81+AD74+AD67+AD60+AD53+AD46+AD39+AD32+AD25+AD18+AD11</f>
        <v>1156355733</v>
      </c>
      <c r="AE151" s="1167">
        <f>AE144+AE137+AE130+AE123+AE116+AE109+AE102+AE95+AE88+AE81+AE74+AE67+AE60+AE53+AE46+AE39+AE32+AE25+AE18+AE11</f>
        <v>1191982869</v>
      </c>
      <c r="AF151" s="1164"/>
      <c r="AG151" s="1160"/>
      <c r="AH151" s="1160"/>
      <c r="AI151" s="1160"/>
      <c r="AJ151" s="1160"/>
      <c r="AK151" s="1160"/>
      <c r="AL151" s="1160"/>
      <c r="AM151" s="1160"/>
      <c r="AN151" s="1160"/>
      <c r="AO151" s="1160"/>
      <c r="AP151" s="1160"/>
      <c r="AQ151" s="1160"/>
      <c r="AR151" s="1160"/>
      <c r="AS151" s="1160"/>
      <c r="AT151" s="1160"/>
      <c r="AU151" s="1160"/>
      <c r="AV151" s="1160"/>
      <c r="AW151" s="1160"/>
      <c r="AX151" s="1160"/>
      <c r="AY151" s="1160"/>
      <c r="AZ151" s="1160"/>
      <c r="BA151" s="1160"/>
      <c r="BB151" s="1160"/>
      <c r="BC151" s="1160"/>
      <c r="BD151" s="1160"/>
      <c r="BE151" s="1156"/>
    </row>
    <row r="152" spans="1:57" s="31" customFormat="1" ht="12.75" x14ac:dyDescent="0.2">
      <c r="A152" s="1078"/>
      <c r="B152" s="1147"/>
      <c r="C152" s="1162"/>
      <c r="D152" s="1169" t="s">
        <v>467</v>
      </c>
      <c r="E152" s="1171"/>
      <c r="F152" s="1171"/>
      <c r="G152" s="1171"/>
      <c r="H152" s="1171"/>
      <c r="I152" s="1171"/>
      <c r="J152" s="1171"/>
      <c r="K152" s="1171"/>
      <c r="L152" s="1171"/>
      <c r="M152" s="1171"/>
      <c r="N152" s="1171"/>
      <c r="O152" s="1168"/>
      <c r="P152" s="1168"/>
      <c r="Q152" s="1168"/>
      <c r="R152" s="1168"/>
      <c r="S152" s="1173"/>
      <c r="T152" s="1168"/>
      <c r="U152" s="1168"/>
      <c r="V152" s="1168"/>
      <c r="W152" s="1168"/>
      <c r="X152" s="1168"/>
      <c r="Y152" s="1168"/>
      <c r="Z152" s="1168"/>
      <c r="AA152" s="1168"/>
      <c r="AB152" s="1168"/>
      <c r="AC152" s="1168"/>
      <c r="AD152" s="1168"/>
      <c r="AE152" s="1168"/>
      <c r="AF152" s="1164"/>
      <c r="AG152" s="1160"/>
      <c r="AH152" s="1160"/>
      <c r="AI152" s="1160"/>
      <c r="AJ152" s="1160"/>
      <c r="AK152" s="1160"/>
      <c r="AL152" s="1160"/>
      <c r="AM152" s="1160"/>
      <c r="AN152" s="1160"/>
      <c r="AO152" s="1160"/>
      <c r="AP152" s="1160"/>
      <c r="AQ152" s="1160"/>
      <c r="AR152" s="1160"/>
      <c r="AS152" s="1160"/>
      <c r="AT152" s="1160"/>
      <c r="AU152" s="1160"/>
      <c r="AV152" s="1160"/>
      <c r="AW152" s="1160"/>
      <c r="AX152" s="1160"/>
      <c r="AY152" s="1160"/>
      <c r="AZ152" s="1160"/>
      <c r="BA152" s="1160"/>
      <c r="BB152" s="1160"/>
      <c r="BC152" s="1160"/>
      <c r="BD152" s="1160"/>
      <c r="BE152" s="1156"/>
    </row>
    <row r="153" spans="1:57" s="31" customFormat="1" ht="21.75" customHeight="1" x14ac:dyDescent="0.2">
      <c r="A153" s="1078"/>
      <c r="B153" s="1147"/>
      <c r="C153" s="1162"/>
      <c r="D153" s="562" t="s">
        <v>468</v>
      </c>
      <c r="E153" s="563">
        <v>0</v>
      </c>
      <c r="F153" s="563">
        <v>0</v>
      </c>
      <c r="G153" s="563">
        <v>0</v>
      </c>
      <c r="H153" s="563">
        <v>0</v>
      </c>
      <c r="I153" s="563">
        <v>0</v>
      </c>
      <c r="J153" s="563">
        <v>0</v>
      </c>
      <c r="K153" s="563">
        <v>0</v>
      </c>
      <c r="L153" s="622">
        <v>0</v>
      </c>
      <c r="M153" s="630">
        <v>0</v>
      </c>
      <c r="N153" s="635">
        <v>0</v>
      </c>
      <c r="O153" s="816">
        <v>0</v>
      </c>
      <c r="P153" s="816">
        <v>0</v>
      </c>
      <c r="Q153" s="816">
        <v>0</v>
      </c>
      <c r="R153" s="816">
        <v>0</v>
      </c>
      <c r="S153" s="816"/>
      <c r="T153" s="816">
        <v>0</v>
      </c>
      <c r="U153" s="816">
        <v>0</v>
      </c>
      <c r="V153" s="816">
        <v>0</v>
      </c>
      <c r="W153" s="816">
        <v>0</v>
      </c>
      <c r="X153" s="816">
        <v>0</v>
      </c>
      <c r="Y153" s="816">
        <v>0</v>
      </c>
      <c r="Z153" s="816">
        <v>0</v>
      </c>
      <c r="AA153" s="816">
        <v>0</v>
      </c>
      <c r="AB153" s="816">
        <v>0</v>
      </c>
      <c r="AC153" s="816">
        <v>0</v>
      </c>
      <c r="AD153" s="816">
        <v>0</v>
      </c>
      <c r="AE153" s="816">
        <v>0</v>
      </c>
      <c r="AF153" s="1164"/>
      <c r="AG153" s="1160"/>
      <c r="AH153" s="1160"/>
      <c r="AI153" s="1160"/>
      <c r="AJ153" s="1160"/>
      <c r="AK153" s="1160"/>
      <c r="AL153" s="1160"/>
      <c r="AM153" s="1160"/>
      <c r="AN153" s="1160"/>
      <c r="AO153" s="1160"/>
      <c r="AP153" s="1160"/>
      <c r="AQ153" s="1160"/>
      <c r="AR153" s="1160"/>
      <c r="AS153" s="1160"/>
      <c r="AT153" s="1160"/>
      <c r="AU153" s="1160"/>
      <c r="AV153" s="1160"/>
      <c r="AW153" s="1160"/>
      <c r="AX153" s="1160"/>
      <c r="AY153" s="1160"/>
      <c r="AZ153" s="1160"/>
      <c r="BA153" s="1160"/>
      <c r="BB153" s="1160"/>
      <c r="BC153" s="1160"/>
      <c r="BD153" s="1160"/>
      <c r="BE153" s="1156"/>
    </row>
    <row r="154" spans="1:57" s="31" customFormat="1" ht="33.75" customHeight="1" thickBot="1" x14ac:dyDescent="0.25">
      <c r="A154" s="1078"/>
      <c r="B154" s="1147"/>
      <c r="C154" s="1162"/>
      <c r="D154" s="564" t="s">
        <v>469</v>
      </c>
      <c r="E154" s="563">
        <f t="shared" ref="E154:J154" si="360">E146+E139+E132+E125+E118+E111+E104+E97+E90+E83+E76+E69+E62+E55+E48+E41+E34+E27+E20+E13</f>
        <v>159934899</v>
      </c>
      <c r="F154" s="563">
        <f t="shared" si="360"/>
        <v>159934899</v>
      </c>
      <c r="G154" s="563">
        <f t="shared" si="360"/>
        <v>159934899</v>
      </c>
      <c r="H154" s="563">
        <f t="shared" si="360"/>
        <v>159934899</v>
      </c>
      <c r="I154" s="563">
        <f t="shared" si="360"/>
        <v>159934899</v>
      </c>
      <c r="J154" s="563">
        <f t="shared" si="360"/>
        <v>159905999</v>
      </c>
      <c r="K154" s="563">
        <f t="shared" ref="K154:L154" si="361">K146+K139+K132+K125+K118+K111+K104+K97+K90+K83+K76+K69+K62+K55+K48+K41+K34+K27+K20+K13</f>
        <v>159905999</v>
      </c>
      <c r="L154" s="622">
        <f t="shared" si="361"/>
        <v>159905999</v>
      </c>
      <c r="M154" s="630">
        <f t="shared" ref="M154:O154" si="362">M146+M139+M132+M125+M118+M111+M104+M97+M90+M83+M76+M69+M62+M55+M48+M41+M34+M27+M20+M13</f>
        <v>159905999</v>
      </c>
      <c r="N154" s="635">
        <f t="shared" si="362"/>
        <v>159905999</v>
      </c>
      <c r="O154" s="816">
        <f t="shared" si="362"/>
        <v>159905999</v>
      </c>
      <c r="P154" s="816">
        <f t="shared" ref="P154:Q154" si="363">P146+P139+P132+P125+P118+P111+P104+P97+P90+P83+P76+P69+P62+P55+P48+P41+P34+P27+P20+P13</f>
        <v>159905999</v>
      </c>
      <c r="Q154" s="816">
        <f t="shared" si="363"/>
        <v>159905999</v>
      </c>
      <c r="R154" s="816">
        <f t="shared" ref="R154" si="364">R146+R139+R132+R125+R118+R111+R104+R97+R90+R83+R76+R69+R62+R55+R48+R41+R34+R27+R20+R13</f>
        <v>159905999</v>
      </c>
      <c r="S154" s="816"/>
      <c r="T154" s="816">
        <f t="shared" ref="T154:Y154" si="365">T146+T139+T132+T125+T118+T111+T104+T97+T90+T83+T76+T69+T62+T55+T48+T41+T34+T27+T20+T13</f>
        <v>97389600</v>
      </c>
      <c r="U154" s="816">
        <f t="shared" si="365"/>
        <v>179193866</v>
      </c>
      <c r="V154" s="816">
        <f t="shared" si="365"/>
        <v>179193866</v>
      </c>
      <c r="W154" s="816">
        <f t="shared" si="365"/>
        <v>179193866</v>
      </c>
      <c r="X154" s="816">
        <f t="shared" si="365"/>
        <v>179193866</v>
      </c>
      <c r="Y154" s="816">
        <f t="shared" si="365"/>
        <v>179193866</v>
      </c>
      <c r="Z154" s="816">
        <f t="shared" ref="Z154:AA154" si="366">Z146+Z139+Z132+Z125+Z118+Z111+Z104+Z97+Z90+Z83+Z76+Z69+Z62+Z55+Z48+Z41+Z34+Z27+Z20+Z13</f>
        <v>179193866</v>
      </c>
      <c r="AA154" s="816">
        <f t="shared" si="366"/>
        <v>179193866</v>
      </c>
      <c r="AB154" s="816">
        <f t="shared" ref="AB154:AC154" si="367">AB146+AB139+AB132+AB125+AB118+AB111+AB104+AB97+AB90+AB83+AB76+AB69+AB62+AB55+AB48+AB41+AB34+AB27+AB20+AB13</f>
        <v>179193866</v>
      </c>
      <c r="AC154" s="816">
        <f t="shared" si="367"/>
        <v>179193866</v>
      </c>
      <c r="AD154" s="816">
        <f t="shared" ref="AD154:AE154" si="368">AD146+AD139+AD132+AD125+AD118+AD111+AD104+AD97+AD90+AD83+AD76+AD69+AD62+AD55+AD48+AD41+AD34+AD27+AD20+AD13</f>
        <v>179193866</v>
      </c>
      <c r="AE154" s="816">
        <f t="shared" si="368"/>
        <v>179193866</v>
      </c>
      <c r="AF154" s="1165"/>
      <c r="AG154" s="1166"/>
      <c r="AH154" s="1166"/>
      <c r="AI154" s="1166"/>
      <c r="AJ154" s="1166"/>
      <c r="AK154" s="1166"/>
      <c r="AL154" s="1161"/>
      <c r="AM154" s="1161"/>
      <c r="AN154" s="1161"/>
      <c r="AO154" s="1161"/>
      <c r="AP154" s="1161"/>
      <c r="AQ154" s="1161"/>
      <c r="AR154" s="1161"/>
      <c r="AS154" s="1161"/>
      <c r="AT154" s="1161"/>
      <c r="AU154" s="1161"/>
      <c r="AV154" s="1161"/>
      <c r="AW154" s="1161"/>
      <c r="AX154" s="1161"/>
      <c r="AY154" s="1161"/>
      <c r="AZ154" s="1161"/>
      <c r="BA154" s="1161"/>
      <c r="BB154" s="1161"/>
      <c r="BC154" s="1161"/>
      <c r="BD154" s="1161"/>
      <c r="BE154" s="1157"/>
    </row>
    <row r="155" spans="1:57" s="31" customFormat="1" ht="63.75" customHeight="1" x14ac:dyDescent="0.2">
      <c r="A155" s="1078"/>
      <c r="B155" s="1147"/>
      <c r="C155" s="1083" t="s">
        <v>470</v>
      </c>
      <c r="D155" s="551" t="s">
        <v>41</v>
      </c>
      <c r="E155" s="553">
        <v>31248</v>
      </c>
      <c r="F155" s="553">
        <v>31248</v>
      </c>
      <c r="G155" s="553">
        <v>31248</v>
      </c>
      <c r="H155" s="553">
        <v>31248</v>
      </c>
      <c r="I155" s="553">
        <v>31248</v>
      </c>
      <c r="J155" s="553">
        <v>31248</v>
      </c>
      <c r="K155" s="553">
        <v>26040</v>
      </c>
      <c r="L155" s="624">
        <v>26040</v>
      </c>
      <c r="M155" s="632">
        <v>26040</v>
      </c>
      <c r="N155" s="634">
        <v>26040</v>
      </c>
      <c r="O155" s="500">
        <v>26040</v>
      </c>
      <c r="P155" s="500">
        <v>26040</v>
      </c>
      <c r="Q155" s="500">
        <v>26040</v>
      </c>
      <c r="R155" s="42">
        <v>29424</v>
      </c>
      <c r="S155" s="302"/>
      <c r="T155" s="42">
        <v>98</v>
      </c>
      <c r="U155" s="42">
        <v>249</v>
      </c>
      <c r="V155" s="42">
        <v>1915</v>
      </c>
      <c r="W155" s="42">
        <v>7112</v>
      </c>
      <c r="X155" s="42">
        <v>9915</v>
      </c>
      <c r="Y155" s="42">
        <v>13452</v>
      </c>
      <c r="Z155" s="42">
        <v>15942</v>
      </c>
      <c r="AA155" s="500">
        <v>18807</v>
      </c>
      <c r="AB155" s="500">
        <v>24018</v>
      </c>
      <c r="AC155" s="500">
        <v>26926</v>
      </c>
      <c r="AD155" s="500">
        <v>29404</v>
      </c>
      <c r="AE155" s="42">
        <v>29424</v>
      </c>
      <c r="AF155" s="1062" t="s">
        <v>578</v>
      </c>
      <c r="AG155" s="1174" t="s">
        <v>471</v>
      </c>
      <c r="AH155" s="1174"/>
      <c r="AI155" s="1176"/>
      <c r="AJ155" s="1066" t="s">
        <v>587</v>
      </c>
      <c r="AK155" s="1178" t="s">
        <v>472</v>
      </c>
      <c r="AL155" s="1069"/>
      <c r="AM155" s="1069" t="s">
        <v>473</v>
      </c>
      <c r="AN155" s="1069">
        <v>31248</v>
      </c>
      <c r="AO155" s="1069">
        <v>13752</v>
      </c>
      <c r="AP155" s="1069">
        <f>AO155-AS155</f>
        <v>10477</v>
      </c>
      <c r="AQ155" s="554" t="s">
        <v>414</v>
      </c>
      <c r="AR155" s="659">
        <v>717</v>
      </c>
      <c r="AS155" s="1070">
        <v>3275</v>
      </c>
      <c r="AT155" s="1069">
        <v>15649</v>
      </c>
      <c r="AU155" s="1069">
        <f>AT155-AX155</f>
        <v>11816</v>
      </c>
      <c r="AV155" s="554" t="s">
        <v>414</v>
      </c>
      <c r="AW155" s="659">
        <v>738</v>
      </c>
      <c r="AX155" s="1071">
        <v>3833</v>
      </c>
      <c r="AY155" s="1071">
        <v>23</v>
      </c>
      <c r="AZ155" s="555" t="s">
        <v>415</v>
      </c>
      <c r="BA155" s="659">
        <v>410</v>
      </c>
      <c r="BB155" s="555" t="s">
        <v>416</v>
      </c>
      <c r="BC155" s="659">
        <v>392</v>
      </c>
      <c r="BD155" s="1152">
        <f>AE155</f>
        <v>29424</v>
      </c>
      <c r="BE155" s="1056"/>
    </row>
    <row r="156" spans="1:57" s="31" customFormat="1" ht="66.75" customHeight="1" x14ac:dyDescent="0.2">
      <c r="A156" s="1078"/>
      <c r="B156" s="1147"/>
      <c r="C156" s="1083"/>
      <c r="D156" s="556" t="s">
        <v>3</v>
      </c>
      <c r="E156" s="538">
        <v>138109250</v>
      </c>
      <c r="F156" s="538">
        <v>138109250</v>
      </c>
      <c r="G156" s="538">
        <v>138109250</v>
      </c>
      <c r="H156" s="538">
        <v>138109250</v>
      </c>
      <c r="I156" s="538">
        <v>138109250</v>
      </c>
      <c r="J156" s="538">
        <v>138109250</v>
      </c>
      <c r="K156" s="538">
        <v>110487400</v>
      </c>
      <c r="L156" s="538">
        <v>110487400</v>
      </c>
      <c r="M156" s="538">
        <v>110487400</v>
      </c>
      <c r="N156" s="538">
        <v>110487400</v>
      </c>
      <c r="O156" s="538">
        <v>120836273.33333333</v>
      </c>
      <c r="P156" s="538">
        <v>120836273.33333333</v>
      </c>
      <c r="Q156" s="538">
        <v>130505440.13333333</v>
      </c>
      <c r="R156" s="538">
        <v>130505440.13333333</v>
      </c>
      <c r="S156" s="538" t="s">
        <v>566</v>
      </c>
      <c r="T156" s="538">
        <v>0</v>
      </c>
      <c r="U156" s="539">
        <v>84216500</v>
      </c>
      <c r="V156" s="539">
        <v>104527800</v>
      </c>
      <c r="W156" s="539">
        <v>104527800</v>
      </c>
      <c r="X156" s="539">
        <v>83622240</v>
      </c>
      <c r="Y156" s="539">
        <v>83622240</v>
      </c>
      <c r="Z156" s="539">
        <v>83622240</v>
      </c>
      <c r="AA156" s="539">
        <v>83622240</v>
      </c>
      <c r="AB156" s="500">
        <v>84211800</v>
      </c>
      <c r="AC156" s="500">
        <v>113158600</v>
      </c>
      <c r="AD156" s="500">
        <v>129866106</v>
      </c>
      <c r="AE156" s="539">
        <v>130505440</v>
      </c>
      <c r="AF156" s="1063"/>
      <c r="AG156" s="1069"/>
      <c r="AH156" s="1069"/>
      <c r="AI156" s="1074"/>
      <c r="AJ156" s="1067"/>
      <c r="AK156" s="1063"/>
      <c r="AL156" s="1069"/>
      <c r="AM156" s="1069"/>
      <c r="AN156" s="1069"/>
      <c r="AO156" s="1069"/>
      <c r="AP156" s="1069"/>
      <c r="AQ156" s="554" t="s">
        <v>417</v>
      </c>
      <c r="AR156" s="659">
        <v>7501</v>
      </c>
      <c r="AS156" s="1070"/>
      <c r="AT156" s="1069"/>
      <c r="AU156" s="1069"/>
      <c r="AV156" s="554" t="s">
        <v>417</v>
      </c>
      <c r="AW156" s="659">
        <v>7894</v>
      </c>
      <c r="AX156" s="1072"/>
      <c r="AY156" s="1072"/>
      <c r="AZ156" s="555" t="s">
        <v>418</v>
      </c>
      <c r="BA156" s="659">
        <v>29014</v>
      </c>
      <c r="BB156" s="555" t="s">
        <v>419</v>
      </c>
      <c r="BC156" s="659">
        <v>12</v>
      </c>
      <c r="BD156" s="1153"/>
      <c r="BE156" s="1056"/>
    </row>
    <row r="157" spans="1:57" s="31" customFormat="1" ht="51" x14ac:dyDescent="0.2">
      <c r="A157" s="1078"/>
      <c r="B157" s="1147"/>
      <c r="C157" s="1083"/>
      <c r="D157" s="557" t="s">
        <v>42</v>
      </c>
      <c r="E157" s="553">
        <v>0</v>
      </c>
      <c r="F157" s="553">
        <v>0</v>
      </c>
      <c r="G157" s="553">
        <v>0</v>
      </c>
      <c r="H157" s="553">
        <v>0</v>
      </c>
      <c r="I157" s="553">
        <v>0</v>
      </c>
      <c r="J157" s="553">
        <v>0</v>
      </c>
      <c r="K157" s="553">
        <v>0</v>
      </c>
      <c r="L157" s="624">
        <v>0</v>
      </c>
      <c r="M157" s="632">
        <v>0</v>
      </c>
      <c r="N157" s="634">
        <v>0</v>
      </c>
      <c r="O157" s="500">
        <v>0</v>
      </c>
      <c r="P157" s="500">
        <v>0</v>
      </c>
      <c r="Q157" s="500">
        <v>0</v>
      </c>
      <c r="R157" s="500">
        <v>0</v>
      </c>
      <c r="S157" s="809"/>
      <c r="T157" s="500">
        <v>0</v>
      </c>
      <c r="U157" s="809">
        <v>0</v>
      </c>
      <c r="V157" s="809">
        <v>0</v>
      </c>
      <c r="W157" s="809">
        <v>0</v>
      </c>
      <c r="X157" s="809">
        <v>0</v>
      </c>
      <c r="Y157" s="809">
        <v>0</v>
      </c>
      <c r="Z157" s="809">
        <v>0</v>
      </c>
      <c r="AA157" s="809">
        <v>0</v>
      </c>
      <c r="AB157" s="809">
        <v>0</v>
      </c>
      <c r="AC157" s="809">
        <v>0</v>
      </c>
      <c r="AD157" s="809">
        <v>0</v>
      </c>
      <c r="AE157" s="809">
        <v>0</v>
      </c>
      <c r="AF157" s="1063"/>
      <c r="AG157" s="1069"/>
      <c r="AH157" s="1069"/>
      <c r="AI157" s="1074"/>
      <c r="AJ157" s="1067"/>
      <c r="AK157" s="1063"/>
      <c r="AL157" s="1069"/>
      <c r="AM157" s="1069"/>
      <c r="AN157" s="1069"/>
      <c r="AO157" s="1069"/>
      <c r="AP157" s="1069"/>
      <c r="AQ157" s="554" t="s">
        <v>420</v>
      </c>
      <c r="AR157" s="659">
        <v>1218</v>
      </c>
      <c r="AS157" s="1070"/>
      <c r="AT157" s="1069"/>
      <c r="AU157" s="1069"/>
      <c r="AV157" s="554" t="s">
        <v>420</v>
      </c>
      <c r="AW157" s="659">
        <v>1574</v>
      </c>
      <c r="AX157" s="1072"/>
      <c r="AY157" s="1072"/>
      <c r="AZ157" s="555"/>
      <c r="BA157" s="558"/>
      <c r="BB157" s="555" t="s">
        <v>421</v>
      </c>
      <c r="BC157" s="659">
        <v>239</v>
      </c>
      <c r="BD157" s="1153"/>
      <c r="BE157" s="1056"/>
    </row>
    <row r="158" spans="1:57" s="31" customFormat="1" ht="38.25" customHeight="1" x14ac:dyDescent="0.2">
      <c r="A158" s="1078"/>
      <c r="B158" s="1147"/>
      <c r="C158" s="1083"/>
      <c r="D158" s="556" t="s">
        <v>4</v>
      </c>
      <c r="E158" s="553">
        <v>19689150</v>
      </c>
      <c r="F158" s="553">
        <v>19689150</v>
      </c>
      <c r="G158" s="553">
        <v>19689150</v>
      </c>
      <c r="H158" s="553">
        <v>19689150</v>
      </c>
      <c r="I158" s="553">
        <v>19689150</v>
      </c>
      <c r="J158" s="553">
        <v>19689150</v>
      </c>
      <c r="K158" s="553">
        <v>19689150</v>
      </c>
      <c r="L158" s="624">
        <v>19689150</v>
      </c>
      <c r="M158" s="632">
        <v>19689150</v>
      </c>
      <c r="N158" s="634">
        <v>19689150</v>
      </c>
      <c r="O158" s="500">
        <v>19689150</v>
      </c>
      <c r="P158" s="500">
        <v>19689150</v>
      </c>
      <c r="Q158" s="500">
        <v>19689150</v>
      </c>
      <c r="R158" s="500">
        <v>19689150</v>
      </c>
      <c r="S158" s="809"/>
      <c r="T158" s="500">
        <v>11368266</v>
      </c>
      <c r="U158" s="500">
        <v>15751320</v>
      </c>
      <c r="V158" s="500">
        <v>15751320</v>
      </c>
      <c r="W158" s="500">
        <v>15751320</v>
      </c>
      <c r="X158" s="500">
        <v>15751320</v>
      </c>
      <c r="Y158" s="500">
        <v>15751320</v>
      </c>
      <c r="Z158" s="500">
        <v>15751320</v>
      </c>
      <c r="AA158" s="500">
        <v>15751320</v>
      </c>
      <c r="AB158" s="500">
        <v>15751320</v>
      </c>
      <c r="AC158" s="500">
        <v>15751320</v>
      </c>
      <c r="AD158" s="500">
        <v>15751320</v>
      </c>
      <c r="AE158" s="500">
        <v>15751320</v>
      </c>
      <c r="AF158" s="1063"/>
      <c r="AG158" s="1069"/>
      <c r="AH158" s="1069"/>
      <c r="AI158" s="1074"/>
      <c r="AJ158" s="1067"/>
      <c r="AK158" s="1063"/>
      <c r="AL158" s="1069"/>
      <c r="AM158" s="1069"/>
      <c r="AN158" s="1069"/>
      <c r="AO158" s="1069"/>
      <c r="AP158" s="1069"/>
      <c r="AQ158" s="554" t="s">
        <v>422</v>
      </c>
      <c r="AR158" s="659">
        <v>507</v>
      </c>
      <c r="AS158" s="1070"/>
      <c r="AT158" s="1069"/>
      <c r="AU158" s="1069"/>
      <c r="AV158" s="554" t="s">
        <v>422</v>
      </c>
      <c r="AW158" s="659">
        <v>563</v>
      </c>
      <c r="AX158" s="1072"/>
      <c r="AY158" s="1072"/>
      <c r="AZ158" s="559"/>
      <c r="BA158" s="560"/>
      <c r="BB158" s="555" t="s">
        <v>423</v>
      </c>
      <c r="BC158" s="659">
        <v>407</v>
      </c>
      <c r="BD158" s="1153"/>
      <c r="BE158" s="1056"/>
    </row>
    <row r="159" spans="1:57" s="31" customFormat="1" ht="38.25" customHeight="1" x14ac:dyDescent="0.2">
      <c r="A159" s="1078"/>
      <c r="B159" s="1147"/>
      <c r="C159" s="1083"/>
      <c r="D159" s="557" t="s">
        <v>43</v>
      </c>
      <c r="E159" s="553">
        <v>31248</v>
      </c>
      <c r="F159" s="553">
        <v>31248</v>
      </c>
      <c r="G159" s="553">
        <v>31248</v>
      </c>
      <c r="H159" s="553">
        <v>31248</v>
      </c>
      <c r="I159" s="553">
        <v>31248</v>
      </c>
      <c r="J159" s="553">
        <v>31248</v>
      </c>
      <c r="K159" s="553">
        <v>31248</v>
      </c>
      <c r="L159" s="624">
        <v>31248</v>
      </c>
      <c r="M159" s="632">
        <v>31248</v>
      </c>
      <c r="N159" s="634">
        <v>31248</v>
      </c>
      <c r="O159" s="500">
        <v>31248</v>
      </c>
      <c r="P159" s="500">
        <v>31248</v>
      </c>
      <c r="Q159" s="500">
        <v>31248</v>
      </c>
      <c r="R159" s="500">
        <v>31248</v>
      </c>
      <c r="S159" s="500"/>
      <c r="T159" s="500">
        <f t="shared" ref="T159:Y160" si="369">T157+T155</f>
        <v>98</v>
      </c>
      <c r="U159" s="500">
        <f t="shared" si="369"/>
        <v>249</v>
      </c>
      <c r="V159" s="500">
        <f t="shared" si="369"/>
        <v>1915</v>
      </c>
      <c r="W159" s="500">
        <f t="shared" si="369"/>
        <v>7112</v>
      </c>
      <c r="X159" s="500">
        <f t="shared" ref="X159" si="370">X157+X155</f>
        <v>9915</v>
      </c>
      <c r="Y159" s="500">
        <f t="shared" si="369"/>
        <v>13452</v>
      </c>
      <c r="Z159" s="500">
        <f t="shared" ref="Z159:AA159" si="371">Z157+Z155</f>
        <v>15942</v>
      </c>
      <c r="AA159" s="500">
        <f t="shared" si="371"/>
        <v>18807</v>
      </c>
      <c r="AB159" s="500">
        <f t="shared" ref="AB159:AC159" si="372">AB157+AB155</f>
        <v>24018</v>
      </c>
      <c r="AC159" s="500">
        <f t="shared" si="372"/>
        <v>26926</v>
      </c>
      <c r="AD159" s="500">
        <f t="shared" ref="AD159:AE159" si="373">AD157+AD155</f>
        <v>29404</v>
      </c>
      <c r="AE159" s="500">
        <f t="shared" si="373"/>
        <v>29424</v>
      </c>
      <c r="AF159" s="1063"/>
      <c r="AG159" s="1069"/>
      <c r="AH159" s="1069"/>
      <c r="AI159" s="1074"/>
      <c r="AJ159" s="1067"/>
      <c r="AK159" s="1063"/>
      <c r="AL159" s="1069"/>
      <c r="AM159" s="1069"/>
      <c r="AN159" s="1069"/>
      <c r="AO159" s="1069"/>
      <c r="AP159" s="1069"/>
      <c r="AQ159" s="554" t="s">
        <v>424</v>
      </c>
      <c r="AR159" s="659">
        <v>463</v>
      </c>
      <c r="AS159" s="1070"/>
      <c r="AT159" s="1069"/>
      <c r="AU159" s="1069"/>
      <c r="AV159" s="554" t="s">
        <v>424</v>
      </c>
      <c r="AW159" s="659">
        <v>907</v>
      </c>
      <c r="AX159" s="1072"/>
      <c r="AY159" s="1072"/>
      <c r="AZ159" s="559"/>
      <c r="BA159" s="560"/>
      <c r="BB159" s="555" t="s">
        <v>425</v>
      </c>
      <c r="BC159" s="659">
        <v>16</v>
      </c>
      <c r="BD159" s="1153"/>
      <c r="BE159" s="1056"/>
    </row>
    <row r="160" spans="1:57" s="31" customFormat="1" ht="38.25" x14ac:dyDescent="0.2">
      <c r="A160" s="1078"/>
      <c r="B160" s="1147"/>
      <c r="C160" s="1083"/>
      <c r="D160" s="1057" t="s">
        <v>45</v>
      </c>
      <c r="E160" s="1059">
        <f t="shared" ref="E160:J160" si="374">E158+E156</f>
        <v>157798400</v>
      </c>
      <c r="F160" s="1059">
        <f t="shared" si="374"/>
        <v>157798400</v>
      </c>
      <c r="G160" s="1059">
        <f t="shared" si="374"/>
        <v>157798400</v>
      </c>
      <c r="H160" s="1059">
        <f t="shared" si="374"/>
        <v>157798400</v>
      </c>
      <c r="I160" s="1059">
        <f t="shared" si="374"/>
        <v>157798400</v>
      </c>
      <c r="J160" s="1059">
        <f t="shared" si="374"/>
        <v>157798400</v>
      </c>
      <c r="K160" s="1059">
        <f t="shared" ref="K160:L160" si="375">K158+K156</f>
        <v>130176550</v>
      </c>
      <c r="L160" s="1059">
        <f t="shared" si="375"/>
        <v>130176550</v>
      </c>
      <c r="M160" s="1059">
        <f t="shared" ref="M160:O160" si="376">M158+M156</f>
        <v>130176550</v>
      </c>
      <c r="N160" s="1059">
        <f t="shared" si="376"/>
        <v>130176550</v>
      </c>
      <c r="O160" s="1076">
        <f t="shared" si="376"/>
        <v>140525423.33333331</v>
      </c>
      <c r="P160" s="1076">
        <f t="shared" ref="P160:Q160" si="377">P158+P156</f>
        <v>140525423.33333331</v>
      </c>
      <c r="Q160" s="1076">
        <f t="shared" si="377"/>
        <v>150194590.13333333</v>
      </c>
      <c r="R160" s="1076">
        <f t="shared" ref="R160" si="378">R158+R156</f>
        <v>150194590.13333333</v>
      </c>
      <c r="S160" s="1076"/>
      <c r="T160" s="1076">
        <f>T158+T156</f>
        <v>11368266</v>
      </c>
      <c r="U160" s="1076">
        <f t="shared" si="369"/>
        <v>99967820</v>
      </c>
      <c r="V160" s="1076">
        <f t="shared" si="369"/>
        <v>120279120</v>
      </c>
      <c r="W160" s="1076">
        <f t="shared" si="369"/>
        <v>120279120</v>
      </c>
      <c r="X160" s="1076">
        <f t="shared" ref="X160" si="379">X158+X156</f>
        <v>99373560</v>
      </c>
      <c r="Y160" s="1076">
        <f t="shared" si="369"/>
        <v>99373560</v>
      </c>
      <c r="Z160" s="1076">
        <f t="shared" ref="Z160:AA160" si="380">Z158+Z156</f>
        <v>99373560</v>
      </c>
      <c r="AA160" s="1076">
        <f t="shared" si="380"/>
        <v>99373560</v>
      </c>
      <c r="AB160" s="1076">
        <f t="shared" ref="AB160:AC160" si="381">AB158+AB156</f>
        <v>99963120</v>
      </c>
      <c r="AC160" s="1076">
        <f t="shared" si="381"/>
        <v>128909920</v>
      </c>
      <c r="AD160" s="1076">
        <f t="shared" ref="AD160:AE160" si="382">AD158+AD156</f>
        <v>145617426</v>
      </c>
      <c r="AE160" s="1076">
        <f t="shared" si="382"/>
        <v>146256760</v>
      </c>
      <c r="AF160" s="1063"/>
      <c r="AG160" s="1069"/>
      <c r="AH160" s="1069"/>
      <c r="AI160" s="1074"/>
      <c r="AJ160" s="1067"/>
      <c r="AK160" s="1063"/>
      <c r="AL160" s="1069"/>
      <c r="AM160" s="1069"/>
      <c r="AN160" s="1069"/>
      <c r="AO160" s="1069"/>
      <c r="AP160" s="1069"/>
      <c r="AQ160" s="554" t="s">
        <v>426</v>
      </c>
      <c r="AR160" s="659">
        <v>71</v>
      </c>
      <c r="AS160" s="1070"/>
      <c r="AT160" s="1069"/>
      <c r="AU160" s="1069"/>
      <c r="AV160" s="554" t="s">
        <v>426</v>
      </c>
      <c r="AW160" s="659">
        <v>140</v>
      </c>
      <c r="AX160" s="1072"/>
      <c r="AY160" s="1072"/>
      <c r="AZ160" s="559"/>
      <c r="BA160" s="560"/>
      <c r="BB160" s="555" t="s">
        <v>427</v>
      </c>
      <c r="BC160" s="659">
        <v>28358</v>
      </c>
      <c r="BD160" s="1153"/>
      <c r="BE160" s="1056"/>
    </row>
    <row r="161" spans="1:57" s="31" customFormat="1" ht="26.25" customHeight="1" thickBot="1" x14ac:dyDescent="0.25">
      <c r="A161" s="1078"/>
      <c r="B161" s="1147"/>
      <c r="C161" s="1083"/>
      <c r="D161" s="1058"/>
      <c r="E161" s="1059"/>
      <c r="F161" s="1059"/>
      <c r="G161" s="1059"/>
      <c r="H161" s="1059"/>
      <c r="I161" s="1059"/>
      <c r="J161" s="1059"/>
      <c r="K161" s="1059"/>
      <c r="L161" s="1059"/>
      <c r="M161" s="1059"/>
      <c r="N161" s="1059"/>
      <c r="O161" s="1076"/>
      <c r="P161" s="1076"/>
      <c r="Q161" s="1076"/>
      <c r="R161" s="1076"/>
      <c r="S161" s="1076"/>
      <c r="T161" s="1076"/>
      <c r="U161" s="1076"/>
      <c r="V161" s="1076"/>
      <c r="W161" s="1076"/>
      <c r="X161" s="1076"/>
      <c r="Y161" s="1076"/>
      <c r="Z161" s="1076"/>
      <c r="AA161" s="1076"/>
      <c r="AB161" s="1076"/>
      <c r="AC161" s="1076"/>
      <c r="AD161" s="1076"/>
      <c r="AE161" s="1076"/>
      <c r="AF161" s="1064"/>
      <c r="AG161" s="1175"/>
      <c r="AH161" s="1175"/>
      <c r="AI161" s="1177"/>
      <c r="AJ161" s="1068"/>
      <c r="AK161" s="1179"/>
      <c r="AL161" s="1069"/>
      <c r="AM161" s="1069"/>
      <c r="AN161" s="1069"/>
      <c r="AO161" s="1069"/>
      <c r="AP161" s="1069"/>
      <c r="AQ161" s="554" t="s">
        <v>428</v>
      </c>
      <c r="AR161" s="659">
        <v>0</v>
      </c>
      <c r="AS161" s="1070"/>
      <c r="AT161" s="1069"/>
      <c r="AU161" s="1069"/>
      <c r="AV161" s="554" t="s">
        <v>428</v>
      </c>
      <c r="AW161" s="659">
        <v>0</v>
      </c>
      <c r="AX161" s="1073"/>
      <c r="AY161" s="1073"/>
      <c r="AZ161" s="559"/>
      <c r="BA161" s="560"/>
      <c r="BB161" s="558"/>
      <c r="BC161" s="558"/>
      <c r="BD161" s="1153"/>
      <c r="BE161" s="1056"/>
    </row>
    <row r="162" spans="1:57" s="31" customFormat="1" ht="53.25" customHeight="1" x14ac:dyDescent="0.2">
      <c r="A162" s="1078"/>
      <c r="B162" s="1147"/>
      <c r="C162" s="1083" t="s">
        <v>474</v>
      </c>
      <c r="D162" s="551" t="s">
        <v>41</v>
      </c>
      <c r="E162" s="553">
        <v>31248</v>
      </c>
      <c r="F162" s="553">
        <v>31248</v>
      </c>
      <c r="G162" s="553">
        <v>31248</v>
      </c>
      <c r="H162" s="553">
        <v>31248</v>
      </c>
      <c r="I162" s="553">
        <v>31248</v>
      </c>
      <c r="J162" s="553">
        <v>31248</v>
      </c>
      <c r="K162" s="553">
        <v>26040</v>
      </c>
      <c r="L162" s="624">
        <v>26040</v>
      </c>
      <c r="M162" s="632">
        <v>26040</v>
      </c>
      <c r="N162" s="634">
        <v>26040</v>
      </c>
      <c r="O162" s="500">
        <v>26040</v>
      </c>
      <c r="P162" s="500">
        <v>26040</v>
      </c>
      <c r="Q162" s="500">
        <v>26040</v>
      </c>
      <c r="R162" s="42">
        <v>31845</v>
      </c>
      <c r="S162" s="302"/>
      <c r="T162" s="42">
        <v>1523</v>
      </c>
      <c r="U162" s="42">
        <v>2646</v>
      </c>
      <c r="V162" s="42">
        <v>7350</v>
      </c>
      <c r="W162" s="42">
        <v>11263</v>
      </c>
      <c r="X162" s="42">
        <v>14881</v>
      </c>
      <c r="Y162" s="42">
        <v>17155</v>
      </c>
      <c r="Z162" s="42">
        <v>20100</v>
      </c>
      <c r="AA162" s="500">
        <v>25134</v>
      </c>
      <c r="AB162" s="500">
        <v>28772</v>
      </c>
      <c r="AC162" s="500">
        <v>30055</v>
      </c>
      <c r="AD162" s="500">
        <v>31462</v>
      </c>
      <c r="AE162" s="42">
        <v>31845</v>
      </c>
      <c r="AF162" s="1062" t="s">
        <v>578</v>
      </c>
      <c r="AG162" s="1174" t="s">
        <v>475</v>
      </c>
      <c r="AH162" s="1174"/>
      <c r="AI162" s="1180"/>
      <c r="AJ162" s="1066" t="s">
        <v>587</v>
      </c>
      <c r="AK162" s="1178" t="s">
        <v>472</v>
      </c>
      <c r="AL162" s="1069"/>
      <c r="AM162" s="1069" t="s">
        <v>473</v>
      </c>
      <c r="AN162" s="1069">
        <v>31248</v>
      </c>
      <c r="AO162" s="1069">
        <v>14957</v>
      </c>
      <c r="AP162" s="1069">
        <f t="shared" ref="AP162" si="383">AO162-AS162</f>
        <v>9727</v>
      </c>
      <c r="AQ162" s="554" t="s">
        <v>414</v>
      </c>
      <c r="AR162" s="659">
        <v>288</v>
      </c>
      <c r="AS162" s="1070">
        <v>5230</v>
      </c>
      <c r="AT162" s="1069">
        <v>16855</v>
      </c>
      <c r="AU162" s="1069">
        <f t="shared" ref="AU162" si="384">AT162-AX162</f>
        <v>10844</v>
      </c>
      <c r="AV162" s="554" t="s">
        <v>414</v>
      </c>
      <c r="AW162" s="659">
        <v>321</v>
      </c>
      <c r="AX162" s="1071">
        <v>6011</v>
      </c>
      <c r="AY162" s="1071">
        <v>33</v>
      </c>
      <c r="AZ162" s="555" t="s">
        <v>415</v>
      </c>
      <c r="BA162" s="659">
        <v>584</v>
      </c>
      <c r="BB162" s="555" t="s">
        <v>416</v>
      </c>
      <c r="BC162" s="659">
        <v>310</v>
      </c>
      <c r="BD162" s="1152">
        <f t="shared" ref="BD162" si="385">AE162</f>
        <v>31845</v>
      </c>
      <c r="BE162" s="1056"/>
    </row>
    <row r="163" spans="1:57" s="31" customFormat="1" ht="53.25" customHeight="1" x14ac:dyDescent="0.2">
      <c r="A163" s="1078"/>
      <c r="B163" s="1147"/>
      <c r="C163" s="1083"/>
      <c r="D163" s="556" t="s">
        <v>3</v>
      </c>
      <c r="E163" s="538">
        <v>138109250</v>
      </c>
      <c r="F163" s="538">
        <v>138109250</v>
      </c>
      <c r="G163" s="538">
        <v>138109250</v>
      </c>
      <c r="H163" s="538">
        <v>138109250</v>
      </c>
      <c r="I163" s="538">
        <v>138109250</v>
      </c>
      <c r="J163" s="538">
        <v>138109250</v>
      </c>
      <c r="K163" s="538">
        <v>110487400</v>
      </c>
      <c r="L163" s="538">
        <v>110487400</v>
      </c>
      <c r="M163" s="538">
        <v>110487400</v>
      </c>
      <c r="N163" s="538">
        <v>110487400</v>
      </c>
      <c r="O163" s="538">
        <v>120836273.33333333</v>
      </c>
      <c r="P163" s="538">
        <v>120836273.33333333</v>
      </c>
      <c r="Q163" s="538">
        <v>130505440.13333333</v>
      </c>
      <c r="R163" s="538">
        <v>130505440.13333333</v>
      </c>
      <c r="S163" s="538" t="s">
        <v>566</v>
      </c>
      <c r="T163" s="538">
        <v>0</v>
      </c>
      <c r="U163" s="539">
        <v>84216500</v>
      </c>
      <c r="V163" s="539">
        <v>104527800</v>
      </c>
      <c r="W163" s="539">
        <v>104527800</v>
      </c>
      <c r="X163" s="539">
        <v>83622240</v>
      </c>
      <c r="Y163" s="539">
        <v>83622240</v>
      </c>
      <c r="Z163" s="539">
        <v>83622240</v>
      </c>
      <c r="AA163" s="539">
        <v>83622240</v>
      </c>
      <c r="AB163" s="500">
        <v>84211800</v>
      </c>
      <c r="AC163" s="500">
        <v>113158600</v>
      </c>
      <c r="AD163" s="500">
        <v>129866107</v>
      </c>
      <c r="AE163" s="539">
        <v>130505440</v>
      </c>
      <c r="AF163" s="1063"/>
      <c r="AG163" s="1069"/>
      <c r="AH163" s="1069"/>
      <c r="AI163" s="1181"/>
      <c r="AJ163" s="1067"/>
      <c r="AK163" s="1063"/>
      <c r="AL163" s="1069"/>
      <c r="AM163" s="1069"/>
      <c r="AN163" s="1069"/>
      <c r="AO163" s="1069"/>
      <c r="AP163" s="1069"/>
      <c r="AQ163" s="554" t="s">
        <v>417</v>
      </c>
      <c r="AR163" s="659">
        <v>6092</v>
      </c>
      <c r="AS163" s="1070"/>
      <c r="AT163" s="1069"/>
      <c r="AU163" s="1069"/>
      <c r="AV163" s="554" t="s">
        <v>417</v>
      </c>
      <c r="AW163" s="659">
        <v>6062</v>
      </c>
      <c r="AX163" s="1072"/>
      <c r="AY163" s="1072"/>
      <c r="AZ163" s="555" t="s">
        <v>418</v>
      </c>
      <c r="BA163" s="659">
        <v>31261</v>
      </c>
      <c r="BB163" s="555" t="s">
        <v>419</v>
      </c>
      <c r="BC163" s="659">
        <v>14</v>
      </c>
      <c r="BD163" s="1153"/>
      <c r="BE163" s="1056"/>
    </row>
    <row r="164" spans="1:57" s="31" customFormat="1" ht="51" x14ac:dyDescent="0.2">
      <c r="A164" s="1078"/>
      <c r="B164" s="1147"/>
      <c r="C164" s="1083"/>
      <c r="D164" s="557" t="s">
        <v>42</v>
      </c>
      <c r="E164" s="553">
        <v>0</v>
      </c>
      <c r="F164" s="553">
        <v>0</v>
      </c>
      <c r="G164" s="553">
        <v>0</v>
      </c>
      <c r="H164" s="553">
        <v>0</v>
      </c>
      <c r="I164" s="553">
        <v>0</v>
      </c>
      <c r="J164" s="553">
        <v>0</v>
      </c>
      <c r="K164" s="553">
        <v>0</v>
      </c>
      <c r="L164" s="624">
        <v>0</v>
      </c>
      <c r="M164" s="632">
        <v>0</v>
      </c>
      <c r="N164" s="634">
        <v>0</v>
      </c>
      <c r="O164" s="500">
        <v>0</v>
      </c>
      <c r="P164" s="500">
        <v>0</v>
      </c>
      <c r="Q164" s="500">
        <v>0</v>
      </c>
      <c r="R164" s="500">
        <v>0</v>
      </c>
      <c r="S164" s="809"/>
      <c r="T164" s="500">
        <v>0</v>
      </c>
      <c r="U164" s="809">
        <v>0</v>
      </c>
      <c r="V164" s="809">
        <v>0</v>
      </c>
      <c r="W164" s="809">
        <v>0</v>
      </c>
      <c r="X164" s="809">
        <v>0</v>
      </c>
      <c r="Y164" s="809">
        <v>0</v>
      </c>
      <c r="Z164" s="809">
        <v>0</v>
      </c>
      <c r="AA164" s="809">
        <v>0</v>
      </c>
      <c r="AB164" s="809">
        <v>0</v>
      </c>
      <c r="AC164" s="809">
        <v>0</v>
      </c>
      <c r="AD164" s="809">
        <v>0</v>
      </c>
      <c r="AE164" s="809">
        <v>0</v>
      </c>
      <c r="AF164" s="1063"/>
      <c r="AG164" s="1069"/>
      <c r="AH164" s="1069"/>
      <c r="AI164" s="1181"/>
      <c r="AJ164" s="1067"/>
      <c r="AK164" s="1063"/>
      <c r="AL164" s="1069"/>
      <c r="AM164" s="1069"/>
      <c r="AN164" s="1069"/>
      <c r="AO164" s="1069"/>
      <c r="AP164" s="1069"/>
      <c r="AQ164" s="554" t="s">
        <v>420</v>
      </c>
      <c r="AR164" s="659">
        <v>1525</v>
      </c>
      <c r="AS164" s="1070"/>
      <c r="AT164" s="1069"/>
      <c r="AU164" s="1069"/>
      <c r="AV164" s="554" t="s">
        <v>420</v>
      </c>
      <c r="AW164" s="659">
        <v>1686</v>
      </c>
      <c r="AX164" s="1072"/>
      <c r="AY164" s="1072"/>
      <c r="AZ164" s="555"/>
      <c r="BA164" s="537"/>
      <c r="BB164" s="555" t="s">
        <v>421</v>
      </c>
      <c r="BC164" s="659">
        <v>113</v>
      </c>
      <c r="BD164" s="1153"/>
      <c r="BE164" s="1056"/>
    </row>
    <row r="165" spans="1:57" s="31" customFormat="1" ht="38.25" customHeight="1" x14ac:dyDescent="0.2">
      <c r="A165" s="1078"/>
      <c r="B165" s="1147"/>
      <c r="C165" s="1083"/>
      <c r="D165" s="556" t="s">
        <v>4</v>
      </c>
      <c r="E165" s="553">
        <v>19689150</v>
      </c>
      <c r="F165" s="553">
        <v>19689150</v>
      </c>
      <c r="G165" s="553">
        <v>19689150</v>
      </c>
      <c r="H165" s="553">
        <v>19689150</v>
      </c>
      <c r="I165" s="553">
        <v>19689150</v>
      </c>
      <c r="J165" s="553">
        <v>19689150</v>
      </c>
      <c r="K165" s="553">
        <v>19689150</v>
      </c>
      <c r="L165" s="624">
        <v>19689150</v>
      </c>
      <c r="M165" s="632">
        <v>19689150</v>
      </c>
      <c r="N165" s="634">
        <v>19689150</v>
      </c>
      <c r="O165" s="500">
        <v>19689150</v>
      </c>
      <c r="P165" s="500">
        <v>19689150</v>
      </c>
      <c r="Q165" s="500">
        <v>19689150</v>
      </c>
      <c r="R165" s="500">
        <v>19689150</v>
      </c>
      <c r="S165" s="809"/>
      <c r="T165" s="500">
        <v>11368266</v>
      </c>
      <c r="U165" s="500">
        <v>15751320</v>
      </c>
      <c r="V165" s="500">
        <v>15751320</v>
      </c>
      <c r="W165" s="500">
        <v>15751320</v>
      </c>
      <c r="X165" s="500">
        <v>15751320</v>
      </c>
      <c r="Y165" s="500">
        <v>15751320</v>
      </c>
      <c r="Z165" s="500">
        <v>15751320</v>
      </c>
      <c r="AA165" s="500">
        <v>15751320</v>
      </c>
      <c r="AB165" s="500">
        <v>15751320</v>
      </c>
      <c r="AC165" s="500">
        <v>15751320</v>
      </c>
      <c r="AD165" s="500">
        <v>15751320</v>
      </c>
      <c r="AE165" s="500">
        <v>15751320</v>
      </c>
      <c r="AF165" s="1063"/>
      <c r="AG165" s="1069"/>
      <c r="AH165" s="1069"/>
      <c r="AI165" s="1181"/>
      <c r="AJ165" s="1067"/>
      <c r="AK165" s="1063"/>
      <c r="AL165" s="1069"/>
      <c r="AM165" s="1069"/>
      <c r="AN165" s="1069"/>
      <c r="AO165" s="1069"/>
      <c r="AP165" s="1069"/>
      <c r="AQ165" s="554" t="s">
        <v>422</v>
      </c>
      <c r="AR165" s="659">
        <v>601</v>
      </c>
      <c r="AS165" s="1070"/>
      <c r="AT165" s="1069"/>
      <c r="AU165" s="1069"/>
      <c r="AV165" s="554" t="s">
        <v>422</v>
      </c>
      <c r="AW165" s="659">
        <v>767</v>
      </c>
      <c r="AX165" s="1072"/>
      <c r="AY165" s="1072"/>
      <c r="AZ165" s="559"/>
      <c r="BA165" s="537"/>
      <c r="BB165" s="555" t="s">
        <v>423</v>
      </c>
      <c r="BC165" s="659">
        <v>33</v>
      </c>
      <c r="BD165" s="1153"/>
      <c r="BE165" s="1056"/>
    </row>
    <row r="166" spans="1:57" s="31" customFormat="1" ht="38.25" customHeight="1" x14ac:dyDescent="0.2">
      <c r="A166" s="1078"/>
      <c r="B166" s="1147"/>
      <c r="C166" s="1083"/>
      <c r="D166" s="557" t="s">
        <v>43</v>
      </c>
      <c r="E166" s="553">
        <v>31248</v>
      </c>
      <c r="F166" s="553">
        <v>31248</v>
      </c>
      <c r="G166" s="553">
        <v>31248</v>
      </c>
      <c r="H166" s="553">
        <v>31248</v>
      </c>
      <c r="I166" s="553">
        <v>31248</v>
      </c>
      <c r="J166" s="553">
        <v>31248</v>
      </c>
      <c r="K166" s="553">
        <v>31248</v>
      </c>
      <c r="L166" s="624">
        <v>31248</v>
      </c>
      <c r="M166" s="632">
        <v>31248</v>
      </c>
      <c r="N166" s="634">
        <v>31248</v>
      </c>
      <c r="O166" s="500">
        <v>31248</v>
      </c>
      <c r="P166" s="500">
        <v>31248</v>
      </c>
      <c r="Q166" s="500">
        <v>31248</v>
      </c>
      <c r="R166" s="500">
        <v>31248</v>
      </c>
      <c r="S166" s="500"/>
      <c r="T166" s="500">
        <f t="shared" ref="T166:Y167" si="386">T164+T162</f>
        <v>1523</v>
      </c>
      <c r="U166" s="500">
        <f t="shared" si="386"/>
        <v>2646</v>
      </c>
      <c r="V166" s="500">
        <f t="shared" si="386"/>
        <v>7350</v>
      </c>
      <c r="W166" s="500">
        <f t="shared" si="386"/>
        <v>11263</v>
      </c>
      <c r="X166" s="500">
        <f t="shared" ref="X166" si="387">X164+X162</f>
        <v>14881</v>
      </c>
      <c r="Y166" s="500">
        <f t="shared" si="386"/>
        <v>17155</v>
      </c>
      <c r="Z166" s="500">
        <f t="shared" ref="Z166:AA166" si="388">Z164+Z162</f>
        <v>20100</v>
      </c>
      <c r="AA166" s="500">
        <f t="shared" si="388"/>
        <v>25134</v>
      </c>
      <c r="AB166" s="500">
        <f t="shared" ref="AB166:AC166" si="389">AB164+AB162</f>
        <v>28772</v>
      </c>
      <c r="AC166" s="500">
        <f t="shared" si="389"/>
        <v>30055</v>
      </c>
      <c r="AD166" s="500">
        <f t="shared" ref="AD166:AE166" si="390">AD164+AD162</f>
        <v>31462</v>
      </c>
      <c r="AE166" s="500">
        <f t="shared" si="390"/>
        <v>31845</v>
      </c>
      <c r="AF166" s="1063"/>
      <c r="AG166" s="1069"/>
      <c r="AH166" s="1069"/>
      <c r="AI166" s="1181"/>
      <c r="AJ166" s="1067"/>
      <c r="AK166" s="1063"/>
      <c r="AL166" s="1069"/>
      <c r="AM166" s="1069"/>
      <c r="AN166" s="1069"/>
      <c r="AO166" s="1069"/>
      <c r="AP166" s="1069"/>
      <c r="AQ166" s="554" t="s">
        <v>424</v>
      </c>
      <c r="AR166" s="659">
        <v>899</v>
      </c>
      <c r="AS166" s="1070"/>
      <c r="AT166" s="1069"/>
      <c r="AU166" s="1069"/>
      <c r="AV166" s="554" t="s">
        <v>424</v>
      </c>
      <c r="AW166" s="659">
        <v>1537</v>
      </c>
      <c r="AX166" s="1072"/>
      <c r="AY166" s="1072"/>
      <c r="AZ166" s="559"/>
      <c r="BA166" s="537"/>
      <c r="BB166" s="555" t="s">
        <v>425</v>
      </c>
      <c r="BC166" s="659">
        <v>19</v>
      </c>
      <c r="BD166" s="1153"/>
      <c r="BE166" s="1056"/>
    </row>
    <row r="167" spans="1:57" s="31" customFormat="1" ht="38.25" x14ac:dyDescent="0.2">
      <c r="A167" s="1078"/>
      <c r="B167" s="1147"/>
      <c r="C167" s="1083"/>
      <c r="D167" s="1057" t="s">
        <v>45</v>
      </c>
      <c r="E167" s="1059">
        <f t="shared" ref="E167:J167" si="391">E165+E163</f>
        <v>157798400</v>
      </c>
      <c r="F167" s="1059">
        <f t="shared" si="391"/>
        <v>157798400</v>
      </c>
      <c r="G167" s="1059">
        <f t="shared" si="391"/>
        <v>157798400</v>
      </c>
      <c r="H167" s="1059">
        <f t="shared" si="391"/>
        <v>157798400</v>
      </c>
      <c r="I167" s="1059">
        <f t="shared" si="391"/>
        <v>157798400</v>
      </c>
      <c r="J167" s="1059">
        <f t="shared" si="391"/>
        <v>157798400</v>
      </c>
      <c r="K167" s="1059">
        <f t="shared" ref="K167:L167" si="392">K165+K163</f>
        <v>130176550</v>
      </c>
      <c r="L167" s="1059">
        <f t="shared" si="392"/>
        <v>130176550</v>
      </c>
      <c r="M167" s="1059">
        <f t="shared" ref="M167:O167" si="393">M165+M163</f>
        <v>130176550</v>
      </c>
      <c r="N167" s="1059">
        <f t="shared" si="393"/>
        <v>130176550</v>
      </c>
      <c r="O167" s="1076">
        <f t="shared" si="393"/>
        <v>140525423.33333331</v>
      </c>
      <c r="P167" s="1076">
        <f t="shared" ref="P167:Q167" si="394">P165+P163</f>
        <v>140525423.33333331</v>
      </c>
      <c r="Q167" s="1076">
        <f t="shared" si="394"/>
        <v>150194590.13333333</v>
      </c>
      <c r="R167" s="1076">
        <f t="shared" ref="R167" si="395">R165+R163</f>
        <v>150194590.13333333</v>
      </c>
      <c r="S167" s="1076"/>
      <c r="T167" s="1076">
        <f>T165+T163</f>
        <v>11368266</v>
      </c>
      <c r="U167" s="1076">
        <f t="shared" si="386"/>
        <v>99967820</v>
      </c>
      <c r="V167" s="1076">
        <f t="shared" si="386"/>
        <v>120279120</v>
      </c>
      <c r="W167" s="1076">
        <f t="shared" si="386"/>
        <v>120279120</v>
      </c>
      <c r="X167" s="1076">
        <f t="shared" ref="X167" si="396">X165+X163</f>
        <v>99373560</v>
      </c>
      <c r="Y167" s="1076">
        <f t="shared" si="386"/>
        <v>99373560</v>
      </c>
      <c r="Z167" s="1076">
        <f t="shared" ref="Z167:AA167" si="397">Z165+Z163</f>
        <v>99373560</v>
      </c>
      <c r="AA167" s="1076">
        <f t="shared" si="397"/>
        <v>99373560</v>
      </c>
      <c r="AB167" s="1076">
        <f t="shared" ref="AB167:AC167" si="398">AB165+AB163</f>
        <v>99963120</v>
      </c>
      <c r="AC167" s="1076">
        <f t="shared" si="398"/>
        <v>128909920</v>
      </c>
      <c r="AD167" s="1076">
        <f t="shared" ref="AD167:AE167" si="399">AD165+AD163</f>
        <v>145617427</v>
      </c>
      <c r="AE167" s="1076">
        <f t="shared" si="399"/>
        <v>146256760</v>
      </c>
      <c r="AF167" s="1063"/>
      <c r="AG167" s="1069"/>
      <c r="AH167" s="1069"/>
      <c r="AI167" s="1181"/>
      <c r="AJ167" s="1067"/>
      <c r="AK167" s="1063"/>
      <c r="AL167" s="1069"/>
      <c r="AM167" s="1069"/>
      <c r="AN167" s="1069"/>
      <c r="AO167" s="1069"/>
      <c r="AP167" s="1069"/>
      <c r="AQ167" s="554" t="s">
        <v>426</v>
      </c>
      <c r="AR167" s="659">
        <v>324</v>
      </c>
      <c r="AS167" s="1070"/>
      <c r="AT167" s="1069"/>
      <c r="AU167" s="1069"/>
      <c r="AV167" s="554" t="s">
        <v>426</v>
      </c>
      <c r="AW167" s="659">
        <v>469</v>
      </c>
      <c r="AX167" s="1072"/>
      <c r="AY167" s="1072"/>
      <c r="AZ167" s="559"/>
      <c r="BA167" s="537"/>
      <c r="BB167" s="555" t="s">
        <v>427</v>
      </c>
      <c r="BC167" s="659">
        <v>31356</v>
      </c>
      <c r="BD167" s="1153"/>
      <c r="BE167" s="1056"/>
    </row>
    <row r="168" spans="1:57" s="31" customFormat="1" ht="26.25" customHeight="1" thickBot="1" x14ac:dyDescent="0.25">
      <c r="A168" s="1078"/>
      <c r="B168" s="1147"/>
      <c r="C168" s="1083"/>
      <c r="D168" s="1058"/>
      <c r="E168" s="1059"/>
      <c r="F168" s="1059"/>
      <c r="G168" s="1059"/>
      <c r="H168" s="1059"/>
      <c r="I168" s="1059"/>
      <c r="J168" s="1059"/>
      <c r="K168" s="1059"/>
      <c r="L168" s="1059"/>
      <c r="M168" s="1059"/>
      <c r="N168" s="1059"/>
      <c r="O168" s="1076"/>
      <c r="P168" s="1076"/>
      <c r="Q168" s="1076"/>
      <c r="R168" s="1076"/>
      <c r="S168" s="1076"/>
      <c r="T168" s="1076"/>
      <c r="U168" s="1076"/>
      <c r="V168" s="1076"/>
      <c r="W168" s="1076"/>
      <c r="X168" s="1076"/>
      <c r="Y168" s="1076"/>
      <c r="Z168" s="1076"/>
      <c r="AA168" s="1076"/>
      <c r="AB168" s="1076"/>
      <c r="AC168" s="1076"/>
      <c r="AD168" s="1076"/>
      <c r="AE168" s="1076"/>
      <c r="AF168" s="1064"/>
      <c r="AG168" s="1175"/>
      <c r="AH168" s="1175"/>
      <c r="AI168" s="1182"/>
      <c r="AJ168" s="1068"/>
      <c r="AK168" s="1179"/>
      <c r="AL168" s="1069"/>
      <c r="AM168" s="1069"/>
      <c r="AN168" s="1069"/>
      <c r="AO168" s="1069"/>
      <c r="AP168" s="1069"/>
      <c r="AQ168" s="554" t="s">
        <v>428</v>
      </c>
      <c r="AR168" s="659">
        <v>0</v>
      </c>
      <c r="AS168" s="1070"/>
      <c r="AT168" s="1069"/>
      <c r="AU168" s="1069"/>
      <c r="AV168" s="554" t="s">
        <v>428</v>
      </c>
      <c r="AW168" s="659">
        <v>0</v>
      </c>
      <c r="AX168" s="1073"/>
      <c r="AY168" s="1073"/>
      <c r="AZ168" s="559"/>
      <c r="BA168" s="560"/>
      <c r="BB168" s="558"/>
      <c r="BC168" s="558"/>
      <c r="BD168" s="1153"/>
      <c r="BE168" s="1056"/>
    </row>
    <row r="169" spans="1:57" s="31" customFormat="1" ht="49.5" customHeight="1" x14ac:dyDescent="0.2">
      <c r="A169" s="1078"/>
      <c r="B169" s="1147"/>
      <c r="C169" s="1083" t="s">
        <v>476</v>
      </c>
      <c r="D169" s="551" t="s">
        <v>41</v>
      </c>
      <c r="E169" s="553">
        <v>31248</v>
      </c>
      <c r="F169" s="553">
        <v>31248</v>
      </c>
      <c r="G169" s="553">
        <v>31248</v>
      </c>
      <c r="H169" s="553">
        <v>31248</v>
      </c>
      <c r="I169" s="553">
        <v>31248</v>
      </c>
      <c r="J169" s="553">
        <v>31248</v>
      </c>
      <c r="K169" s="553">
        <v>26040</v>
      </c>
      <c r="L169" s="624">
        <v>26040</v>
      </c>
      <c r="M169" s="632">
        <v>26040</v>
      </c>
      <c r="N169" s="634">
        <v>26040</v>
      </c>
      <c r="O169" s="500">
        <v>26040</v>
      </c>
      <c r="P169" s="500">
        <v>26040</v>
      </c>
      <c r="Q169" s="500">
        <v>26040</v>
      </c>
      <c r="R169" s="42">
        <v>35562</v>
      </c>
      <c r="S169" s="302"/>
      <c r="T169" s="42">
        <v>1357</v>
      </c>
      <c r="U169" s="42">
        <v>3997</v>
      </c>
      <c r="V169" s="42">
        <v>7434</v>
      </c>
      <c r="W169" s="42">
        <v>12558</v>
      </c>
      <c r="X169" s="42">
        <v>16290</v>
      </c>
      <c r="Y169" s="42">
        <v>20524</v>
      </c>
      <c r="Z169" s="42">
        <v>22988</v>
      </c>
      <c r="AA169" s="500">
        <v>27710</v>
      </c>
      <c r="AB169" s="500">
        <v>31751</v>
      </c>
      <c r="AC169" s="500">
        <v>34080</v>
      </c>
      <c r="AD169" s="500">
        <v>35521</v>
      </c>
      <c r="AE169" s="42">
        <v>35562</v>
      </c>
      <c r="AF169" s="1062" t="s">
        <v>578</v>
      </c>
      <c r="AG169" s="1174" t="s">
        <v>477</v>
      </c>
      <c r="AH169" s="1174"/>
      <c r="AI169" s="1180"/>
      <c r="AJ169" s="1066" t="s">
        <v>587</v>
      </c>
      <c r="AK169" s="1178" t="s">
        <v>472</v>
      </c>
      <c r="AL169" s="1069"/>
      <c r="AM169" s="1069" t="s">
        <v>473</v>
      </c>
      <c r="AN169" s="1069">
        <v>31248</v>
      </c>
      <c r="AO169" s="1069">
        <v>16552</v>
      </c>
      <c r="AP169" s="1069">
        <f t="shared" ref="AP169" si="400">AO169-AS169</f>
        <v>10768</v>
      </c>
      <c r="AQ169" s="554" t="s">
        <v>414</v>
      </c>
      <c r="AR169" s="659">
        <v>458</v>
      </c>
      <c r="AS169" s="1070">
        <v>5784</v>
      </c>
      <c r="AT169" s="1069">
        <v>18220</v>
      </c>
      <c r="AU169" s="1069">
        <f t="shared" ref="AU169" si="401">AT169-AX169</f>
        <v>12222</v>
      </c>
      <c r="AV169" s="554" t="s">
        <v>414</v>
      </c>
      <c r="AW169" s="659">
        <v>528</v>
      </c>
      <c r="AX169" s="1071">
        <v>5998</v>
      </c>
      <c r="AY169" s="1071">
        <v>22</v>
      </c>
      <c r="AZ169" s="555" t="s">
        <v>415</v>
      </c>
      <c r="BA169" s="659">
        <v>773</v>
      </c>
      <c r="BB169" s="555" t="s">
        <v>416</v>
      </c>
      <c r="BC169" s="659">
        <v>490</v>
      </c>
      <c r="BD169" s="1152">
        <f t="shared" ref="BD169" si="402">AE169</f>
        <v>35562</v>
      </c>
      <c r="BE169" s="1074"/>
    </row>
    <row r="170" spans="1:57" s="31" customFormat="1" ht="49.5" customHeight="1" x14ac:dyDescent="0.2">
      <c r="A170" s="1078"/>
      <c r="B170" s="1147"/>
      <c r="C170" s="1083"/>
      <c r="D170" s="556" t="s">
        <v>3</v>
      </c>
      <c r="E170" s="538">
        <v>138109250</v>
      </c>
      <c r="F170" s="538">
        <v>138109250</v>
      </c>
      <c r="G170" s="538">
        <v>138109250</v>
      </c>
      <c r="H170" s="538">
        <v>138109250</v>
      </c>
      <c r="I170" s="538">
        <v>138109250</v>
      </c>
      <c r="J170" s="538">
        <v>138109250</v>
      </c>
      <c r="K170" s="538">
        <v>110487400</v>
      </c>
      <c r="L170" s="538">
        <v>110487400</v>
      </c>
      <c r="M170" s="538">
        <v>110487400</v>
      </c>
      <c r="N170" s="538">
        <v>110487400</v>
      </c>
      <c r="O170" s="538">
        <v>120836273.33333333</v>
      </c>
      <c r="P170" s="538">
        <v>120836273.33333333</v>
      </c>
      <c r="Q170" s="538">
        <v>130505440.13333333</v>
      </c>
      <c r="R170" s="538">
        <v>130505440.13333333</v>
      </c>
      <c r="S170" s="538" t="s">
        <v>566</v>
      </c>
      <c r="T170" s="538">
        <v>0</v>
      </c>
      <c r="U170" s="539">
        <v>84216500</v>
      </c>
      <c r="V170" s="539">
        <v>104527800</v>
      </c>
      <c r="W170" s="539">
        <v>104527800</v>
      </c>
      <c r="X170" s="539">
        <v>83622240</v>
      </c>
      <c r="Y170" s="539">
        <v>83622240</v>
      </c>
      <c r="Z170" s="539">
        <v>83622240</v>
      </c>
      <c r="AA170" s="539">
        <v>83622240</v>
      </c>
      <c r="AB170" s="500">
        <v>84211800</v>
      </c>
      <c r="AC170" s="500">
        <v>113158600</v>
      </c>
      <c r="AD170" s="500">
        <v>129866107</v>
      </c>
      <c r="AE170" s="539">
        <v>130505440</v>
      </c>
      <c r="AF170" s="1063"/>
      <c r="AG170" s="1069"/>
      <c r="AH170" s="1069"/>
      <c r="AI170" s="1181"/>
      <c r="AJ170" s="1067"/>
      <c r="AK170" s="1063"/>
      <c r="AL170" s="1069"/>
      <c r="AM170" s="1069"/>
      <c r="AN170" s="1069"/>
      <c r="AO170" s="1069"/>
      <c r="AP170" s="1069"/>
      <c r="AQ170" s="554" t="s">
        <v>417</v>
      </c>
      <c r="AR170" s="659">
        <v>7581</v>
      </c>
      <c r="AS170" s="1070"/>
      <c r="AT170" s="1069"/>
      <c r="AU170" s="1069"/>
      <c r="AV170" s="554" t="s">
        <v>417</v>
      </c>
      <c r="AW170" s="659">
        <v>8036</v>
      </c>
      <c r="AX170" s="1072"/>
      <c r="AY170" s="1072"/>
      <c r="AZ170" s="555" t="s">
        <v>418</v>
      </c>
      <c r="BA170" s="659">
        <v>34795</v>
      </c>
      <c r="BB170" s="555" t="s">
        <v>419</v>
      </c>
      <c r="BC170" s="659">
        <v>23</v>
      </c>
      <c r="BD170" s="1153"/>
      <c r="BE170" s="1074"/>
    </row>
    <row r="171" spans="1:57" s="31" customFormat="1" ht="51" x14ac:dyDescent="0.2">
      <c r="A171" s="1078"/>
      <c r="B171" s="1147"/>
      <c r="C171" s="1083"/>
      <c r="D171" s="557" t="s">
        <v>42</v>
      </c>
      <c r="E171" s="553">
        <v>0</v>
      </c>
      <c r="F171" s="553">
        <v>0</v>
      </c>
      <c r="G171" s="553">
        <v>0</v>
      </c>
      <c r="H171" s="553">
        <v>0</v>
      </c>
      <c r="I171" s="553">
        <v>0</v>
      </c>
      <c r="J171" s="553">
        <v>0</v>
      </c>
      <c r="K171" s="553">
        <v>0</v>
      </c>
      <c r="L171" s="624">
        <v>0</v>
      </c>
      <c r="M171" s="632">
        <v>0</v>
      </c>
      <c r="N171" s="634">
        <v>0</v>
      </c>
      <c r="O171" s="500">
        <v>0</v>
      </c>
      <c r="P171" s="500">
        <v>0</v>
      </c>
      <c r="Q171" s="500">
        <v>0</v>
      </c>
      <c r="R171" s="500">
        <v>0</v>
      </c>
      <c r="S171" s="809"/>
      <c r="T171" s="500">
        <v>0</v>
      </c>
      <c r="U171" s="809">
        <v>0</v>
      </c>
      <c r="V171" s="809">
        <v>0</v>
      </c>
      <c r="W171" s="809">
        <v>0</v>
      </c>
      <c r="X171" s="809">
        <v>0</v>
      </c>
      <c r="Y171" s="809">
        <v>0</v>
      </c>
      <c r="Z171" s="809">
        <v>0</v>
      </c>
      <c r="AA171" s="809">
        <v>0</v>
      </c>
      <c r="AB171" s="809">
        <v>0</v>
      </c>
      <c r="AC171" s="809">
        <v>0</v>
      </c>
      <c r="AD171" s="809">
        <v>0</v>
      </c>
      <c r="AE171" s="809">
        <v>0</v>
      </c>
      <c r="AF171" s="1063"/>
      <c r="AG171" s="1069"/>
      <c r="AH171" s="1069"/>
      <c r="AI171" s="1181"/>
      <c r="AJ171" s="1067"/>
      <c r="AK171" s="1063"/>
      <c r="AL171" s="1069"/>
      <c r="AM171" s="1069"/>
      <c r="AN171" s="1069"/>
      <c r="AO171" s="1069"/>
      <c r="AP171" s="1069"/>
      <c r="AQ171" s="554" t="s">
        <v>420</v>
      </c>
      <c r="AR171" s="659">
        <v>2244</v>
      </c>
      <c r="AS171" s="1070"/>
      <c r="AT171" s="1069"/>
      <c r="AU171" s="1069"/>
      <c r="AV171" s="554" t="s">
        <v>420</v>
      </c>
      <c r="AW171" s="659">
        <v>2526</v>
      </c>
      <c r="AX171" s="1072"/>
      <c r="AY171" s="1072"/>
      <c r="AZ171" s="555"/>
      <c r="BA171" s="558"/>
      <c r="BB171" s="555" t="s">
        <v>421</v>
      </c>
      <c r="BC171" s="659">
        <v>153</v>
      </c>
      <c r="BD171" s="1153"/>
      <c r="BE171" s="1074"/>
    </row>
    <row r="172" spans="1:57" s="31" customFormat="1" ht="38.25" customHeight="1" x14ac:dyDescent="0.2">
      <c r="A172" s="1078"/>
      <c r="B172" s="1147"/>
      <c r="C172" s="1083"/>
      <c r="D172" s="556" t="s">
        <v>4</v>
      </c>
      <c r="E172" s="553">
        <v>19689150</v>
      </c>
      <c r="F172" s="553">
        <v>19689150</v>
      </c>
      <c r="G172" s="553">
        <v>19689150</v>
      </c>
      <c r="H172" s="553">
        <v>19689150</v>
      </c>
      <c r="I172" s="553">
        <v>19689150</v>
      </c>
      <c r="J172" s="553">
        <v>19689150</v>
      </c>
      <c r="K172" s="553">
        <v>19689150</v>
      </c>
      <c r="L172" s="624">
        <v>19689150</v>
      </c>
      <c r="M172" s="632">
        <v>19689150</v>
      </c>
      <c r="N172" s="634">
        <v>19689150</v>
      </c>
      <c r="O172" s="500">
        <v>19689150</v>
      </c>
      <c r="P172" s="500">
        <v>19689150</v>
      </c>
      <c r="Q172" s="500">
        <v>19689150</v>
      </c>
      <c r="R172" s="500">
        <v>19689150</v>
      </c>
      <c r="S172" s="809"/>
      <c r="T172" s="500">
        <v>11368266</v>
      </c>
      <c r="U172" s="500">
        <v>15751320</v>
      </c>
      <c r="V172" s="500">
        <v>15751320</v>
      </c>
      <c r="W172" s="500">
        <v>15751320</v>
      </c>
      <c r="X172" s="500">
        <v>15751320</v>
      </c>
      <c r="Y172" s="500">
        <v>15751320</v>
      </c>
      <c r="Z172" s="500">
        <v>15751320</v>
      </c>
      <c r="AA172" s="500">
        <v>15751320</v>
      </c>
      <c r="AB172" s="500">
        <v>15751320</v>
      </c>
      <c r="AC172" s="500">
        <v>15751320</v>
      </c>
      <c r="AD172" s="500">
        <v>15751320</v>
      </c>
      <c r="AE172" s="500">
        <v>15751320</v>
      </c>
      <c r="AF172" s="1063"/>
      <c r="AG172" s="1069"/>
      <c r="AH172" s="1069"/>
      <c r="AI172" s="1181"/>
      <c r="AJ172" s="1067"/>
      <c r="AK172" s="1063"/>
      <c r="AL172" s="1069"/>
      <c r="AM172" s="1069"/>
      <c r="AN172" s="1069"/>
      <c r="AO172" s="1069"/>
      <c r="AP172" s="1069"/>
      <c r="AQ172" s="554" t="s">
        <v>422</v>
      </c>
      <c r="AR172" s="659">
        <v>218</v>
      </c>
      <c r="AS172" s="1070"/>
      <c r="AT172" s="1069"/>
      <c r="AU172" s="1069"/>
      <c r="AV172" s="554" t="s">
        <v>422</v>
      </c>
      <c r="AW172" s="659">
        <v>274</v>
      </c>
      <c r="AX172" s="1072"/>
      <c r="AY172" s="1072"/>
      <c r="AZ172" s="559"/>
      <c r="BA172" s="560"/>
      <c r="BB172" s="555" t="s">
        <v>423</v>
      </c>
      <c r="BC172" s="659">
        <v>43</v>
      </c>
      <c r="BD172" s="1153"/>
      <c r="BE172" s="1074"/>
    </row>
    <row r="173" spans="1:57" s="31" customFormat="1" ht="38.25" customHeight="1" x14ac:dyDescent="0.2">
      <c r="A173" s="1078"/>
      <c r="B173" s="1147"/>
      <c r="C173" s="1083"/>
      <c r="D173" s="557" t="s">
        <v>43</v>
      </c>
      <c r="E173" s="553">
        <v>31248</v>
      </c>
      <c r="F173" s="553">
        <v>31248</v>
      </c>
      <c r="G173" s="553">
        <v>31248</v>
      </c>
      <c r="H173" s="553">
        <v>31248</v>
      </c>
      <c r="I173" s="553">
        <v>31248</v>
      </c>
      <c r="J173" s="553">
        <v>31248</v>
      </c>
      <c r="K173" s="553">
        <v>31248</v>
      </c>
      <c r="L173" s="624">
        <v>31248</v>
      </c>
      <c r="M173" s="632">
        <v>31248</v>
      </c>
      <c r="N173" s="634">
        <v>31248</v>
      </c>
      <c r="O173" s="500">
        <v>31248</v>
      </c>
      <c r="P173" s="500">
        <v>31248</v>
      </c>
      <c r="Q173" s="500">
        <v>31248</v>
      </c>
      <c r="R173" s="500">
        <v>31248</v>
      </c>
      <c r="S173" s="500"/>
      <c r="T173" s="500">
        <f t="shared" ref="T173:Y174" si="403">T171+T169</f>
        <v>1357</v>
      </c>
      <c r="U173" s="500">
        <f t="shared" si="403"/>
        <v>3997</v>
      </c>
      <c r="V173" s="500">
        <f t="shared" si="403"/>
        <v>7434</v>
      </c>
      <c r="W173" s="500">
        <f t="shared" si="403"/>
        <v>12558</v>
      </c>
      <c r="X173" s="500">
        <f t="shared" ref="X173" si="404">X171+X169</f>
        <v>16290</v>
      </c>
      <c r="Y173" s="500">
        <f t="shared" si="403"/>
        <v>20524</v>
      </c>
      <c r="Z173" s="500">
        <f t="shared" ref="Z173:AA173" si="405">Z171+Z169</f>
        <v>22988</v>
      </c>
      <c r="AA173" s="500">
        <f t="shared" si="405"/>
        <v>27710</v>
      </c>
      <c r="AB173" s="500">
        <f t="shared" ref="AB173:AC173" si="406">AB171+AB169</f>
        <v>31751</v>
      </c>
      <c r="AC173" s="500">
        <f t="shared" si="406"/>
        <v>34080</v>
      </c>
      <c r="AD173" s="500">
        <f t="shared" ref="AD173:AE173" si="407">AD171+AD169</f>
        <v>35521</v>
      </c>
      <c r="AE173" s="500">
        <f t="shared" si="407"/>
        <v>35562</v>
      </c>
      <c r="AF173" s="1063"/>
      <c r="AG173" s="1069"/>
      <c r="AH173" s="1069"/>
      <c r="AI173" s="1181"/>
      <c r="AJ173" s="1067"/>
      <c r="AK173" s="1063"/>
      <c r="AL173" s="1069"/>
      <c r="AM173" s="1069"/>
      <c r="AN173" s="1069"/>
      <c r="AO173" s="1069"/>
      <c r="AP173" s="1069"/>
      <c r="AQ173" s="554" t="s">
        <v>424</v>
      </c>
      <c r="AR173" s="659">
        <v>203</v>
      </c>
      <c r="AS173" s="1070"/>
      <c r="AT173" s="1069"/>
      <c r="AU173" s="1069"/>
      <c r="AV173" s="554" t="s">
        <v>424</v>
      </c>
      <c r="AW173" s="659">
        <v>656</v>
      </c>
      <c r="AX173" s="1072"/>
      <c r="AY173" s="1072"/>
      <c r="AZ173" s="559"/>
      <c r="BA173" s="560"/>
      <c r="BB173" s="555" t="s">
        <v>425</v>
      </c>
      <c r="BC173" s="659">
        <v>32</v>
      </c>
      <c r="BD173" s="1153"/>
      <c r="BE173" s="1074"/>
    </row>
    <row r="174" spans="1:57" s="31" customFormat="1" ht="38.25" x14ac:dyDescent="0.2">
      <c r="A174" s="1078"/>
      <c r="B174" s="1147"/>
      <c r="C174" s="1083"/>
      <c r="D174" s="1057" t="s">
        <v>45</v>
      </c>
      <c r="E174" s="1059">
        <f t="shared" ref="E174:J174" si="408">E172+E170</f>
        <v>157798400</v>
      </c>
      <c r="F174" s="1059">
        <f t="shared" si="408"/>
        <v>157798400</v>
      </c>
      <c r="G174" s="1059">
        <f t="shared" si="408"/>
        <v>157798400</v>
      </c>
      <c r="H174" s="1059">
        <f t="shared" si="408"/>
        <v>157798400</v>
      </c>
      <c r="I174" s="1059">
        <f t="shared" si="408"/>
        <v>157798400</v>
      </c>
      <c r="J174" s="1059">
        <f t="shared" si="408"/>
        <v>157798400</v>
      </c>
      <c r="K174" s="1059">
        <f t="shared" ref="K174:L174" si="409">K172+K170</f>
        <v>130176550</v>
      </c>
      <c r="L174" s="1059">
        <f t="shared" si="409"/>
        <v>130176550</v>
      </c>
      <c r="M174" s="1059">
        <f t="shared" ref="M174:O174" si="410">M172+M170</f>
        <v>130176550</v>
      </c>
      <c r="N174" s="1059">
        <f t="shared" si="410"/>
        <v>130176550</v>
      </c>
      <c r="O174" s="1076">
        <f t="shared" si="410"/>
        <v>140525423.33333331</v>
      </c>
      <c r="P174" s="1076">
        <f t="shared" ref="P174:Q174" si="411">P172+P170</f>
        <v>140525423.33333331</v>
      </c>
      <c r="Q174" s="1076">
        <f t="shared" si="411"/>
        <v>150194590.13333333</v>
      </c>
      <c r="R174" s="1076">
        <f t="shared" ref="R174" si="412">R172+R170</f>
        <v>150194590.13333333</v>
      </c>
      <c r="S174" s="1076"/>
      <c r="T174" s="1076">
        <f>T172+T170</f>
        <v>11368266</v>
      </c>
      <c r="U174" s="1076">
        <f t="shared" si="403"/>
        <v>99967820</v>
      </c>
      <c r="V174" s="1076">
        <f t="shared" si="403"/>
        <v>120279120</v>
      </c>
      <c r="W174" s="1076">
        <f t="shared" si="403"/>
        <v>120279120</v>
      </c>
      <c r="X174" s="1076">
        <f t="shared" ref="X174" si="413">X172+X170</f>
        <v>99373560</v>
      </c>
      <c r="Y174" s="1076">
        <f t="shared" si="403"/>
        <v>99373560</v>
      </c>
      <c r="Z174" s="1076">
        <f t="shared" ref="Z174:AA174" si="414">Z172+Z170</f>
        <v>99373560</v>
      </c>
      <c r="AA174" s="1076">
        <f t="shared" si="414"/>
        <v>99373560</v>
      </c>
      <c r="AB174" s="1076">
        <f t="shared" ref="AB174:AC174" si="415">AB172+AB170</f>
        <v>99963120</v>
      </c>
      <c r="AC174" s="1076">
        <f t="shared" si="415"/>
        <v>128909920</v>
      </c>
      <c r="AD174" s="1076">
        <f t="shared" ref="AD174:AE174" si="416">AD172+AD170</f>
        <v>145617427</v>
      </c>
      <c r="AE174" s="1076">
        <f t="shared" si="416"/>
        <v>146256760</v>
      </c>
      <c r="AF174" s="1063"/>
      <c r="AG174" s="1069"/>
      <c r="AH174" s="1069"/>
      <c r="AI174" s="1181"/>
      <c r="AJ174" s="1067"/>
      <c r="AK174" s="1063"/>
      <c r="AL174" s="1069"/>
      <c r="AM174" s="1069"/>
      <c r="AN174" s="1069"/>
      <c r="AO174" s="1069"/>
      <c r="AP174" s="1069"/>
      <c r="AQ174" s="554" t="s">
        <v>426</v>
      </c>
      <c r="AR174" s="659">
        <v>62</v>
      </c>
      <c r="AS174" s="1070"/>
      <c r="AT174" s="1069"/>
      <c r="AU174" s="1069"/>
      <c r="AV174" s="554" t="s">
        <v>426</v>
      </c>
      <c r="AW174" s="659">
        <v>204</v>
      </c>
      <c r="AX174" s="1072"/>
      <c r="AY174" s="1072"/>
      <c r="AZ174" s="559"/>
      <c r="BA174" s="560"/>
      <c r="BB174" s="555" t="s">
        <v>427</v>
      </c>
      <c r="BC174" s="659">
        <v>34827</v>
      </c>
      <c r="BD174" s="1153"/>
      <c r="BE174" s="1074"/>
    </row>
    <row r="175" spans="1:57" s="31" customFormat="1" ht="26.25" customHeight="1" thickBot="1" x14ac:dyDescent="0.25">
      <c r="A175" s="1078"/>
      <c r="B175" s="1147"/>
      <c r="C175" s="1083"/>
      <c r="D175" s="1058"/>
      <c r="E175" s="1059"/>
      <c r="F175" s="1059"/>
      <c r="G175" s="1059"/>
      <c r="H175" s="1059"/>
      <c r="I175" s="1059"/>
      <c r="J175" s="1059"/>
      <c r="K175" s="1059"/>
      <c r="L175" s="1059"/>
      <c r="M175" s="1059"/>
      <c r="N175" s="1059"/>
      <c r="O175" s="1076"/>
      <c r="P175" s="1076"/>
      <c r="Q175" s="1076"/>
      <c r="R175" s="1076"/>
      <c r="S175" s="1076"/>
      <c r="T175" s="1076"/>
      <c r="U175" s="1076"/>
      <c r="V175" s="1076"/>
      <c r="W175" s="1076"/>
      <c r="X175" s="1076"/>
      <c r="Y175" s="1076"/>
      <c r="Z175" s="1076"/>
      <c r="AA175" s="1076"/>
      <c r="AB175" s="1076"/>
      <c r="AC175" s="1076"/>
      <c r="AD175" s="1076"/>
      <c r="AE175" s="1076"/>
      <c r="AF175" s="1064"/>
      <c r="AG175" s="1175"/>
      <c r="AH175" s="1175"/>
      <c r="AI175" s="1182"/>
      <c r="AJ175" s="1068"/>
      <c r="AK175" s="1179"/>
      <c r="AL175" s="1069"/>
      <c r="AM175" s="1069"/>
      <c r="AN175" s="1069"/>
      <c r="AO175" s="1069"/>
      <c r="AP175" s="1069"/>
      <c r="AQ175" s="554" t="s">
        <v>428</v>
      </c>
      <c r="AR175" s="659">
        <v>0</v>
      </c>
      <c r="AS175" s="1070"/>
      <c r="AT175" s="1069"/>
      <c r="AU175" s="1069"/>
      <c r="AV175" s="554" t="s">
        <v>428</v>
      </c>
      <c r="AW175" s="659">
        <v>0</v>
      </c>
      <c r="AX175" s="1073"/>
      <c r="AY175" s="1073"/>
      <c r="AZ175" s="559"/>
      <c r="BA175" s="560"/>
      <c r="BB175" s="558"/>
      <c r="BC175" s="558"/>
      <c r="BD175" s="1153"/>
      <c r="BE175" s="1074"/>
    </row>
    <row r="176" spans="1:57" s="31" customFormat="1" ht="54.75" customHeight="1" x14ac:dyDescent="0.2">
      <c r="A176" s="1078"/>
      <c r="B176" s="1147"/>
      <c r="C176" s="1083" t="s">
        <v>478</v>
      </c>
      <c r="D176" s="551" t="s">
        <v>41</v>
      </c>
      <c r="E176" s="553">
        <v>31248</v>
      </c>
      <c r="F176" s="553">
        <v>31248</v>
      </c>
      <c r="G176" s="553">
        <v>31248</v>
      </c>
      <c r="H176" s="553">
        <v>31248</v>
      </c>
      <c r="I176" s="553">
        <v>31248</v>
      </c>
      <c r="J176" s="553">
        <v>31248</v>
      </c>
      <c r="K176" s="553">
        <v>26040</v>
      </c>
      <c r="L176" s="624">
        <v>26040</v>
      </c>
      <c r="M176" s="632">
        <v>26040</v>
      </c>
      <c r="N176" s="634">
        <v>26040</v>
      </c>
      <c r="O176" s="500">
        <v>26040</v>
      </c>
      <c r="P176" s="500">
        <v>26040</v>
      </c>
      <c r="Q176" s="500">
        <v>26040</v>
      </c>
      <c r="R176" s="42">
        <v>30490</v>
      </c>
      <c r="S176" s="302"/>
      <c r="T176" s="42">
        <v>606</v>
      </c>
      <c r="U176" s="42">
        <v>5017</v>
      </c>
      <c r="V176" s="42">
        <v>11200</v>
      </c>
      <c r="W176" s="42">
        <v>17680</v>
      </c>
      <c r="X176" s="42">
        <v>13129</v>
      </c>
      <c r="Y176" s="42">
        <v>16618</v>
      </c>
      <c r="Z176" s="42">
        <v>20502</v>
      </c>
      <c r="AA176" s="500">
        <v>23904</v>
      </c>
      <c r="AB176" s="500">
        <v>27054</v>
      </c>
      <c r="AC176" s="500">
        <v>28503</v>
      </c>
      <c r="AD176" s="500">
        <v>29366</v>
      </c>
      <c r="AE176" s="42">
        <v>30490</v>
      </c>
      <c r="AF176" s="1062" t="s">
        <v>578</v>
      </c>
      <c r="AG176" s="521" t="s">
        <v>434</v>
      </c>
      <c r="AH176" s="1174"/>
      <c r="AI176" s="1180"/>
      <c r="AJ176" s="1066" t="s">
        <v>587</v>
      </c>
      <c r="AK176" s="1178" t="s">
        <v>472</v>
      </c>
      <c r="AL176" s="1069"/>
      <c r="AM176" s="1069" t="s">
        <v>473</v>
      </c>
      <c r="AN176" s="1069">
        <v>31248</v>
      </c>
      <c r="AO176" s="1069">
        <v>13934</v>
      </c>
      <c r="AP176" s="1069">
        <v>1963</v>
      </c>
      <c r="AQ176" s="554" t="s">
        <v>414</v>
      </c>
      <c r="AR176" s="659">
        <v>179</v>
      </c>
      <c r="AS176" s="1070">
        <v>8288</v>
      </c>
      <c r="AT176" s="1069">
        <v>16536</v>
      </c>
      <c r="AU176" s="1069">
        <v>1980</v>
      </c>
      <c r="AV176" s="554" t="s">
        <v>414</v>
      </c>
      <c r="AW176" s="659">
        <v>177</v>
      </c>
      <c r="AX176" s="1071">
        <v>9382</v>
      </c>
      <c r="AY176" s="1071">
        <v>20</v>
      </c>
      <c r="AZ176" s="555" t="s">
        <v>415</v>
      </c>
      <c r="BA176" s="659">
        <v>1421</v>
      </c>
      <c r="BB176" s="555" t="s">
        <v>416</v>
      </c>
      <c r="BC176" s="659">
        <v>414</v>
      </c>
      <c r="BD176" s="1152">
        <f t="shared" ref="BD176" si="417">AE176</f>
        <v>30490</v>
      </c>
      <c r="BE176" s="1056"/>
    </row>
    <row r="177" spans="1:57" s="31" customFormat="1" ht="54.75" customHeight="1" x14ac:dyDescent="0.2">
      <c r="A177" s="1078"/>
      <c r="B177" s="1147"/>
      <c r="C177" s="1083"/>
      <c r="D177" s="556" t="s">
        <v>3</v>
      </c>
      <c r="E177" s="538">
        <v>138109250</v>
      </c>
      <c r="F177" s="538">
        <v>138109250</v>
      </c>
      <c r="G177" s="538">
        <v>138109250</v>
      </c>
      <c r="H177" s="538">
        <v>138109250</v>
      </c>
      <c r="I177" s="538">
        <v>138109250</v>
      </c>
      <c r="J177" s="538">
        <v>138109250</v>
      </c>
      <c r="K177" s="538">
        <v>110487400</v>
      </c>
      <c r="L177" s="538">
        <v>110487400</v>
      </c>
      <c r="M177" s="538">
        <v>110487400</v>
      </c>
      <c r="N177" s="538">
        <v>110487400</v>
      </c>
      <c r="O177" s="538">
        <v>120836273.33333333</v>
      </c>
      <c r="P177" s="538">
        <v>120836273.33333333</v>
      </c>
      <c r="Q177" s="538">
        <v>130505440.13333333</v>
      </c>
      <c r="R177" s="538">
        <v>130505440.13333333</v>
      </c>
      <c r="S177" s="538" t="s">
        <v>566</v>
      </c>
      <c r="T177" s="538">
        <v>0</v>
      </c>
      <c r="U177" s="539">
        <v>84216500</v>
      </c>
      <c r="V177" s="539">
        <v>104527800</v>
      </c>
      <c r="W177" s="539">
        <v>104527800</v>
      </c>
      <c r="X177" s="539">
        <v>83622240</v>
      </c>
      <c r="Y177" s="539">
        <v>83622240</v>
      </c>
      <c r="Z177" s="539">
        <v>83622240</v>
      </c>
      <c r="AA177" s="539">
        <v>83622240</v>
      </c>
      <c r="AB177" s="500">
        <v>84211800</v>
      </c>
      <c r="AC177" s="500">
        <v>113158600</v>
      </c>
      <c r="AD177" s="500">
        <v>129866107</v>
      </c>
      <c r="AE177" s="539">
        <v>130505441</v>
      </c>
      <c r="AF177" s="1063"/>
      <c r="AG177" s="454" t="s">
        <v>436</v>
      </c>
      <c r="AH177" s="1069"/>
      <c r="AI177" s="1181"/>
      <c r="AJ177" s="1067"/>
      <c r="AK177" s="1063"/>
      <c r="AL177" s="1069"/>
      <c r="AM177" s="1069"/>
      <c r="AN177" s="1069"/>
      <c r="AO177" s="1069"/>
      <c r="AP177" s="1069"/>
      <c r="AQ177" s="554" t="s">
        <v>417</v>
      </c>
      <c r="AR177" s="659">
        <v>6883</v>
      </c>
      <c r="AS177" s="1070"/>
      <c r="AT177" s="1069"/>
      <c r="AU177" s="1069"/>
      <c r="AV177" s="554" t="s">
        <v>417</v>
      </c>
      <c r="AW177" s="659">
        <v>7226</v>
      </c>
      <c r="AX177" s="1072"/>
      <c r="AY177" s="1072"/>
      <c r="AZ177" s="555" t="s">
        <v>418</v>
      </c>
      <c r="BA177" s="659">
        <v>29069</v>
      </c>
      <c r="BB177" s="555" t="s">
        <v>419</v>
      </c>
      <c r="BC177" s="659">
        <v>16</v>
      </c>
      <c r="BD177" s="1153"/>
      <c r="BE177" s="1056"/>
    </row>
    <row r="178" spans="1:57" s="31" customFormat="1" ht="51" x14ac:dyDescent="0.2">
      <c r="A178" s="1078"/>
      <c r="B178" s="1147"/>
      <c r="C178" s="1083"/>
      <c r="D178" s="557" t="s">
        <v>42</v>
      </c>
      <c r="E178" s="553">
        <v>0</v>
      </c>
      <c r="F178" s="553">
        <v>0</v>
      </c>
      <c r="G178" s="553">
        <v>0</v>
      </c>
      <c r="H178" s="553">
        <v>0</v>
      </c>
      <c r="I178" s="553">
        <v>0</v>
      </c>
      <c r="J178" s="553">
        <v>0</v>
      </c>
      <c r="K178" s="553">
        <v>0</v>
      </c>
      <c r="L178" s="624">
        <v>0</v>
      </c>
      <c r="M178" s="632">
        <v>0</v>
      </c>
      <c r="N178" s="634">
        <v>0</v>
      </c>
      <c r="O178" s="500">
        <v>0</v>
      </c>
      <c r="P178" s="500">
        <v>0</v>
      </c>
      <c r="Q178" s="500">
        <v>0</v>
      </c>
      <c r="R178" s="500">
        <v>0</v>
      </c>
      <c r="S178" s="809"/>
      <c r="T178" s="500">
        <v>0</v>
      </c>
      <c r="U178" s="809">
        <v>0</v>
      </c>
      <c r="V178" s="809">
        <v>0</v>
      </c>
      <c r="W178" s="809">
        <v>0</v>
      </c>
      <c r="X178" s="809">
        <v>0</v>
      </c>
      <c r="Y178" s="809">
        <v>0</v>
      </c>
      <c r="Z178" s="809">
        <v>0</v>
      </c>
      <c r="AA178" s="809">
        <v>0</v>
      </c>
      <c r="AB178" s="809">
        <v>0</v>
      </c>
      <c r="AC178" s="809">
        <v>0</v>
      </c>
      <c r="AD178" s="809">
        <v>0</v>
      </c>
      <c r="AE178" s="809">
        <v>0</v>
      </c>
      <c r="AF178" s="1063"/>
      <c r="AG178" s="1183" t="s">
        <v>460</v>
      </c>
      <c r="AH178" s="1069"/>
      <c r="AI178" s="1181"/>
      <c r="AJ178" s="1067"/>
      <c r="AK178" s="1063"/>
      <c r="AL178" s="1069"/>
      <c r="AM178" s="1069"/>
      <c r="AN178" s="1069"/>
      <c r="AO178" s="1069"/>
      <c r="AP178" s="1069"/>
      <c r="AQ178" s="554" t="s">
        <v>420</v>
      </c>
      <c r="AR178" s="659">
        <v>1505</v>
      </c>
      <c r="AS178" s="1070"/>
      <c r="AT178" s="1069"/>
      <c r="AU178" s="1069"/>
      <c r="AV178" s="554" t="s">
        <v>420</v>
      </c>
      <c r="AW178" s="659">
        <v>1637</v>
      </c>
      <c r="AX178" s="1072"/>
      <c r="AY178" s="1072"/>
      <c r="AZ178" s="555"/>
      <c r="BA178" s="558"/>
      <c r="BB178" s="555" t="s">
        <v>421</v>
      </c>
      <c r="BC178" s="659">
        <v>154</v>
      </c>
      <c r="BD178" s="1153"/>
      <c r="BE178" s="1056"/>
    </row>
    <row r="179" spans="1:57" s="31" customFormat="1" ht="38.25" customHeight="1" x14ac:dyDescent="0.2">
      <c r="A179" s="1078"/>
      <c r="B179" s="1147"/>
      <c r="C179" s="1083"/>
      <c r="D179" s="556" t="s">
        <v>4</v>
      </c>
      <c r="E179" s="553">
        <v>19689150</v>
      </c>
      <c r="F179" s="553">
        <v>19689150</v>
      </c>
      <c r="G179" s="553">
        <v>19689150</v>
      </c>
      <c r="H179" s="553">
        <v>19689150</v>
      </c>
      <c r="I179" s="553">
        <v>19689150</v>
      </c>
      <c r="J179" s="553">
        <v>19689150</v>
      </c>
      <c r="K179" s="553">
        <v>19689150</v>
      </c>
      <c r="L179" s="624">
        <v>19689150</v>
      </c>
      <c r="M179" s="632">
        <v>19689150</v>
      </c>
      <c r="N179" s="634">
        <v>19689150</v>
      </c>
      <c r="O179" s="500">
        <v>19689150</v>
      </c>
      <c r="P179" s="500">
        <v>19689150</v>
      </c>
      <c r="Q179" s="500">
        <v>19689150</v>
      </c>
      <c r="R179" s="500">
        <v>19689150</v>
      </c>
      <c r="S179" s="809"/>
      <c r="T179" s="500">
        <v>11368269</v>
      </c>
      <c r="U179" s="500">
        <v>15751320</v>
      </c>
      <c r="V179" s="500">
        <v>15751320</v>
      </c>
      <c r="W179" s="500">
        <v>15751320</v>
      </c>
      <c r="X179" s="500">
        <v>15751320</v>
      </c>
      <c r="Y179" s="500">
        <v>15751320</v>
      </c>
      <c r="Z179" s="500">
        <v>15751320</v>
      </c>
      <c r="AA179" s="500">
        <v>15751320</v>
      </c>
      <c r="AB179" s="500">
        <v>15751320</v>
      </c>
      <c r="AC179" s="500">
        <v>15751320</v>
      </c>
      <c r="AD179" s="500">
        <v>15751320</v>
      </c>
      <c r="AE179" s="500">
        <v>15751320</v>
      </c>
      <c r="AF179" s="1063"/>
      <c r="AG179" s="1183"/>
      <c r="AH179" s="1069"/>
      <c r="AI179" s="1181"/>
      <c r="AJ179" s="1067"/>
      <c r="AK179" s="1063"/>
      <c r="AL179" s="1069"/>
      <c r="AM179" s="1069"/>
      <c r="AN179" s="1069"/>
      <c r="AO179" s="1069"/>
      <c r="AP179" s="1069"/>
      <c r="AQ179" s="554" t="s">
        <v>422</v>
      </c>
      <c r="AR179" s="659">
        <v>372</v>
      </c>
      <c r="AS179" s="1070"/>
      <c r="AT179" s="1069"/>
      <c r="AU179" s="1069"/>
      <c r="AV179" s="554" t="s">
        <v>422</v>
      </c>
      <c r="AW179" s="659">
        <v>637</v>
      </c>
      <c r="AX179" s="1072"/>
      <c r="AY179" s="1072"/>
      <c r="AZ179" s="559"/>
      <c r="BA179" s="560"/>
      <c r="BB179" s="555" t="s">
        <v>423</v>
      </c>
      <c r="BC179" s="659">
        <v>48</v>
      </c>
      <c r="BD179" s="1153"/>
      <c r="BE179" s="1056"/>
    </row>
    <row r="180" spans="1:57" s="31" customFormat="1" ht="38.25" customHeight="1" x14ac:dyDescent="0.2">
      <c r="A180" s="1078"/>
      <c r="B180" s="1147"/>
      <c r="C180" s="1083"/>
      <c r="D180" s="557" t="s">
        <v>43</v>
      </c>
      <c r="E180" s="553">
        <v>31248</v>
      </c>
      <c r="F180" s="553">
        <v>31248</v>
      </c>
      <c r="G180" s="553">
        <v>31248</v>
      </c>
      <c r="H180" s="553">
        <v>31248</v>
      </c>
      <c r="I180" s="553">
        <v>31248</v>
      </c>
      <c r="J180" s="553">
        <v>31248</v>
      </c>
      <c r="K180" s="553">
        <v>31248</v>
      </c>
      <c r="L180" s="624">
        <v>31248</v>
      </c>
      <c r="M180" s="632">
        <v>31248</v>
      </c>
      <c r="N180" s="634">
        <v>31248</v>
      </c>
      <c r="O180" s="500">
        <v>31248</v>
      </c>
      <c r="P180" s="500">
        <v>31248</v>
      </c>
      <c r="Q180" s="500">
        <v>31248</v>
      </c>
      <c r="R180" s="500">
        <v>31248</v>
      </c>
      <c r="S180" s="500"/>
      <c r="T180" s="500">
        <f t="shared" ref="T180:Y181" si="418">T178+T176</f>
        <v>606</v>
      </c>
      <c r="U180" s="500">
        <f t="shared" si="418"/>
        <v>5017</v>
      </c>
      <c r="V180" s="500">
        <f t="shared" si="418"/>
        <v>11200</v>
      </c>
      <c r="W180" s="500">
        <f t="shared" si="418"/>
        <v>17680</v>
      </c>
      <c r="X180" s="500">
        <f t="shared" ref="X180" si="419">X178+X176</f>
        <v>13129</v>
      </c>
      <c r="Y180" s="500">
        <f t="shared" si="418"/>
        <v>16618</v>
      </c>
      <c r="Z180" s="500">
        <f t="shared" ref="Z180:AA180" si="420">Z178+Z176</f>
        <v>20502</v>
      </c>
      <c r="AA180" s="500">
        <f t="shared" si="420"/>
        <v>23904</v>
      </c>
      <c r="AB180" s="500">
        <f t="shared" ref="AB180:AC180" si="421">AB178+AB176</f>
        <v>27054</v>
      </c>
      <c r="AC180" s="500">
        <f t="shared" si="421"/>
        <v>28503</v>
      </c>
      <c r="AD180" s="500">
        <f t="shared" ref="AD180:AE180" si="422">AD178+AD176</f>
        <v>29366</v>
      </c>
      <c r="AE180" s="500">
        <f t="shared" si="422"/>
        <v>30490</v>
      </c>
      <c r="AF180" s="1063"/>
      <c r="AG180" s="1183"/>
      <c r="AH180" s="1069"/>
      <c r="AI180" s="1181"/>
      <c r="AJ180" s="1067"/>
      <c r="AK180" s="1063"/>
      <c r="AL180" s="1069"/>
      <c r="AM180" s="1069"/>
      <c r="AN180" s="1069"/>
      <c r="AO180" s="1069"/>
      <c r="AP180" s="1069"/>
      <c r="AQ180" s="554" t="s">
        <v>424</v>
      </c>
      <c r="AR180" s="659">
        <v>516</v>
      </c>
      <c r="AS180" s="1070"/>
      <c r="AT180" s="1069"/>
      <c r="AU180" s="1069"/>
      <c r="AV180" s="554" t="s">
        <v>424</v>
      </c>
      <c r="AW180" s="659">
        <v>1672</v>
      </c>
      <c r="AX180" s="1072"/>
      <c r="AY180" s="1072"/>
      <c r="AZ180" s="559"/>
      <c r="BA180" s="560"/>
      <c r="BB180" s="555" t="s">
        <v>425</v>
      </c>
      <c r="BC180" s="659">
        <v>19</v>
      </c>
      <c r="BD180" s="1153"/>
      <c r="BE180" s="1056"/>
    </row>
    <row r="181" spans="1:57" s="31" customFormat="1" ht="38.25" x14ac:dyDescent="0.2">
      <c r="A181" s="1078"/>
      <c r="B181" s="1147"/>
      <c r="C181" s="1083"/>
      <c r="D181" s="1057" t="s">
        <v>45</v>
      </c>
      <c r="E181" s="1059">
        <f t="shared" ref="E181:J181" si="423">E179+E177</f>
        <v>157798400</v>
      </c>
      <c r="F181" s="1059">
        <f t="shared" si="423"/>
        <v>157798400</v>
      </c>
      <c r="G181" s="1059">
        <f t="shared" si="423"/>
        <v>157798400</v>
      </c>
      <c r="H181" s="1059">
        <f t="shared" si="423"/>
        <v>157798400</v>
      </c>
      <c r="I181" s="1059">
        <f t="shared" si="423"/>
        <v>157798400</v>
      </c>
      <c r="J181" s="1059">
        <f t="shared" si="423"/>
        <v>157798400</v>
      </c>
      <c r="K181" s="1059">
        <f t="shared" ref="K181:L181" si="424">K179+K177</f>
        <v>130176550</v>
      </c>
      <c r="L181" s="1059">
        <f t="shared" si="424"/>
        <v>130176550</v>
      </c>
      <c r="M181" s="1059">
        <f t="shared" ref="M181:O181" si="425">M179+M177</f>
        <v>130176550</v>
      </c>
      <c r="N181" s="1059">
        <f t="shared" si="425"/>
        <v>130176550</v>
      </c>
      <c r="O181" s="1076">
        <f t="shared" si="425"/>
        <v>140525423.33333331</v>
      </c>
      <c r="P181" s="1076">
        <f t="shared" ref="P181:Q181" si="426">P179+P177</f>
        <v>140525423.33333331</v>
      </c>
      <c r="Q181" s="1076">
        <f t="shared" si="426"/>
        <v>150194590.13333333</v>
      </c>
      <c r="R181" s="1076">
        <f t="shared" ref="R181" si="427">R179+R177</f>
        <v>150194590.13333333</v>
      </c>
      <c r="S181" s="1076"/>
      <c r="T181" s="1076">
        <f>T179+T177</f>
        <v>11368269</v>
      </c>
      <c r="U181" s="1076">
        <f t="shared" si="418"/>
        <v>99967820</v>
      </c>
      <c r="V181" s="1076">
        <f t="shared" si="418"/>
        <v>120279120</v>
      </c>
      <c r="W181" s="1076">
        <f t="shared" si="418"/>
        <v>120279120</v>
      </c>
      <c r="X181" s="1076">
        <f t="shared" ref="X181" si="428">X179+X177</f>
        <v>99373560</v>
      </c>
      <c r="Y181" s="1076">
        <f t="shared" si="418"/>
        <v>99373560</v>
      </c>
      <c r="Z181" s="1076">
        <f t="shared" ref="Z181:AA181" si="429">Z179+Z177</f>
        <v>99373560</v>
      </c>
      <c r="AA181" s="1076">
        <f t="shared" si="429"/>
        <v>99373560</v>
      </c>
      <c r="AB181" s="1076">
        <f t="shared" ref="AB181:AC181" si="430">AB179+AB177</f>
        <v>99963120</v>
      </c>
      <c r="AC181" s="1076">
        <f t="shared" si="430"/>
        <v>128909920</v>
      </c>
      <c r="AD181" s="1076">
        <f t="shared" ref="AD181:AE181" si="431">AD179+AD177</f>
        <v>145617427</v>
      </c>
      <c r="AE181" s="1076">
        <f t="shared" si="431"/>
        <v>146256761</v>
      </c>
      <c r="AF181" s="1063"/>
      <c r="AG181" s="1183"/>
      <c r="AH181" s="1069"/>
      <c r="AI181" s="1181"/>
      <c r="AJ181" s="1067"/>
      <c r="AK181" s="1063"/>
      <c r="AL181" s="1069"/>
      <c r="AM181" s="1069"/>
      <c r="AN181" s="1069"/>
      <c r="AO181" s="1069"/>
      <c r="AP181" s="1069"/>
      <c r="AQ181" s="554" t="s">
        <v>426</v>
      </c>
      <c r="AR181" s="659">
        <v>98</v>
      </c>
      <c r="AS181" s="1070"/>
      <c r="AT181" s="1069"/>
      <c r="AU181" s="1069"/>
      <c r="AV181" s="554" t="s">
        <v>426</v>
      </c>
      <c r="AW181" s="659">
        <v>288</v>
      </c>
      <c r="AX181" s="1072"/>
      <c r="AY181" s="1072"/>
      <c r="AZ181" s="559"/>
      <c r="BA181" s="560"/>
      <c r="BB181" s="555" t="s">
        <v>427</v>
      </c>
      <c r="BC181" s="659">
        <v>29839</v>
      </c>
      <c r="BD181" s="1153"/>
      <c r="BE181" s="1056"/>
    </row>
    <row r="182" spans="1:57" s="31" customFormat="1" ht="26.25" customHeight="1" thickBot="1" x14ac:dyDescent="0.25">
      <c r="A182" s="1078"/>
      <c r="B182" s="1147"/>
      <c r="C182" s="1083"/>
      <c r="D182" s="1058"/>
      <c r="E182" s="1059"/>
      <c r="F182" s="1059"/>
      <c r="G182" s="1059"/>
      <c r="H182" s="1059"/>
      <c r="I182" s="1059"/>
      <c r="J182" s="1059"/>
      <c r="K182" s="1059"/>
      <c r="L182" s="1059"/>
      <c r="M182" s="1059"/>
      <c r="N182" s="1059"/>
      <c r="O182" s="1076"/>
      <c r="P182" s="1076"/>
      <c r="Q182" s="1076"/>
      <c r="R182" s="1076"/>
      <c r="S182" s="1076"/>
      <c r="T182" s="1076"/>
      <c r="U182" s="1076"/>
      <c r="V182" s="1076"/>
      <c r="W182" s="1076"/>
      <c r="X182" s="1076"/>
      <c r="Y182" s="1076"/>
      <c r="Z182" s="1076"/>
      <c r="AA182" s="1076"/>
      <c r="AB182" s="1076"/>
      <c r="AC182" s="1076"/>
      <c r="AD182" s="1076"/>
      <c r="AE182" s="1076"/>
      <c r="AF182" s="1064"/>
      <c r="AG182" s="1184"/>
      <c r="AH182" s="1175"/>
      <c r="AI182" s="1182"/>
      <c r="AJ182" s="1068"/>
      <c r="AK182" s="1179"/>
      <c r="AL182" s="1069"/>
      <c r="AM182" s="1069"/>
      <c r="AN182" s="1069"/>
      <c r="AO182" s="1069"/>
      <c r="AP182" s="1069"/>
      <c r="AQ182" s="554" t="s">
        <v>428</v>
      </c>
      <c r="AR182" s="659">
        <v>0</v>
      </c>
      <c r="AS182" s="1070"/>
      <c r="AT182" s="1069"/>
      <c r="AU182" s="1069"/>
      <c r="AV182" s="554" t="s">
        <v>428</v>
      </c>
      <c r="AW182" s="659">
        <v>0</v>
      </c>
      <c r="AX182" s="1073"/>
      <c r="AY182" s="1073"/>
      <c r="AZ182" s="559"/>
      <c r="BA182" s="560"/>
      <c r="BB182" s="558"/>
      <c r="BC182" s="558"/>
      <c r="BD182" s="1153"/>
      <c r="BE182" s="1056"/>
    </row>
    <row r="183" spans="1:57" s="31" customFormat="1" ht="22.5" customHeight="1" x14ac:dyDescent="0.2">
      <c r="A183" s="1078"/>
      <c r="B183" s="1147"/>
      <c r="C183" s="1083" t="s">
        <v>479</v>
      </c>
      <c r="D183" s="551" t="s">
        <v>41</v>
      </c>
      <c r="E183" s="553"/>
      <c r="F183" s="553"/>
      <c r="G183" s="553"/>
      <c r="H183" s="553"/>
      <c r="I183" s="553"/>
      <c r="J183" s="553"/>
      <c r="K183" s="553">
        <v>26040</v>
      </c>
      <c r="L183" s="624">
        <v>26040</v>
      </c>
      <c r="M183" s="632">
        <v>26040</v>
      </c>
      <c r="N183" s="634">
        <v>26040</v>
      </c>
      <c r="O183" s="500">
        <v>26040</v>
      </c>
      <c r="P183" s="500">
        <v>26040</v>
      </c>
      <c r="Q183" s="500">
        <v>26040</v>
      </c>
      <c r="R183" s="42">
        <v>18342</v>
      </c>
      <c r="S183" s="42"/>
      <c r="T183" s="42"/>
      <c r="U183" s="42"/>
      <c r="V183" s="42"/>
      <c r="W183" s="42"/>
      <c r="X183" s="42">
        <v>10047</v>
      </c>
      <c r="Y183" s="42">
        <v>11594</v>
      </c>
      <c r="Z183" s="42">
        <v>12479</v>
      </c>
      <c r="AA183" s="500">
        <v>14235</v>
      </c>
      <c r="AB183" s="500">
        <v>16311</v>
      </c>
      <c r="AC183" s="500">
        <v>17499</v>
      </c>
      <c r="AD183" s="500">
        <v>18228</v>
      </c>
      <c r="AE183" s="42">
        <v>18342</v>
      </c>
      <c r="AF183" s="1062" t="s">
        <v>578</v>
      </c>
      <c r="AG183" s="1178" t="s">
        <v>481</v>
      </c>
      <c r="AH183" s="1178"/>
      <c r="AI183" s="1178"/>
      <c r="AJ183" s="1066" t="s">
        <v>587</v>
      </c>
      <c r="AK183" s="1178" t="s">
        <v>472</v>
      </c>
      <c r="AL183" s="1069"/>
      <c r="AM183" s="1069" t="s">
        <v>473</v>
      </c>
      <c r="AN183" s="1069"/>
      <c r="AO183" s="1069">
        <v>8391</v>
      </c>
      <c r="AP183" s="1069">
        <f t="shared" ref="AP183" si="432">AO183-AS183</f>
        <v>8391</v>
      </c>
      <c r="AQ183" s="554" t="s">
        <v>414</v>
      </c>
      <c r="AR183" s="659">
        <v>312</v>
      </c>
      <c r="AS183" s="1071">
        <v>0</v>
      </c>
      <c r="AT183" s="1069">
        <v>9941</v>
      </c>
      <c r="AU183" s="1069">
        <f t="shared" ref="AU183" si="433">AT183-AX183</f>
        <v>9941</v>
      </c>
      <c r="AV183" s="554" t="s">
        <v>414</v>
      </c>
      <c r="AW183" s="659">
        <v>302</v>
      </c>
      <c r="AX183" s="1071">
        <v>0</v>
      </c>
      <c r="AY183" s="1071">
        <v>10</v>
      </c>
      <c r="AZ183" s="555" t="s">
        <v>415</v>
      </c>
      <c r="BA183" s="659">
        <v>539</v>
      </c>
      <c r="BB183" s="555" t="s">
        <v>416</v>
      </c>
      <c r="BC183" s="659">
        <v>252</v>
      </c>
      <c r="BD183" s="1152">
        <f t="shared" ref="BD183:BD190" si="434">AE183</f>
        <v>18342</v>
      </c>
      <c r="BE183" s="1074"/>
    </row>
    <row r="184" spans="1:57" s="31" customFormat="1" ht="38.25" customHeight="1" x14ac:dyDescent="0.2">
      <c r="A184" s="1078"/>
      <c r="B184" s="1147"/>
      <c r="C184" s="1083"/>
      <c r="D184" s="556" t="s">
        <v>3</v>
      </c>
      <c r="E184" s="538"/>
      <c r="F184" s="538"/>
      <c r="G184" s="538"/>
      <c r="H184" s="538"/>
      <c r="I184" s="538"/>
      <c r="J184" s="538"/>
      <c r="K184" s="538">
        <v>110487400</v>
      </c>
      <c r="L184" s="538">
        <v>110487400</v>
      </c>
      <c r="M184" s="538">
        <v>110487400</v>
      </c>
      <c r="N184" s="538">
        <v>110487400</v>
      </c>
      <c r="O184" s="538">
        <v>120836273.33333333</v>
      </c>
      <c r="P184" s="538">
        <v>120836273.33333333</v>
      </c>
      <c r="Q184" s="538">
        <v>130505440.13333333</v>
      </c>
      <c r="R184" s="538">
        <v>130505440.13333333</v>
      </c>
      <c r="S184" s="538" t="s">
        <v>566</v>
      </c>
      <c r="T184" s="538"/>
      <c r="U184" s="539"/>
      <c r="V184" s="539"/>
      <c r="W184" s="539"/>
      <c r="X184" s="539">
        <v>83622240</v>
      </c>
      <c r="Y184" s="539">
        <v>83622240</v>
      </c>
      <c r="Z184" s="539">
        <v>83622240</v>
      </c>
      <c r="AA184" s="539">
        <v>83622240</v>
      </c>
      <c r="AB184" s="500">
        <v>84211800</v>
      </c>
      <c r="AC184" s="500">
        <v>113158600</v>
      </c>
      <c r="AD184" s="500">
        <v>129866107</v>
      </c>
      <c r="AE184" s="539">
        <v>130505440</v>
      </c>
      <c r="AF184" s="1063"/>
      <c r="AG184" s="1063"/>
      <c r="AH184" s="1063"/>
      <c r="AI184" s="1063"/>
      <c r="AJ184" s="1067"/>
      <c r="AK184" s="1063"/>
      <c r="AL184" s="1069"/>
      <c r="AM184" s="1069"/>
      <c r="AN184" s="1069"/>
      <c r="AO184" s="1069"/>
      <c r="AP184" s="1069"/>
      <c r="AQ184" s="554" t="s">
        <v>417</v>
      </c>
      <c r="AR184" s="659">
        <v>3189</v>
      </c>
      <c r="AS184" s="1072"/>
      <c r="AT184" s="1069"/>
      <c r="AU184" s="1069"/>
      <c r="AV184" s="554" t="s">
        <v>417</v>
      </c>
      <c r="AW184" s="659">
        <v>3595</v>
      </c>
      <c r="AX184" s="1072"/>
      <c r="AY184" s="1072"/>
      <c r="AZ184" s="555" t="s">
        <v>418</v>
      </c>
      <c r="BA184" s="659">
        <v>17803</v>
      </c>
      <c r="BB184" s="555" t="s">
        <v>419</v>
      </c>
      <c r="BC184" s="659">
        <v>7</v>
      </c>
      <c r="BD184" s="1153"/>
      <c r="BE184" s="1074"/>
    </row>
    <row r="185" spans="1:57" s="31" customFormat="1" ht="51" x14ac:dyDescent="0.2">
      <c r="A185" s="1078"/>
      <c r="B185" s="1147"/>
      <c r="C185" s="1083"/>
      <c r="D185" s="557" t="s">
        <v>42</v>
      </c>
      <c r="E185" s="553"/>
      <c r="F185" s="553"/>
      <c r="G185" s="553"/>
      <c r="H185" s="553"/>
      <c r="I185" s="553"/>
      <c r="J185" s="553"/>
      <c r="K185" s="553">
        <v>0</v>
      </c>
      <c r="L185" s="624">
        <v>0</v>
      </c>
      <c r="M185" s="632">
        <v>0</v>
      </c>
      <c r="N185" s="634">
        <v>0</v>
      </c>
      <c r="O185" s="500">
        <v>0</v>
      </c>
      <c r="P185" s="500">
        <v>0</v>
      </c>
      <c r="Q185" s="500">
        <v>0</v>
      </c>
      <c r="R185" s="500">
        <v>0</v>
      </c>
      <c r="S185" s="809"/>
      <c r="T185" s="500"/>
      <c r="U185" s="809"/>
      <c r="V185" s="809"/>
      <c r="W185" s="817"/>
      <c r="X185" s="809">
        <v>0</v>
      </c>
      <c r="Y185" s="809">
        <v>0</v>
      </c>
      <c r="Z185" s="809">
        <v>0</v>
      </c>
      <c r="AA185" s="809">
        <v>0</v>
      </c>
      <c r="AB185" s="809">
        <v>0</v>
      </c>
      <c r="AC185" s="809">
        <v>0</v>
      </c>
      <c r="AD185" s="809">
        <v>0</v>
      </c>
      <c r="AE185" s="809">
        <v>0</v>
      </c>
      <c r="AF185" s="1063"/>
      <c r="AG185" s="1063"/>
      <c r="AH185" s="1063"/>
      <c r="AI185" s="1063"/>
      <c r="AJ185" s="1067"/>
      <c r="AK185" s="1063"/>
      <c r="AL185" s="1069"/>
      <c r="AM185" s="1069"/>
      <c r="AN185" s="1069"/>
      <c r="AO185" s="1069"/>
      <c r="AP185" s="1069"/>
      <c r="AQ185" s="554" t="s">
        <v>420</v>
      </c>
      <c r="AR185" s="659">
        <v>664</v>
      </c>
      <c r="AS185" s="1072"/>
      <c r="AT185" s="1069"/>
      <c r="AU185" s="1069"/>
      <c r="AV185" s="554" t="s">
        <v>420</v>
      </c>
      <c r="AW185" s="659">
        <v>849</v>
      </c>
      <c r="AX185" s="1072"/>
      <c r="AY185" s="1072"/>
      <c r="AZ185" s="555"/>
      <c r="BA185" s="558"/>
      <c r="BB185" s="555" t="s">
        <v>421</v>
      </c>
      <c r="BC185" s="659">
        <v>119</v>
      </c>
      <c r="BD185" s="1153"/>
      <c r="BE185" s="1074"/>
    </row>
    <row r="186" spans="1:57" s="31" customFormat="1" ht="38.25" customHeight="1" x14ac:dyDescent="0.2">
      <c r="A186" s="1078"/>
      <c r="B186" s="1147"/>
      <c r="C186" s="1083"/>
      <c r="D186" s="556" t="s">
        <v>4</v>
      </c>
      <c r="E186" s="553"/>
      <c r="F186" s="553"/>
      <c r="G186" s="553"/>
      <c r="H186" s="553"/>
      <c r="I186" s="553"/>
      <c r="J186" s="553"/>
      <c r="K186" s="553">
        <v>0</v>
      </c>
      <c r="L186" s="624">
        <v>0</v>
      </c>
      <c r="M186" s="632">
        <v>0</v>
      </c>
      <c r="N186" s="634">
        <v>0</v>
      </c>
      <c r="O186" s="500">
        <v>0</v>
      </c>
      <c r="P186" s="500">
        <v>0</v>
      </c>
      <c r="Q186" s="500">
        <v>0</v>
      </c>
      <c r="R186" s="500">
        <v>0</v>
      </c>
      <c r="S186" s="809"/>
      <c r="T186" s="500"/>
      <c r="U186" s="500"/>
      <c r="V186" s="500"/>
      <c r="W186" s="500"/>
      <c r="X186" s="500">
        <v>0</v>
      </c>
      <c r="Y186" s="500">
        <v>0</v>
      </c>
      <c r="Z186" s="500">
        <v>0</v>
      </c>
      <c r="AA186" s="500">
        <v>0</v>
      </c>
      <c r="AB186" s="500">
        <v>0</v>
      </c>
      <c r="AC186" s="500">
        <v>0</v>
      </c>
      <c r="AD186" s="500">
        <v>0</v>
      </c>
      <c r="AE186" s="500"/>
      <c r="AF186" s="1063"/>
      <c r="AG186" s="1063"/>
      <c r="AH186" s="1063"/>
      <c r="AI186" s="1063"/>
      <c r="AJ186" s="1067"/>
      <c r="AK186" s="1063"/>
      <c r="AL186" s="1069"/>
      <c r="AM186" s="1069"/>
      <c r="AN186" s="1069"/>
      <c r="AO186" s="1069"/>
      <c r="AP186" s="1069"/>
      <c r="AQ186" s="554" t="s">
        <v>422</v>
      </c>
      <c r="AR186" s="659">
        <v>129</v>
      </c>
      <c r="AS186" s="1072"/>
      <c r="AT186" s="1069"/>
      <c r="AU186" s="1069"/>
      <c r="AV186" s="554" t="s">
        <v>422</v>
      </c>
      <c r="AW186" s="659">
        <v>192</v>
      </c>
      <c r="AX186" s="1072"/>
      <c r="AY186" s="1072"/>
      <c r="AZ186" s="559"/>
      <c r="BA186" s="560"/>
      <c r="BB186" s="555" t="s">
        <v>423</v>
      </c>
      <c r="BC186" s="659">
        <v>19</v>
      </c>
      <c r="BD186" s="1153"/>
      <c r="BE186" s="1074"/>
    </row>
    <row r="187" spans="1:57" s="31" customFormat="1" ht="38.25" customHeight="1" x14ac:dyDescent="0.2">
      <c r="A187" s="1078"/>
      <c r="B187" s="1147"/>
      <c r="C187" s="1083"/>
      <c r="D187" s="557" t="s">
        <v>43</v>
      </c>
      <c r="E187" s="553"/>
      <c r="F187" s="553"/>
      <c r="G187" s="553"/>
      <c r="H187" s="553"/>
      <c r="I187" s="553"/>
      <c r="J187" s="553"/>
      <c r="K187" s="553">
        <f t="shared" ref="K187:M188" si="435">K183+K185</f>
        <v>26040</v>
      </c>
      <c r="L187" s="624">
        <f t="shared" si="435"/>
        <v>26040</v>
      </c>
      <c r="M187" s="632">
        <f t="shared" si="435"/>
        <v>26040</v>
      </c>
      <c r="N187" s="634">
        <f t="shared" ref="N187" si="436">N183+N185</f>
        <v>26040</v>
      </c>
      <c r="O187" s="500">
        <f t="shared" ref="O187:P187" si="437">O183+O185</f>
        <v>26040</v>
      </c>
      <c r="P187" s="500">
        <f t="shared" si="437"/>
        <v>26040</v>
      </c>
      <c r="Q187" s="500">
        <f t="shared" ref="Q187:R187" si="438">Q183+Q185</f>
        <v>26040</v>
      </c>
      <c r="R187" s="500">
        <f t="shared" si="438"/>
        <v>18342</v>
      </c>
      <c r="S187" s="500"/>
      <c r="T187" s="500"/>
      <c r="U187" s="500"/>
      <c r="V187" s="500"/>
      <c r="W187" s="500"/>
      <c r="X187" s="500">
        <f t="shared" ref="X187" si="439">X185+X183</f>
        <v>10047</v>
      </c>
      <c r="Y187" s="500">
        <f t="shared" ref="Y187:Z188" si="440">Y185+Y183</f>
        <v>11594</v>
      </c>
      <c r="Z187" s="500">
        <f t="shared" si="440"/>
        <v>12479</v>
      </c>
      <c r="AA187" s="500">
        <f t="shared" ref="AA187:AB187" si="441">AA185+AA183</f>
        <v>14235</v>
      </c>
      <c r="AB187" s="500">
        <f t="shared" si="441"/>
        <v>16311</v>
      </c>
      <c r="AC187" s="500">
        <f t="shared" ref="AC187:AE187" si="442">AC185+AC183</f>
        <v>17499</v>
      </c>
      <c r="AD187" s="500">
        <f t="shared" si="442"/>
        <v>18228</v>
      </c>
      <c r="AE187" s="500">
        <f t="shared" si="442"/>
        <v>18342</v>
      </c>
      <c r="AF187" s="1063"/>
      <c r="AG187" s="1063"/>
      <c r="AH187" s="1063"/>
      <c r="AI187" s="1063"/>
      <c r="AJ187" s="1067"/>
      <c r="AK187" s="1063"/>
      <c r="AL187" s="1069"/>
      <c r="AM187" s="1069"/>
      <c r="AN187" s="1069"/>
      <c r="AO187" s="1069"/>
      <c r="AP187" s="1069"/>
      <c r="AQ187" s="554" t="s">
        <v>424</v>
      </c>
      <c r="AR187" s="659">
        <v>163</v>
      </c>
      <c r="AS187" s="1072"/>
      <c r="AT187" s="1069"/>
      <c r="AU187" s="1069"/>
      <c r="AV187" s="554" t="s">
        <v>424</v>
      </c>
      <c r="AW187" s="659">
        <v>496</v>
      </c>
      <c r="AX187" s="1072"/>
      <c r="AY187" s="1072"/>
      <c r="AZ187" s="559"/>
      <c r="BA187" s="560"/>
      <c r="BB187" s="555" t="s">
        <v>425</v>
      </c>
      <c r="BC187" s="659">
        <v>8</v>
      </c>
      <c r="BD187" s="1153"/>
      <c r="BE187" s="1074"/>
    </row>
    <row r="188" spans="1:57" s="31" customFormat="1" ht="38.25" x14ac:dyDescent="0.2">
      <c r="A188" s="1078"/>
      <c r="B188" s="1147"/>
      <c r="C188" s="1083"/>
      <c r="D188" s="1057" t="s">
        <v>45</v>
      </c>
      <c r="E188" s="1059"/>
      <c r="F188" s="1059"/>
      <c r="G188" s="1059"/>
      <c r="H188" s="1059"/>
      <c r="I188" s="1059"/>
      <c r="J188" s="1059"/>
      <c r="K188" s="1059">
        <f t="shared" si="435"/>
        <v>110487400</v>
      </c>
      <c r="L188" s="1059">
        <f t="shared" si="435"/>
        <v>110487400</v>
      </c>
      <c r="M188" s="1059">
        <f t="shared" si="435"/>
        <v>110487400</v>
      </c>
      <c r="N188" s="1059">
        <f t="shared" ref="N188" si="443">N184+N186</f>
        <v>110487400</v>
      </c>
      <c r="O188" s="1076">
        <f t="shared" ref="O188:P188" si="444">O184+O186</f>
        <v>120836273.33333333</v>
      </c>
      <c r="P188" s="1076">
        <f t="shared" si="444"/>
        <v>120836273.33333333</v>
      </c>
      <c r="Q188" s="1076">
        <f t="shared" ref="Q188:R188" si="445">Q184+Q186</f>
        <v>130505440.13333333</v>
      </c>
      <c r="R188" s="1076">
        <f t="shared" si="445"/>
        <v>130505440.13333333</v>
      </c>
      <c r="S188" s="1076"/>
      <c r="T188" s="1076"/>
      <c r="U188" s="1076"/>
      <c r="V188" s="1076"/>
      <c r="W188" s="1076"/>
      <c r="X188" s="1076">
        <f t="shared" ref="X188" si="446">X186+X184</f>
        <v>83622240</v>
      </c>
      <c r="Y188" s="1076">
        <f t="shared" si="440"/>
        <v>83622240</v>
      </c>
      <c r="Z188" s="1076">
        <f t="shared" si="440"/>
        <v>83622240</v>
      </c>
      <c r="AA188" s="1076">
        <f t="shared" ref="AA188:AB188" si="447">AA186+AA184</f>
        <v>83622240</v>
      </c>
      <c r="AB188" s="1076">
        <f t="shared" si="447"/>
        <v>84211800</v>
      </c>
      <c r="AC188" s="1076">
        <f t="shared" ref="AC188:AE188" si="448">AC186+AC184</f>
        <v>113158600</v>
      </c>
      <c r="AD188" s="1076">
        <f t="shared" si="448"/>
        <v>129866107</v>
      </c>
      <c r="AE188" s="1076">
        <f t="shared" si="448"/>
        <v>130505440</v>
      </c>
      <c r="AF188" s="1063"/>
      <c r="AG188" s="1063"/>
      <c r="AH188" s="1063"/>
      <c r="AI188" s="1063"/>
      <c r="AJ188" s="1067"/>
      <c r="AK188" s="1063"/>
      <c r="AL188" s="1069"/>
      <c r="AM188" s="1069"/>
      <c r="AN188" s="1069"/>
      <c r="AO188" s="1069"/>
      <c r="AP188" s="1069"/>
      <c r="AQ188" s="554" t="s">
        <v>426</v>
      </c>
      <c r="AR188" s="659">
        <v>22</v>
      </c>
      <c r="AS188" s="1072"/>
      <c r="AT188" s="1069"/>
      <c r="AU188" s="1069"/>
      <c r="AV188" s="554" t="s">
        <v>426</v>
      </c>
      <c r="AW188" s="659">
        <v>29</v>
      </c>
      <c r="AX188" s="1072"/>
      <c r="AY188" s="1072"/>
      <c r="AZ188" s="559"/>
      <c r="BA188" s="560"/>
      <c r="BB188" s="555" t="s">
        <v>427</v>
      </c>
      <c r="BC188" s="659">
        <v>17937</v>
      </c>
      <c r="BD188" s="1153"/>
      <c r="BE188" s="1074"/>
    </row>
    <row r="189" spans="1:57" s="31" customFormat="1" ht="26.25" customHeight="1" thickBot="1" x14ac:dyDescent="0.25">
      <c r="A189" s="1078"/>
      <c r="B189" s="1147"/>
      <c r="C189" s="1083"/>
      <c r="D189" s="1058"/>
      <c r="E189" s="1059"/>
      <c r="F189" s="1059"/>
      <c r="G189" s="1059"/>
      <c r="H189" s="1059"/>
      <c r="I189" s="1059"/>
      <c r="J189" s="1059"/>
      <c r="K189" s="1059"/>
      <c r="L189" s="1059"/>
      <c r="M189" s="1059"/>
      <c r="N189" s="1059"/>
      <c r="O189" s="1076"/>
      <c r="P189" s="1076"/>
      <c r="Q189" s="1076"/>
      <c r="R189" s="1076"/>
      <c r="S189" s="1076"/>
      <c r="T189" s="1076"/>
      <c r="U189" s="1076"/>
      <c r="V189" s="1076"/>
      <c r="W189" s="1076"/>
      <c r="X189" s="1076"/>
      <c r="Y189" s="1076"/>
      <c r="Z189" s="1076"/>
      <c r="AA189" s="1076"/>
      <c r="AB189" s="1076"/>
      <c r="AC189" s="1076"/>
      <c r="AD189" s="1076"/>
      <c r="AE189" s="1076"/>
      <c r="AF189" s="1064"/>
      <c r="AG189" s="1179"/>
      <c r="AH189" s="1179"/>
      <c r="AI189" s="1179"/>
      <c r="AJ189" s="1068"/>
      <c r="AK189" s="1179"/>
      <c r="AL189" s="1069"/>
      <c r="AM189" s="1069"/>
      <c r="AN189" s="1069"/>
      <c r="AO189" s="1069"/>
      <c r="AP189" s="1069"/>
      <c r="AQ189" s="554" t="s">
        <v>428</v>
      </c>
      <c r="AR189" s="659">
        <v>0</v>
      </c>
      <c r="AS189" s="1073"/>
      <c r="AT189" s="1069"/>
      <c r="AU189" s="1069"/>
      <c r="AV189" s="554" t="s">
        <v>428</v>
      </c>
      <c r="AW189" s="659">
        <v>0</v>
      </c>
      <c r="AX189" s="1073"/>
      <c r="AY189" s="1073"/>
      <c r="AZ189" s="559"/>
      <c r="BA189" s="560"/>
      <c r="BB189" s="558"/>
      <c r="BC189" s="558"/>
      <c r="BD189" s="1153"/>
      <c r="BE189" s="1074"/>
    </row>
    <row r="190" spans="1:57" s="31" customFormat="1" ht="62.25" customHeight="1" x14ac:dyDescent="0.2">
      <c r="A190" s="1078"/>
      <c r="B190" s="1147"/>
      <c r="C190" s="1083" t="s">
        <v>482</v>
      </c>
      <c r="D190" s="551" t="s">
        <v>41</v>
      </c>
      <c r="E190" s="553">
        <v>31248</v>
      </c>
      <c r="F190" s="553">
        <v>31248</v>
      </c>
      <c r="G190" s="553">
        <v>31248</v>
      </c>
      <c r="H190" s="553">
        <v>31248</v>
      </c>
      <c r="I190" s="553">
        <v>31248</v>
      </c>
      <c r="J190" s="553">
        <v>31248</v>
      </c>
      <c r="K190" s="553">
        <v>26040</v>
      </c>
      <c r="L190" s="624">
        <v>26040</v>
      </c>
      <c r="M190" s="632">
        <v>26040</v>
      </c>
      <c r="N190" s="634">
        <v>26040</v>
      </c>
      <c r="O190" s="500">
        <v>26040</v>
      </c>
      <c r="P190" s="500">
        <v>26040</v>
      </c>
      <c r="Q190" s="500">
        <v>26040</v>
      </c>
      <c r="R190" s="42">
        <v>36441</v>
      </c>
      <c r="S190" s="302"/>
      <c r="T190" s="42">
        <v>110</v>
      </c>
      <c r="U190" s="42">
        <v>564</v>
      </c>
      <c r="V190" s="42">
        <v>3410</v>
      </c>
      <c r="W190" s="42">
        <v>8373</v>
      </c>
      <c r="X190" s="42">
        <v>12566</v>
      </c>
      <c r="Y190" s="42">
        <v>15998</v>
      </c>
      <c r="Z190" s="42">
        <v>19313</v>
      </c>
      <c r="AA190" s="500">
        <v>23223</v>
      </c>
      <c r="AB190" s="500">
        <v>28146</v>
      </c>
      <c r="AC190" s="500">
        <v>32096</v>
      </c>
      <c r="AD190" s="500">
        <v>36417</v>
      </c>
      <c r="AE190" s="42">
        <v>36441</v>
      </c>
      <c r="AF190" s="1062" t="s">
        <v>480</v>
      </c>
      <c r="AG190" s="1178" t="s">
        <v>481</v>
      </c>
      <c r="AH190" s="1178"/>
      <c r="AI190" s="1178"/>
      <c r="AJ190" s="1066" t="s">
        <v>587</v>
      </c>
      <c r="AK190" s="1178" t="s">
        <v>472</v>
      </c>
      <c r="AL190" s="1069"/>
      <c r="AM190" s="1069" t="s">
        <v>473</v>
      </c>
      <c r="AN190" s="1069">
        <v>31248</v>
      </c>
      <c r="AO190" s="1069">
        <v>17366</v>
      </c>
      <c r="AP190" s="1069">
        <f t="shared" ref="AP190" si="449">AO190-AS190</f>
        <v>13192</v>
      </c>
      <c r="AQ190" s="554" t="s">
        <v>414</v>
      </c>
      <c r="AR190" s="659">
        <v>1755</v>
      </c>
      <c r="AS190" s="1071">
        <v>4174</v>
      </c>
      <c r="AT190" s="1069">
        <v>18853</v>
      </c>
      <c r="AU190" s="1069">
        <f t="shared" ref="AU190" si="450">AT190-AX190</f>
        <v>14847</v>
      </c>
      <c r="AV190" s="554" t="s">
        <v>414</v>
      </c>
      <c r="AW190" s="659">
        <v>1798</v>
      </c>
      <c r="AX190" s="1071">
        <v>4006</v>
      </c>
      <c r="AY190" s="1071">
        <v>8</v>
      </c>
      <c r="AZ190" s="555" t="s">
        <v>415</v>
      </c>
      <c r="BA190" s="659">
        <v>506</v>
      </c>
      <c r="BB190" s="555" t="s">
        <v>416</v>
      </c>
      <c r="BC190" s="659">
        <v>250</v>
      </c>
      <c r="BD190" s="1152">
        <f t="shared" si="434"/>
        <v>36441</v>
      </c>
      <c r="BE190" s="1074"/>
    </row>
    <row r="191" spans="1:57" s="31" customFormat="1" ht="38.25" customHeight="1" x14ac:dyDescent="0.2">
      <c r="A191" s="1078"/>
      <c r="B191" s="1147"/>
      <c r="C191" s="1083"/>
      <c r="D191" s="556" t="s">
        <v>3</v>
      </c>
      <c r="E191" s="538">
        <v>130204000</v>
      </c>
      <c r="F191" s="538">
        <v>130204000</v>
      </c>
      <c r="G191" s="538">
        <v>130204000</v>
      </c>
      <c r="H191" s="538">
        <v>130204000</v>
      </c>
      <c r="I191" s="538">
        <v>130204000</v>
      </c>
      <c r="J191" s="538">
        <v>130204000</v>
      </c>
      <c r="K191" s="538">
        <v>130204000</v>
      </c>
      <c r="L191" s="538">
        <v>130204000</v>
      </c>
      <c r="M191" s="538">
        <v>130204000</v>
      </c>
      <c r="N191" s="538">
        <v>130204000</v>
      </c>
      <c r="O191" s="538">
        <v>162508500</v>
      </c>
      <c r="P191" s="538">
        <v>162508500</v>
      </c>
      <c r="Q191" s="538">
        <v>162375767</v>
      </c>
      <c r="R191" s="538">
        <v>162375767</v>
      </c>
      <c r="S191" s="538" t="s">
        <v>566</v>
      </c>
      <c r="T191" s="538">
        <v>0</v>
      </c>
      <c r="U191" s="539">
        <v>105834000</v>
      </c>
      <c r="V191" s="539">
        <v>104527800</v>
      </c>
      <c r="W191" s="539">
        <v>104527800</v>
      </c>
      <c r="X191" s="539">
        <v>104527800</v>
      </c>
      <c r="Y191" s="539">
        <v>104527800</v>
      </c>
      <c r="Z191" s="539">
        <v>104527800</v>
      </c>
      <c r="AA191" s="539">
        <v>104527800</v>
      </c>
      <c r="AB191" s="500">
        <v>129900000</v>
      </c>
      <c r="AC191" s="500">
        <v>154690500</v>
      </c>
      <c r="AD191" s="538">
        <v>162375767</v>
      </c>
      <c r="AE191" s="539">
        <v>162375767</v>
      </c>
      <c r="AF191" s="1063"/>
      <c r="AG191" s="1063"/>
      <c r="AH191" s="1063"/>
      <c r="AI191" s="1063"/>
      <c r="AJ191" s="1067"/>
      <c r="AK191" s="1063"/>
      <c r="AL191" s="1069"/>
      <c r="AM191" s="1069"/>
      <c r="AN191" s="1069"/>
      <c r="AO191" s="1069"/>
      <c r="AP191" s="1069"/>
      <c r="AQ191" s="554" t="s">
        <v>417</v>
      </c>
      <c r="AR191" s="659">
        <v>8202</v>
      </c>
      <c r="AS191" s="1072"/>
      <c r="AT191" s="1069"/>
      <c r="AU191" s="1069"/>
      <c r="AV191" s="554" t="s">
        <v>417</v>
      </c>
      <c r="AW191" s="659">
        <v>8428</v>
      </c>
      <c r="AX191" s="1072"/>
      <c r="AY191" s="1072"/>
      <c r="AZ191" s="555" t="s">
        <v>418</v>
      </c>
      <c r="BA191" s="659">
        <v>35935</v>
      </c>
      <c r="BB191" s="555" t="s">
        <v>419</v>
      </c>
      <c r="BC191" s="659">
        <v>56</v>
      </c>
      <c r="BD191" s="1153"/>
      <c r="BE191" s="1074"/>
    </row>
    <row r="192" spans="1:57" s="31" customFormat="1" ht="51" x14ac:dyDescent="0.2">
      <c r="A192" s="1078"/>
      <c r="B192" s="1147"/>
      <c r="C192" s="1083"/>
      <c r="D192" s="557" t="s">
        <v>42</v>
      </c>
      <c r="E192" s="553">
        <v>0</v>
      </c>
      <c r="F192" s="553">
        <v>0</v>
      </c>
      <c r="G192" s="553">
        <v>0</v>
      </c>
      <c r="H192" s="553">
        <v>0</v>
      </c>
      <c r="I192" s="553">
        <v>0</v>
      </c>
      <c r="J192" s="553">
        <v>0</v>
      </c>
      <c r="K192" s="553">
        <v>0</v>
      </c>
      <c r="L192" s="624">
        <v>0</v>
      </c>
      <c r="M192" s="632">
        <v>0</v>
      </c>
      <c r="N192" s="634">
        <v>0</v>
      </c>
      <c r="O192" s="500">
        <v>0</v>
      </c>
      <c r="P192" s="500">
        <v>0</v>
      </c>
      <c r="Q192" s="500">
        <v>0</v>
      </c>
      <c r="R192" s="500">
        <v>0</v>
      </c>
      <c r="S192" s="809"/>
      <c r="T192" s="500">
        <v>0</v>
      </c>
      <c r="U192" s="809">
        <v>0</v>
      </c>
      <c r="V192" s="809">
        <v>0</v>
      </c>
      <c r="W192" s="809">
        <v>0</v>
      </c>
      <c r="X192" s="809">
        <v>0</v>
      </c>
      <c r="Y192" s="809">
        <v>0</v>
      </c>
      <c r="Z192" s="809">
        <v>0</v>
      </c>
      <c r="AA192" s="809">
        <v>0</v>
      </c>
      <c r="AB192" s="809">
        <v>0</v>
      </c>
      <c r="AC192" s="809">
        <v>0</v>
      </c>
      <c r="AD192" s="809">
        <v>0</v>
      </c>
      <c r="AE192" s="809">
        <v>0</v>
      </c>
      <c r="AF192" s="1063"/>
      <c r="AG192" s="1063"/>
      <c r="AH192" s="1063"/>
      <c r="AI192" s="1063"/>
      <c r="AJ192" s="1067"/>
      <c r="AK192" s="1063"/>
      <c r="AL192" s="1069"/>
      <c r="AM192" s="1069"/>
      <c r="AN192" s="1069"/>
      <c r="AO192" s="1069"/>
      <c r="AP192" s="1069"/>
      <c r="AQ192" s="554" t="s">
        <v>420</v>
      </c>
      <c r="AR192" s="659">
        <v>495</v>
      </c>
      <c r="AS192" s="1072"/>
      <c r="AT192" s="1069"/>
      <c r="AU192" s="1069"/>
      <c r="AV192" s="554" t="s">
        <v>420</v>
      </c>
      <c r="AW192" s="659">
        <v>603</v>
      </c>
      <c r="AX192" s="1072"/>
      <c r="AY192" s="1072"/>
      <c r="AZ192" s="555"/>
      <c r="BA192" s="558"/>
      <c r="BB192" s="555" t="s">
        <v>421</v>
      </c>
      <c r="BC192" s="659">
        <v>894</v>
      </c>
      <c r="BD192" s="1153"/>
      <c r="BE192" s="1074"/>
    </row>
    <row r="193" spans="1:57" s="31" customFormat="1" ht="38.25" customHeight="1" x14ac:dyDescent="0.2">
      <c r="A193" s="1078"/>
      <c r="B193" s="1147"/>
      <c r="C193" s="1083"/>
      <c r="D193" s="556" t="s">
        <v>4</v>
      </c>
      <c r="E193" s="553">
        <v>19287867</v>
      </c>
      <c r="F193" s="553">
        <v>19287867</v>
      </c>
      <c r="G193" s="553">
        <v>19287867</v>
      </c>
      <c r="H193" s="553">
        <v>19287867</v>
      </c>
      <c r="I193" s="553">
        <v>19287867</v>
      </c>
      <c r="J193" s="553">
        <v>19287867</v>
      </c>
      <c r="K193" s="553">
        <v>19287867</v>
      </c>
      <c r="L193" s="624">
        <v>19287867</v>
      </c>
      <c r="M193" s="632">
        <v>19287867</v>
      </c>
      <c r="N193" s="634">
        <v>19287867</v>
      </c>
      <c r="O193" s="500">
        <v>19287867</v>
      </c>
      <c r="P193" s="500">
        <v>19287867</v>
      </c>
      <c r="Q193" s="500">
        <v>19287867</v>
      </c>
      <c r="R193" s="500">
        <v>19287867</v>
      </c>
      <c r="S193" s="809"/>
      <c r="T193" s="500">
        <v>12509200</v>
      </c>
      <c r="U193" s="500">
        <v>15751320</v>
      </c>
      <c r="V193" s="500">
        <v>15751320</v>
      </c>
      <c r="W193" s="500">
        <v>15751320</v>
      </c>
      <c r="X193" s="500">
        <v>15751320</v>
      </c>
      <c r="Y193" s="500">
        <v>15751320</v>
      </c>
      <c r="Z193" s="500">
        <v>15751320</v>
      </c>
      <c r="AA193" s="500">
        <v>15751320</v>
      </c>
      <c r="AB193" s="500">
        <v>15751320</v>
      </c>
      <c r="AC193" s="500">
        <v>15751320</v>
      </c>
      <c r="AD193" s="500">
        <v>15751320</v>
      </c>
      <c r="AE193" s="500">
        <v>15751320</v>
      </c>
      <c r="AF193" s="1063"/>
      <c r="AG193" s="1063"/>
      <c r="AH193" s="1063"/>
      <c r="AI193" s="1063"/>
      <c r="AJ193" s="1067"/>
      <c r="AK193" s="1063"/>
      <c r="AL193" s="1069"/>
      <c r="AM193" s="1069"/>
      <c r="AN193" s="1069"/>
      <c r="AO193" s="1069"/>
      <c r="AP193" s="1069"/>
      <c r="AQ193" s="554" t="s">
        <v>422</v>
      </c>
      <c r="AR193" s="659">
        <v>124</v>
      </c>
      <c r="AS193" s="1072"/>
      <c r="AT193" s="1069"/>
      <c r="AU193" s="1069"/>
      <c r="AV193" s="554" t="s">
        <v>422</v>
      </c>
      <c r="AW193" s="659">
        <v>227</v>
      </c>
      <c r="AX193" s="1072"/>
      <c r="AY193" s="1072"/>
      <c r="AZ193" s="559"/>
      <c r="BA193" s="560"/>
      <c r="BB193" s="555" t="s">
        <v>423</v>
      </c>
      <c r="BC193" s="659">
        <v>9</v>
      </c>
      <c r="BD193" s="1153"/>
      <c r="BE193" s="1074"/>
    </row>
    <row r="194" spans="1:57" s="31" customFormat="1" ht="38.25" customHeight="1" x14ac:dyDescent="0.2">
      <c r="A194" s="1078"/>
      <c r="B194" s="1147"/>
      <c r="C194" s="1083"/>
      <c r="D194" s="557" t="s">
        <v>43</v>
      </c>
      <c r="E194" s="553">
        <v>31248</v>
      </c>
      <c r="F194" s="553">
        <v>31248</v>
      </c>
      <c r="G194" s="553">
        <v>31248</v>
      </c>
      <c r="H194" s="553">
        <v>31248</v>
      </c>
      <c r="I194" s="553">
        <v>31248</v>
      </c>
      <c r="J194" s="553">
        <v>31248</v>
      </c>
      <c r="K194" s="553">
        <v>31248</v>
      </c>
      <c r="L194" s="624">
        <v>31248</v>
      </c>
      <c r="M194" s="632">
        <v>31248</v>
      </c>
      <c r="N194" s="634">
        <v>31248</v>
      </c>
      <c r="O194" s="500">
        <v>31248</v>
      </c>
      <c r="P194" s="500">
        <v>31248</v>
      </c>
      <c r="Q194" s="500">
        <v>31248</v>
      </c>
      <c r="R194" s="500">
        <v>31248</v>
      </c>
      <c r="S194" s="500"/>
      <c r="T194" s="500">
        <f t="shared" ref="T194:Y195" si="451">T192+T190</f>
        <v>110</v>
      </c>
      <c r="U194" s="500">
        <f t="shared" si="451"/>
        <v>564</v>
      </c>
      <c r="V194" s="500">
        <f t="shared" si="451"/>
        <v>3410</v>
      </c>
      <c r="W194" s="500">
        <f t="shared" si="451"/>
        <v>8373</v>
      </c>
      <c r="X194" s="500">
        <f t="shared" ref="X194" si="452">X192+X190</f>
        <v>12566</v>
      </c>
      <c r="Y194" s="500">
        <f t="shared" si="451"/>
        <v>15998</v>
      </c>
      <c r="Z194" s="500">
        <f t="shared" ref="Z194:AA194" si="453">Z192+Z190</f>
        <v>19313</v>
      </c>
      <c r="AA194" s="500">
        <f t="shared" si="453"/>
        <v>23223</v>
      </c>
      <c r="AB194" s="500">
        <f t="shared" ref="AB194:AC194" si="454">AB192+AB190</f>
        <v>28146</v>
      </c>
      <c r="AC194" s="500">
        <f t="shared" si="454"/>
        <v>32096</v>
      </c>
      <c r="AD194" s="500">
        <f t="shared" ref="AD194:AE194" si="455">AD192+AD190</f>
        <v>36417</v>
      </c>
      <c r="AE194" s="500">
        <f t="shared" si="455"/>
        <v>36441</v>
      </c>
      <c r="AF194" s="1063"/>
      <c r="AG194" s="1063"/>
      <c r="AH194" s="1063"/>
      <c r="AI194" s="1063"/>
      <c r="AJ194" s="1067"/>
      <c r="AK194" s="1063"/>
      <c r="AL194" s="1069"/>
      <c r="AM194" s="1069"/>
      <c r="AN194" s="1069"/>
      <c r="AO194" s="1069"/>
      <c r="AP194" s="1069"/>
      <c r="AQ194" s="554" t="s">
        <v>424</v>
      </c>
      <c r="AR194" s="659">
        <v>232</v>
      </c>
      <c r="AS194" s="1072"/>
      <c r="AT194" s="1069"/>
      <c r="AU194" s="1069"/>
      <c r="AV194" s="554" t="s">
        <v>424</v>
      </c>
      <c r="AW194" s="659">
        <v>682</v>
      </c>
      <c r="AX194" s="1072"/>
      <c r="AY194" s="1072"/>
      <c r="AZ194" s="559"/>
      <c r="BA194" s="560"/>
      <c r="BB194" s="555" t="s">
        <v>425</v>
      </c>
      <c r="BC194" s="659">
        <v>49</v>
      </c>
      <c r="BD194" s="1153"/>
      <c r="BE194" s="1074"/>
    </row>
    <row r="195" spans="1:57" s="31" customFormat="1" ht="38.25" x14ac:dyDescent="0.2">
      <c r="A195" s="1078"/>
      <c r="B195" s="1147"/>
      <c r="C195" s="1083"/>
      <c r="D195" s="1057" t="s">
        <v>45</v>
      </c>
      <c r="E195" s="1059">
        <f t="shared" ref="E195:J195" si="456">E193+E191</f>
        <v>149491867</v>
      </c>
      <c r="F195" s="1059">
        <f t="shared" si="456"/>
        <v>149491867</v>
      </c>
      <c r="G195" s="1059">
        <f t="shared" si="456"/>
        <v>149491867</v>
      </c>
      <c r="H195" s="1059">
        <f t="shared" si="456"/>
        <v>149491867</v>
      </c>
      <c r="I195" s="1059">
        <f t="shared" si="456"/>
        <v>149491867</v>
      </c>
      <c r="J195" s="1059">
        <f t="shared" si="456"/>
        <v>149491867</v>
      </c>
      <c r="K195" s="1059">
        <f t="shared" ref="K195:L195" si="457">K193+K191</f>
        <v>149491867</v>
      </c>
      <c r="L195" s="1059">
        <f t="shared" si="457"/>
        <v>149491867</v>
      </c>
      <c r="M195" s="1059">
        <f t="shared" ref="M195:O195" si="458">M193+M191</f>
        <v>149491867</v>
      </c>
      <c r="N195" s="1059">
        <f t="shared" si="458"/>
        <v>149491867</v>
      </c>
      <c r="O195" s="1076">
        <f t="shared" si="458"/>
        <v>181796367</v>
      </c>
      <c r="P195" s="1076">
        <f t="shared" ref="P195:Q195" si="459">P193+P191</f>
        <v>181796367</v>
      </c>
      <c r="Q195" s="1076">
        <f t="shared" si="459"/>
        <v>181663634</v>
      </c>
      <c r="R195" s="1076">
        <f t="shared" ref="R195" si="460">R193+R191</f>
        <v>181663634</v>
      </c>
      <c r="S195" s="1076"/>
      <c r="T195" s="1076">
        <f>T193+T191</f>
        <v>12509200</v>
      </c>
      <c r="U195" s="1076">
        <f t="shared" si="451"/>
        <v>121585320</v>
      </c>
      <c r="V195" s="1076">
        <f t="shared" si="451"/>
        <v>120279120</v>
      </c>
      <c r="W195" s="1076">
        <f t="shared" si="451"/>
        <v>120279120</v>
      </c>
      <c r="X195" s="1076">
        <f t="shared" ref="X195" si="461">X193+X191</f>
        <v>120279120</v>
      </c>
      <c r="Y195" s="1076">
        <f t="shared" si="451"/>
        <v>120279120</v>
      </c>
      <c r="Z195" s="1076">
        <f t="shared" ref="Z195:AA195" si="462">Z193+Z191</f>
        <v>120279120</v>
      </c>
      <c r="AA195" s="1076">
        <f t="shared" si="462"/>
        <v>120279120</v>
      </c>
      <c r="AB195" s="1076">
        <f t="shared" ref="AB195:AC195" si="463">AB193+AB191</f>
        <v>145651320</v>
      </c>
      <c r="AC195" s="1186">
        <f t="shared" si="463"/>
        <v>170441820</v>
      </c>
      <c r="AD195" s="1186">
        <f t="shared" ref="AD195:AE195" si="464">AD193+AD191</f>
        <v>178127087</v>
      </c>
      <c r="AE195" s="1076">
        <f t="shared" si="464"/>
        <v>178127087</v>
      </c>
      <c r="AF195" s="1063"/>
      <c r="AG195" s="1063"/>
      <c r="AH195" s="1063"/>
      <c r="AI195" s="1063"/>
      <c r="AJ195" s="1067"/>
      <c r="AK195" s="1063"/>
      <c r="AL195" s="1069"/>
      <c r="AM195" s="1069"/>
      <c r="AN195" s="1069"/>
      <c r="AO195" s="1069"/>
      <c r="AP195" s="1069"/>
      <c r="AQ195" s="554" t="s">
        <v>426</v>
      </c>
      <c r="AR195" s="659">
        <v>35</v>
      </c>
      <c r="AS195" s="1072"/>
      <c r="AT195" s="1069"/>
      <c r="AU195" s="1069"/>
      <c r="AV195" s="554" t="s">
        <v>426</v>
      </c>
      <c r="AW195" s="659">
        <v>102</v>
      </c>
      <c r="AX195" s="1072"/>
      <c r="AY195" s="1072"/>
      <c r="AZ195" s="559"/>
      <c r="BA195" s="560"/>
      <c r="BB195" s="555" t="s">
        <v>427</v>
      </c>
      <c r="BC195" s="659">
        <v>35183</v>
      </c>
      <c r="BD195" s="1153"/>
      <c r="BE195" s="1074"/>
    </row>
    <row r="196" spans="1:57" s="31" customFormat="1" ht="26.25" customHeight="1" thickBot="1" x14ac:dyDescent="0.25">
      <c r="A196" s="1078"/>
      <c r="B196" s="1147"/>
      <c r="C196" s="1083"/>
      <c r="D196" s="1058"/>
      <c r="E196" s="1059"/>
      <c r="F196" s="1059"/>
      <c r="G196" s="1059"/>
      <c r="H196" s="1059"/>
      <c r="I196" s="1059"/>
      <c r="J196" s="1059"/>
      <c r="K196" s="1059"/>
      <c r="L196" s="1059"/>
      <c r="M196" s="1059"/>
      <c r="N196" s="1059"/>
      <c r="O196" s="1076"/>
      <c r="P196" s="1076"/>
      <c r="Q196" s="1076"/>
      <c r="R196" s="1076"/>
      <c r="S196" s="1076"/>
      <c r="T196" s="1076"/>
      <c r="U196" s="1076"/>
      <c r="V196" s="1076"/>
      <c r="W196" s="1076"/>
      <c r="X196" s="1076"/>
      <c r="Y196" s="1076"/>
      <c r="Z196" s="1076"/>
      <c r="AA196" s="1076"/>
      <c r="AB196" s="1076"/>
      <c r="AC196" s="1187"/>
      <c r="AD196" s="1187"/>
      <c r="AE196" s="1076"/>
      <c r="AF196" s="1064"/>
      <c r="AG196" s="1179"/>
      <c r="AH196" s="1179"/>
      <c r="AI196" s="1179"/>
      <c r="AJ196" s="1068"/>
      <c r="AK196" s="1179"/>
      <c r="AL196" s="1069"/>
      <c r="AM196" s="1069"/>
      <c r="AN196" s="1069"/>
      <c r="AO196" s="1069"/>
      <c r="AP196" s="1069"/>
      <c r="AQ196" s="554" t="s">
        <v>428</v>
      </c>
      <c r="AR196" s="659">
        <v>2293</v>
      </c>
      <c r="AS196" s="1073"/>
      <c r="AT196" s="1069"/>
      <c r="AU196" s="1069"/>
      <c r="AV196" s="554" t="s">
        <v>428</v>
      </c>
      <c r="AW196" s="659">
        <v>3088</v>
      </c>
      <c r="AX196" s="1073"/>
      <c r="AY196" s="1073"/>
      <c r="AZ196" s="559"/>
      <c r="BA196" s="560"/>
      <c r="BB196" s="558"/>
      <c r="BC196" s="558"/>
      <c r="BD196" s="1153"/>
      <c r="BE196" s="1074"/>
    </row>
    <row r="197" spans="1:57" s="31" customFormat="1" ht="25.5" customHeight="1" x14ac:dyDescent="0.2">
      <c r="A197" s="1078"/>
      <c r="B197" s="1147"/>
      <c r="C197" s="1162" t="s">
        <v>483</v>
      </c>
      <c r="D197" s="557" t="s">
        <v>465</v>
      </c>
      <c r="E197" s="561">
        <f>E190+E176+E169+E162+E155</f>
        <v>156240</v>
      </c>
      <c r="F197" s="561">
        <f>F190+F176+F169+F162+F155</f>
        <v>156240</v>
      </c>
      <c r="G197" s="561">
        <f t="shared" ref="G197:J198" si="465">G190+G176+G169+G162+G155</f>
        <v>156240</v>
      </c>
      <c r="H197" s="561">
        <f t="shared" si="465"/>
        <v>156240</v>
      </c>
      <c r="I197" s="561">
        <f t="shared" si="465"/>
        <v>156240</v>
      </c>
      <c r="J197" s="561">
        <f t="shared" si="465"/>
        <v>156240</v>
      </c>
      <c r="K197" s="561">
        <f t="shared" ref="K197:M198" si="466">K190+K176+K169+K162+K183+K155</f>
        <v>156240</v>
      </c>
      <c r="L197" s="561">
        <f t="shared" si="466"/>
        <v>156240</v>
      </c>
      <c r="M197" s="561">
        <f t="shared" si="466"/>
        <v>156240</v>
      </c>
      <c r="N197" s="561">
        <f t="shared" ref="N197" si="467">N190+N176+N169+N162+N183+N155</f>
        <v>156240</v>
      </c>
      <c r="O197" s="810">
        <f t="shared" ref="O197:P197" si="468">O190+O176+O169+O162+O183+O155</f>
        <v>156240</v>
      </c>
      <c r="P197" s="810">
        <f t="shared" si="468"/>
        <v>156240</v>
      </c>
      <c r="Q197" s="810">
        <f t="shared" ref="Q197:R197" si="469">Q190+Q176+Q169+Q162+Q183+Q155</f>
        <v>156240</v>
      </c>
      <c r="R197" s="810">
        <f t="shared" si="469"/>
        <v>182104</v>
      </c>
      <c r="S197" s="810"/>
      <c r="T197" s="810">
        <f>T190+T176+T169+T162+T155</f>
        <v>3694</v>
      </c>
      <c r="U197" s="810">
        <f>U190+U176+U169+U162+U155</f>
        <v>12473</v>
      </c>
      <c r="V197" s="810">
        <f>V190+V176+V169+V162+V155</f>
        <v>31309</v>
      </c>
      <c r="W197" s="810">
        <f>W190+W176+W169+W162+W155</f>
        <v>56986</v>
      </c>
      <c r="X197" s="810">
        <f t="shared" ref="X197:AC197" si="470">X190+X176+X169+X162+X155+X183</f>
        <v>76828</v>
      </c>
      <c r="Y197" s="810">
        <f t="shared" si="470"/>
        <v>95341</v>
      </c>
      <c r="Z197" s="810">
        <f t="shared" si="470"/>
        <v>111324</v>
      </c>
      <c r="AA197" s="810">
        <f t="shared" si="470"/>
        <v>133013</v>
      </c>
      <c r="AB197" s="810">
        <f t="shared" si="470"/>
        <v>156052</v>
      </c>
      <c r="AC197" s="810">
        <f t="shared" si="470"/>
        <v>169159</v>
      </c>
      <c r="AD197" s="810">
        <f t="shared" ref="AD197:AE197" si="471">AD190+AD176+AD169+AD162+AD155+AD183</f>
        <v>180398</v>
      </c>
      <c r="AE197" s="810">
        <f t="shared" si="471"/>
        <v>182104</v>
      </c>
      <c r="AF197" s="1159"/>
      <c r="AG197" s="1185"/>
      <c r="AH197" s="1185"/>
      <c r="AI197" s="1185"/>
      <c r="AJ197" s="1185"/>
      <c r="AK197" s="1185"/>
      <c r="AL197" s="1159"/>
      <c r="AM197" s="1159"/>
      <c r="AN197" s="1159">
        <f>SUM(AN155:AN196)</f>
        <v>156240</v>
      </c>
      <c r="AO197" s="1159">
        <f>SUM(AO155:AO196)</f>
        <v>84952</v>
      </c>
      <c r="AP197" s="1159">
        <f>SUM(AP155:AP196)</f>
        <v>54518</v>
      </c>
      <c r="AQ197" s="1159"/>
      <c r="AR197" s="1159"/>
      <c r="AS197" s="1159">
        <f>SUM(AS155:AS196)</f>
        <v>26751</v>
      </c>
      <c r="AT197" s="1159">
        <f>SUM(AT155:AT196)</f>
        <v>96054</v>
      </c>
      <c r="AU197" s="1159">
        <f>SUM(AU155:AU196)</f>
        <v>61650</v>
      </c>
      <c r="AV197" s="1159"/>
      <c r="AW197" s="1159"/>
      <c r="AX197" s="1159">
        <f>SUM(AX155:AX196)</f>
        <v>29230</v>
      </c>
      <c r="AY197" s="1159">
        <f>SUM(AY155:AY196)</f>
        <v>116</v>
      </c>
      <c r="AZ197" s="1159"/>
      <c r="BA197" s="1159"/>
      <c r="BB197" s="1159"/>
      <c r="BC197" s="1159"/>
      <c r="BD197" s="1159">
        <f>SUM(BD155:BD196)</f>
        <v>182104</v>
      </c>
      <c r="BE197" s="1155"/>
    </row>
    <row r="198" spans="1:57" s="31" customFormat="1" ht="12.75" x14ac:dyDescent="0.2">
      <c r="A198" s="1078"/>
      <c r="B198" s="1147"/>
      <c r="C198" s="1162"/>
      <c r="D198" s="1169" t="s">
        <v>466</v>
      </c>
      <c r="E198" s="1170">
        <f>E191+E177+E170+E163+E156</f>
        <v>682641000</v>
      </c>
      <c r="F198" s="1170">
        <f>F191+F177+F170+F163+F156</f>
        <v>682641000</v>
      </c>
      <c r="G198" s="1170">
        <f t="shared" si="465"/>
        <v>682641000</v>
      </c>
      <c r="H198" s="1170">
        <f t="shared" si="465"/>
        <v>682641000</v>
      </c>
      <c r="I198" s="1170">
        <f t="shared" si="465"/>
        <v>682641000</v>
      </c>
      <c r="J198" s="1170">
        <f t="shared" si="465"/>
        <v>682641000</v>
      </c>
      <c r="K198" s="1170">
        <f t="shared" si="466"/>
        <v>682641000</v>
      </c>
      <c r="L198" s="1170">
        <f t="shared" si="466"/>
        <v>682641000</v>
      </c>
      <c r="M198" s="1170">
        <f t="shared" si="466"/>
        <v>682641000</v>
      </c>
      <c r="N198" s="1170">
        <f t="shared" ref="N198" si="472">N191+N177+N170+N163+N184+N156</f>
        <v>682641000</v>
      </c>
      <c r="O198" s="1167">
        <f t="shared" ref="O198:P198" si="473">O191+O177+O170+O163+O184+O156</f>
        <v>766689866.66666663</v>
      </c>
      <c r="P198" s="1167">
        <f t="shared" si="473"/>
        <v>766689866.66666663</v>
      </c>
      <c r="Q198" s="1167">
        <f t="shared" ref="Q198:R198" si="474">Q191+Q177+Q170+Q163+Q184+Q156</f>
        <v>814902967.66666663</v>
      </c>
      <c r="R198" s="1167">
        <f t="shared" si="474"/>
        <v>814902967.66666663</v>
      </c>
      <c r="S198" s="1172" t="s">
        <v>566</v>
      </c>
      <c r="T198" s="1167">
        <f>T191+T177+T170+T163+T156</f>
        <v>0</v>
      </c>
      <c r="U198" s="1167">
        <f>U191+U177+U170+U163+U156</f>
        <v>442700000</v>
      </c>
      <c r="V198" s="1167">
        <f>V191+V177+V170+V163+V156</f>
        <v>522639000</v>
      </c>
      <c r="W198" s="1167">
        <f t="shared" ref="W198" si="475">W191+W177+W170+W163+W156</f>
        <v>522639000</v>
      </c>
      <c r="X198" s="1167">
        <f t="shared" ref="X198:AC198" si="476">X191+X177+X170+X163+X184+X156</f>
        <v>522639000</v>
      </c>
      <c r="Y198" s="1167">
        <f t="shared" si="476"/>
        <v>522639000</v>
      </c>
      <c r="Z198" s="1167">
        <f t="shared" si="476"/>
        <v>522639000</v>
      </c>
      <c r="AA198" s="1167">
        <f t="shared" si="476"/>
        <v>522639000</v>
      </c>
      <c r="AB198" s="1167">
        <f t="shared" si="476"/>
        <v>550959000</v>
      </c>
      <c r="AC198" s="1167">
        <f t="shared" si="476"/>
        <v>720483500</v>
      </c>
      <c r="AD198" s="1167">
        <f t="shared" ref="AD198:AE198" si="477">AD191+AD177+AD170+AD163+AD184+AD156</f>
        <v>811706301</v>
      </c>
      <c r="AE198" s="1167">
        <f t="shared" si="477"/>
        <v>814902968</v>
      </c>
      <c r="AF198" s="1160"/>
      <c r="AG198" s="1160"/>
      <c r="AH198" s="1160"/>
      <c r="AI198" s="1160"/>
      <c r="AJ198" s="1160"/>
      <c r="AK198" s="1160"/>
      <c r="AL198" s="1160"/>
      <c r="AM198" s="1160"/>
      <c r="AN198" s="1160"/>
      <c r="AO198" s="1160"/>
      <c r="AP198" s="1160"/>
      <c r="AQ198" s="1160"/>
      <c r="AR198" s="1160"/>
      <c r="AS198" s="1160"/>
      <c r="AT198" s="1160"/>
      <c r="AU198" s="1160"/>
      <c r="AV198" s="1160"/>
      <c r="AW198" s="1160"/>
      <c r="AX198" s="1160"/>
      <c r="AY198" s="1160"/>
      <c r="AZ198" s="1160"/>
      <c r="BA198" s="1160"/>
      <c r="BB198" s="1160"/>
      <c r="BC198" s="1160"/>
      <c r="BD198" s="1160"/>
      <c r="BE198" s="1156"/>
    </row>
    <row r="199" spans="1:57" s="31" customFormat="1" ht="12.75" x14ac:dyDescent="0.2">
      <c r="A199" s="1078"/>
      <c r="B199" s="1147"/>
      <c r="C199" s="1162"/>
      <c r="D199" s="1169" t="s">
        <v>467</v>
      </c>
      <c r="E199" s="1171"/>
      <c r="F199" s="1171"/>
      <c r="G199" s="1171"/>
      <c r="H199" s="1171"/>
      <c r="I199" s="1171"/>
      <c r="J199" s="1171"/>
      <c r="K199" s="1171"/>
      <c r="L199" s="1171"/>
      <c r="M199" s="1171"/>
      <c r="N199" s="1171"/>
      <c r="O199" s="1168"/>
      <c r="P199" s="1168"/>
      <c r="Q199" s="1168"/>
      <c r="R199" s="1168"/>
      <c r="S199" s="1173"/>
      <c r="T199" s="1168"/>
      <c r="U199" s="1168"/>
      <c r="V199" s="1168"/>
      <c r="W199" s="1168"/>
      <c r="X199" s="1168"/>
      <c r="Y199" s="1168"/>
      <c r="Z199" s="1168"/>
      <c r="AA199" s="1168"/>
      <c r="AB199" s="1168"/>
      <c r="AC199" s="1168"/>
      <c r="AD199" s="1168"/>
      <c r="AE199" s="1168"/>
      <c r="AF199" s="1160"/>
      <c r="AG199" s="1160"/>
      <c r="AH199" s="1160"/>
      <c r="AI199" s="1160"/>
      <c r="AJ199" s="1160"/>
      <c r="AK199" s="1160"/>
      <c r="AL199" s="1160"/>
      <c r="AM199" s="1160"/>
      <c r="AN199" s="1160"/>
      <c r="AO199" s="1160"/>
      <c r="AP199" s="1160"/>
      <c r="AQ199" s="1160"/>
      <c r="AR199" s="1160"/>
      <c r="AS199" s="1160"/>
      <c r="AT199" s="1160"/>
      <c r="AU199" s="1160"/>
      <c r="AV199" s="1160"/>
      <c r="AW199" s="1160"/>
      <c r="AX199" s="1160"/>
      <c r="AY199" s="1160"/>
      <c r="AZ199" s="1160"/>
      <c r="BA199" s="1160"/>
      <c r="BB199" s="1160"/>
      <c r="BC199" s="1160"/>
      <c r="BD199" s="1160"/>
      <c r="BE199" s="1156"/>
    </row>
    <row r="200" spans="1:57" s="31" customFormat="1" ht="38.25" customHeight="1" x14ac:dyDescent="0.2">
      <c r="A200" s="1078"/>
      <c r="B200" s="1147"/>
      <c r="C200" s="1162"/>
      <c r="D200" s="562" t="s">
        <v>468</v>
      </c>
      <c r="E200" s="563">
        <v>0</v>
      </c>
      <c r="F200" s="563">
        <v>0</v>
      </c>
      <c r="G200" s="563">
        <v>0</v>
      </c>
      <c r="H200" s="563">
        <v>0</v>
      </c>
      <c r="I200" s="563">
        <v>0</v>
      </c>
      <c r="J200" s="563">
        <v>0</v>
      </c>
      <c r="K200" s="563">
        <v>0</v>
      </c>
      <c r="L200" s="622">
        <v>0</v>
      </c>
      <c r="M200" s="630">
        <v>0</v>
      </c>
      <c r="N200" s="635">
        <v>0</v>
      </c>
      <c r="O200" s="816">
        <v>0</v>
      </c>
      <c r="P200" s="816">
        <v>0</v>
      </c>
      <c r="Q200" s="816">
        <v>0</v>
      </c>
      <c r="R200" s="816">
        <v>0</v>
      </c>
      <c r="S200" s="816"/>
      <c r="T200" s="816">
        <v>0</v>
      </c>
      <c r="U200" s="818">
        <v>0</v>
      </c>
      <c r="V200" s="818">
        <v>0</v>
      </c>
      <c r="W200" s="818">
        <v>0</v>
      </c>
      <c r="X200" s="818">
        <v>0</v>
      </c>
      <c r="Y200" s="818">
        <v>0</v>
      </c>
      <c r="Z200" s="818">
        <v>0</v>
      </c>
      <c r="AA200" s="818">
        <v>0</v>
      </c>
      <c r="AB200" s="818">
        <v>0</v>
      </c>
      <c r="AC200" s="818">
        <v>0</v>
      </c>
      <c r="AD200" s="819">
        <v>0</v>
      </c>
      <c r="AE200" s="818">
        <v>0</v>
      </c>
      <c r="AF200" s="1160"/>
      <c r="AG200" s="1160"/>
      <c r="AH200" s="1160"/>
      <c r="AI200" s="1160"/>
      <c r="AJ200" s="1160"/>
      <c r="AK200" s="1160"/>
      <c r="AL200" s="1160"/>
      <c r="AM200" s="1160"/>
      <c r="AN200" s="1160"/>
      <c r="AO200" s="1160"/>
      <c r="AP200" s="1160"/>
      <c r="AQ200" s="1160"/>
      <c r="AR200" s="1160"/>
      <c r="AS200" s="1160"/>
      <c r="AT200" s="1160"/>
      <c r="AU200" s="1160"/>
      <c r="AV200" s="1160"/>
      <c r="AW200" s="1160"/>
      <c r="AX200" s="1160"/>
      <c r="AY200" s="1160"/>
      <c r="AZ200" s="1160"/>
      <c r="BA200" s="1160"/>
      <c r="BB200" s="1160"/>
      <c r="BC200" s="1160"/>
      <c r="BD200" s="1160"/>
      <c r="BE200" s="1156"/>
    </row>
    <row r="201" spans="1:57" s="31" customFormat="1" ht="39" customHeight="1" thickBot="1" x14ac:dyDescent="0.25">
      <c r="A201" s="1078"/>
      <c r="B201" s="1147"/>
      <c r="C201" s="1162"/>
      <c r="D201" s="564" t="s">
        <v>469</v>
      </c>
      <c r="E201" s="563">
        <f t="shared" ref="E201:J201" si="478">E193+E172+E165+E158+E179</f>
        <v>98044467</v>
      </c>
      <c r="F201" s="563">
        <f t="shared" si="478"/>
        <v>98044467</v>
      </c>
      <c r="G201" s="563">
        <f t="shared" si="478"/>
        <v>98044467</v>
      </c>
      <c r="H201" s="563">
        <f t="shared" si="478"/>
        <v>98044467</v>
      </c>
      <c r="I201" s="563">
        <f t="shared" si="478"/>
        <v>98044467</v>
      </c>
      <c r="J201" s="563">
        <f t="shared" si="478"/>
        <v>98044467</v>
      </c>
      <c r="K201" s="563">
        <f t="shared" ref="K201:P201" si="479">K193+K172+K165+K158+K186+K179</f>
        <v>98044467</v>
      </c>
      <c r="L201" s="622">
        <f t="shared" si="479"/>
        <v>98044467</v>
      </c>
      <c r="M201" s="630">
        <f t="shared" si="479"/>
        <v>98044467</v>
      </c>
      <c r="N201" s="635">
        <f t="shared" si="479"/>
        <v>98044467</v>
      </c>
      <c r="O201" s="816">
        <f t="shared" si="479"/>
        <v>98044467</v>
      </c>
      <c r="P201" s="816">
        <f t="shared" si="479"/>
        <v>98044467</v>
      </c>
      <c r="Q201" s="816">
        <f t="shared" ref="Q201:R201" si="480">Q193+Q172+Q165+Q158+Q186+Q179</f>
        <v>98044467</v>
      </c>
      <c r="R201" s="816">
        <f t="shared" si="480"/>
        <v>98044467</v>
      </c>
      <c r="S201" s="816"/>
      <c r="T201" s="816">
        <f t="shared" ref="T201:Y201" si="481">T193+T172+T165+T158+T179</f>
        <v>57982267</v>
      </c>
      <c r="U201" s="816">
        <f t="shared" si="481"/>
        <v>78756600</v>
      </c>
      <c r="V201" s="816">
        <f t="shared" si="481"/>
        <v>78756600</v>
      </c>
      <c r="W201" s="816">
        <f t="shared" si="481"/>
        <v>78756600</v>
      </c>
      <c r="X201" s="816">
        <f t="shared" si="481"/>
        <v>78756600</v>
      </c>
      <c r="Y201" s="816">
        <f t="shared" si="481"/>
        <v>78756600</v>
      </c>
      <c r="Z201" s="816">
        <f t="shared" ref="Z201:AC201" si="482">Z193+Z172+Z165+Z158+Z179</f>
        <v>78756600</v>
      </c>
      <c r="AA201" s="816">
        <f t="shared" si="482"/>
        <v>78756600</v>
      </c>
      <c r="AB201" s="816">
        <f t="shared" si="482"/>
        <v>78756600</v>
      </c>
      <c r="AC201" s="816">
        <f t="shared" si="482"/>
        <v>78756600</v>
      </c>
      <c r="AD201" s="816">
        <f t="shared" ref="AD201" si="483">AD193+AD172+AD165+AD158+AD179</f>
        <v>78756600</v>
      </c>
      <c r="AE201" s="816">
        <f>AE193+AE172+AE165+AE158+AE179</f>
        <v>78756600</v>
      </c>
      <c r="AF201" s="1161"/>
      <c r="AG201" s="1161"/>
      <c r="AH201" s="1161"/>
      <c r="AI201" s="1161"/>
      <c r="AJ201" s="1161"/>
      <c r="AK201" s="1161"/>
      <c r="AL201" s="1161"/>
      <c r="AM201" s="1161"/>
      <c r="AN201" s="1161"/>
      <c r="AO201" s="1161"/>
      <c r="AP201" s="1161"/>
      <c r="AQ201" s="1161"/>
      <c r="AR201" s="1161"/>
      <c r="AS201" s="1161"/>
      <c r="AT201" s="1161"/>
      <c r="AU201" s="1161"/>
      <c r="AV201" s="1161"/>
      <c r="AW201" s="1161"/>
      <c r="AX201" s="1161"/>
      <c r="AY201" s="1161"/>
      <c r="AZ201" s="1161"/>
      <c r="BA201" s="1161"/>
      <c r="BB201" s="1161"/>
      <c r="BC201" s="1161"/>
      <c r="BD201" s="1161"/>
      <c r="BE201" s="1157"/>
    </row>
    <row r="202" spans="1:57" s="31" customFormat="1" ht="25.5" customHeight="1" x14ac:dyDescent="0.2">
      <c r="A202" s="1078"/>
      <c r="B202" s="1147"/>
      <c r="C202" s="1196" t="s">
        <v>484</v>
      </c>
      <c r="D202" s="557" t="s">
        <v>465</v>
      </c>
      <c r="E202" s="584">
        <f>E197+E150</f>
        <v>372000</v>
      </c>
      <c r="F202" s="584">
        <f>F197+F150</f>
        <v>372000</v>
      </c>
      <c r="G202" s="584">
        <f t="shared" ref="G202:J203" si="484">G197+G150</f>
        <v>372000</v>
      </c>
      <c r="H202" s="584">
        <f t="shared" si="484"/>
        <v>372000</v>
      </c>
      <c r="I202" s="584">
        <f t="shared" si="484"/>
        <v>372000</v>
      </c>
      <c r="J202" s="584">
        <f t="shared" si="484"/>
        <v>372000</v>
      </c>
      <c r="K202" s="584">
        <f t="shared" ref="K202:L202" si="485">K197+K150</f>
        <v>372000</v>
      </c>
      <c r="L202" s="584">
        <f t="shared" si="485"/>
        <v>372000</v>
      </c>
      <c r="M202" s="584">
        <f t="shared" ref="M202:O202" si="486">M197+M150</f>
        <v>372000</v>
      </c>
      <c r="N202" s="584">
        <f t="shared" si="486"/>
        <v>372000</v>
      </c>
      <c r="O202" s="584">
        <f t="shared" si="486"/>
        <v>372000</v>
      </c>
      <c r="P202" s="584">
        <f t="shared" ref="P202:Q202" si="487">P197+P150</f>
        <v>372000</v>
      </c>
      <c r="Q202" s="584">
        <f t="shared" si="487"/>
        <v>372000</v>
      </c>
      <c r="R202" s="584">
        <f t="shared" ref="R202" si="488">R197+R150</f>
        <v>418925</v>
      </c>
      <c r="S202" s="584"/>
      <c r="T202" s="584">
        <f t="shared" ref="T202:Y202" si="489">T197+T150</f>
        <v>11976</v>
      </c>
      <c r="U202" s="584">
        <f t="shared" si="489"/>
        <v>23666</v>
      </c>
      <c r="V202" s="584">
        <f t="shared" si="489"/>
        <v>62160</v>
      </c>
      <c r="W202" s="584">
        <f t="shared" si="489"/>
        <v>105040</v>
      </c>
      <c r="X202" s="584">
        <f t="shared" si="489"/>
        <v>141082</v>
      </c>
      <c r="Y202" s="584">
        <f t="shared" si="489"/>
        <v>186999</v>
      </c>
      <c r="Z202" s="584">
        <f t="shared" ref="Z202:AC202" si="490">Z197+Z150</f>
        <v>233330</v>
      </c>
      <c r="AA202" s="584">
        <f t="shared" si="490"/>
        <v>284782</v>
      </c>
      <c r="AB202" s="584">
        <f t="shared" si="490"/>
        <v>345033</v>
      </c>
      <c r="AC202" s="584">
        <f t="shared" si="490"/>
        <v>383060</v>
      </c>
      <c r="AD202" s="584">
        <f t="shared" ref="AD202:AE202" si="491">AD197+AD150</f>
        <v>413693</v>
      </c>
      <c r="AE202" s="584">
        <f t="shared" si="491"/>
        <v>418925</v>
      </c>
      <c r="AF202" s="1042"/>
      <c r="AG202" s="1042"/>
      <c r="AH202" s="1195"/>
      <c r="AI202" s="1195"/>
      <c r="AJ202" s="1195"/>
      <c r="AK202" s="1195"/>
      <c r="AL202" s="1042"/>
      <c r="AM202" s="1042"/>
      <c r="AN202" s="1042">
        <f>AN197+AN150</f>
        <v>372000</v>
      </c>
      <c r="AO202" s="1042">
        <f>AO197+AO150</f>
        <v>197902</v>
      </c>
      <c r="AP202" s="614"/>
      <c r="AQ202" s="1042"/>
      <c r="AR202" s="1042"/>
      <c r="AS202" s="585"/>
      <c r="AT202" s="1042">
        <f>AT197+AT150</f>
        <v>219672</v>
      </c>
      <c r="AU202" s="614"/>
      <c r="AV202" s="1042"/>
      <c r="AW202" s="1042"/>
      <c r="AX202" s="585"/>
      <c r="AY202" s="1042">
        <f>AY197+AY150</f>
        <v>369</v>
      </c>
      <c r="AZ202" s="1042"/>
      <c r="BA202" s="1042"/>
      <c r="BB202" s="1042"/>
      <c r="BC202" s="1042"/>
      <c r="BD202" s="1042">
        <f>BD197+BD150</f>
        <v>418925</v>
      </c>
      <c r="BE202" s="1188"/>
    </row>
    <row r="203" spans="1:57" s="31" customFormat="1" ht="12.75" customHeight="1" x14ac:dyDescent="0.2">
      <c r="A203" s="1078"/>
      <c r="B203" s="1147"/>
      <c r="C203" s="1196"/>
      <c r="D203" s="1169" t="s">
        <v>466</v>
      </c>
      <c r="E203" s="1191">
        <f>E198+E151</f>
        <v>1585296000</v>
      </c>
      <c r="F203" s="1191">
        <f>F198+F151</f>
        <v>1585296000</v>
      </c>
      <c r="G203" s="1191">
        <f t="shared" si="484"/>
        <v>1585296000</v>
      </c>
      <c r="H203" s="1191">
        <f t="shared" si="484"/>
        <v>1585296000</v>
      </c>
      <c r="I203" s="1191">
        <f t="shared" si="484"/>
        <v>1585296000</v>
      </c>
      <c r="J203" s="1191">
        <f t="shared" si="484"/>
        <v>1584591000</v>
      </c>
      <c r="K203" s="1191">
        <f t="shared" ref="K203:L203" si="492">K198+K151</f>
        <v>1584591000</v>
      </c>
      <c r="L203" s="1191">
        <f t="shared" si="492"/>
        <v>1584591000</v>
      </c>
      <c r="M203" s="1191">
        <f t="shared" ref="M203:O203" si="493">M198+M151</f>
        <v>1584591000</v>
      </c>
      <c r="N203" s="1191">
        <f t="shared" si="493"/>
        <v>1649646000</v>
      </c>
      <c r="O203" s="1191">
        <f t="shared" si="493"/>
        <v>1991898299.666667</v>
      </c>
      <c r="P203" s="1191">
        <f t="shared" ref="P203:Q203" si="494">P198+P151</f>
        <v>1991898299.666667</v>
      </c>
      <c r="Q203" s="1191">
        <f t="shared" si="494"/>
        <v>2007782932.6666665</v>
      </c>
      <c r="R203" s="1191">
        <f t="shared" ref="R203" si="495">R198+R151</f>
        <v>2007782932.6666665</v>
      </c>
      <c r="S203" s="1193" t="s">
        <v>566</v>
      </c>
      <c r="T203" s="1191">
        <f>T198+T151</f>
        <v>0</v>
      </c>
      <c r="U203" s="1191">
        <f>U198+U151</f>
        <v>1116623000</v>
      </c>
      <c r="V203" s="1191">
        <f>V198+V151</f>
        <v>1536167000</v>
      </c>
      <c r="W203" s="1191">
        <f t="shared" ref="W203:X203" si="496">W198+W151</f>
        <v>1568227000</v>
      </c>
      <c r="X203" s="1191">
        <f t="shared" si="496"/>
        <v>1568227000</v>
      </c>
      <c r="Y203" s="1191">
        <f t="shared" ref="Y203:Z203" si="497">Y198+Y151</f>
        <v>1584591000</v>
      </c>
      <c r="Z203" s="1191">
        <f t="shared" si="497"/>
        <v>1584591000</v>
      </c>
      <c r="AA203" s="1191">
        <f t="shared" ref="AA203:AB203" si="498">AA198+AA151</f>
        <v>1621326000</v>
      </c>
      <c r="AB203" s="1191">
        <f t="shared" si="498"/>
        <v>1649646000</v>
      </c>
      <c r="AC203" s="1191">
        <f t="shared" ref="AC203:AD203" si="499">AC198+AC151</f>
        <v>1819170500</v>
      </c>
      <c r="AD203" s="1191">
        <f t="shared" si="499"/>
        <v>1968062034</v>
      </c>
      <c r="AE203" s="1191">
        <f t="shared" ref="AE203" si="500">AE198+AE151</f>
        <v>2006885837</v>
      </c>
      <c r="AF203" s="1043"/>
      <c r="AG203" s="1043"/>
      <c r="AH203" s="1043"/>
      <c r="AI203" s="1043"/>
      <c r="AJ203" s="1043"/>
      <c r="AK203" s="1043"/>
      <c r="AL203" s="1043"/>
      <c r="AM203" s="1043"/>
      <c r="AN203" s="1043"/>
      <c r="AO203" s="1043"/>
      <c r="AP203" s="615"/>
      <c r="AQ203" s="1043"/>
      <c r="AR203" s="1043"/>
      <c r="AS203" s="586"/>
      <c r="AT203" s="1043"/>
      <c r="AU203" s="615"/>
      <c r="AV203" s="1043"/>
      <c r="AW203" s="1043"/>
      <c r="AX203" s="586"/>
      <c r="AY203" s="1043"/>
      <c r="AZ203" s="1043"/>
      <c r="BA203" s="1043"/>
      <c r="BB203" s="1043"/>
      <c r="BC203" s="1043"/>
      <c r="BD203" s="1043"/>
      <c r="BE203" s="1189"/>
    </row>
    <row r="204" spans="1:57" s="31" customFormat="1" ht="12.75" x14ac:dyDescent="0.2">
      <c r="A204" s="1078"/>
      <c r="B204" s="1147"/>
      <c r="C204" s="1196"/>
      <c r="D204" s="1169" t="s">
        <v>467</v>
      </c>
      <c r="E204" s="1192"/>
      <c r="F204" s="1192"/>
      <c r="G204" s="1192"/>
      <c r="H204" s="1192"/>
      <c r="I204" s="1192"/>
      <c r="J204" s="1192"/>
      <c r="K204" s="1192"/>
      <c r="L204" s="1192"/>
      <c r="M204" s="1192"/>
      <c r="N204" s="1192"/>
      <c r="O204" s="1192"/>
      <c r="P204" s="1192"/>
      <c r="Q204" s="1192"/>
      <c r="R204" s="1192"/>
      <c r="S204" s="1194"/>
      <c r="T204" s="1192"/>
      <c r="U204" s="1192"/>
      <c r="V204" s="1192"/>
      <c r="W204" s="1192"/>
      <c r="X204" s="1192"/>
      <c r="Y204" s="1192"/>
      <c r="Z204" s="1192"/>
      <c r="AA204" s="1192"/>
      <c r="AB204" s="1192"/>
      <c r="AC204" s="1192"/>
      <c r="AD204" s="1192"/>
      <c r="AE204" s="1192"/>
      <c r="AF204" s="1043"/>
      <c r="AG204" s="1043"/>
      <c r="AH204" s="1043"/>
      <c r="AI204" s="1043"/>
      <c r="AJ204" s="1043"/>
      <c r="AK204" s="1043"/>
      <c r="AL204" s="1043"/>
      <c r="AM204" s="1043"/>
      <c r="AN204" s="1043"/>
      <c r="AO204" s="1043"/>
      <c r="AP204" s="615"/>
      <c r="AQ204" s="1043"/>
      <c r="AR204" s="1043"/>
      <c r="AS204" s="586"/>
      <c r="AT204" s="1043"/>
      <c r="AU204" s="615"/>
      <c r="AV204" s="1043"/>
      <c r="AW204" s="1043"/>
      <c r="AX204" s="586"/>
      <c r="AY204" s="1043"/>
      <c r="AZ204" s="1043"/>
      <c r="BA204" s="1043"/>
      <c r="BB204" s="1043"/>
      <c r="BC204" s="1043"/>
      <c r="BD204" s="1043"/>
      <c r="BE204" s="1189"/>
    </row>
    <row r="205" spans="1:57" s="31" customFormat="1" ht="38.25" customHeight="1" x14ac:dyDescent="0.2">
      <c r="A205" s="1078"/>
      <c r="B205" s="1147"/>
      <c r="C205" s="1196"/>
      <c r="D205" s="562" t="s">
        <v>468</v>
      </c>
      <c r="E205" s="587">
        <v>0</v>
      </c>
      <c r="F205" s="587">
        <v>0</v>
      </c>
      <c r="G205" s="587">
        <v>0</v>
      </c>
      <c r="H205" s="587">
        <v>0</v>
      </c>
      <c r="I205" s="587">
        <v>0</v>
      </c>
      <c r="J205" s="587">
        <v>0</v>
      </c>
      <c r="K205" s="587">
        <v>0</v>
      </c>
      <c r="L205" s="623">
        <v>0</v>
      </c>
      <c r="M205" s="631">
        <v>0</v>
      </c>
      <c r="N205" s="636">
        <v>0</v>
      </c>
      <c r="O205" s="667">
        <v>0</v>
      </c>
      <c r="P205" s="667">
        <v>0</v>
      </c>
      <c r="Q205" s="667">
        <v>0</v>
      </c>
      <c r="R205" s="667">
        <v>0</v>
      </c>
      <c r="S205" s="667"/>
      <c r="T205" s="667">
        <v>0</v>
      </c>
      <c r="U205" s="656">
        <v>0</v>
      </c>
      <c r="V205" s="656">
        <v>0</v>
      </c>
      <c r="W205" s="656">
        <v>0</v>
      </c>
      <c r="X205" s="656">
        <v>0</v>
      </c>
      <c r="Y205" s="656">
        <v>0</v>
      </c>
      <c r="Z205" s="656">
        <v>0</v>
      </c>
      <c r="AA205" s="656">
        <v>0</v>
      </c>
      <c r="AB205" s="656">
        <v>0</v>
      </c>
      <c r="AC205" s="656">
        <v>0</v>
      </c>
      <c r="AD205" s="656">
        <v>0</v>
      </c>
      <c r="AE205" s="656">
        <v>0</v>
      </c>
      <c r="AF205" s="1043"/>
      <c r="AG205" s="1043"/>
      <c r="AH205" s="1043"/>
      <c r="AI205" s="1043"/>
      <c r="AJ205" s="1043"/>
      <c r="AK205" s="1043"/>
      <c r="AL205" s="1043"/>
      <c r="AM205" s="1043"/>
      <c r="AN205" s="1043"/>
      <c r="AO205" s="1043"/>
      <c r="AP205" s="615"/>
      <c r="AQ205" s="1043"/>
      <c r="AR205" s="1043"/>
      <c r="AS205" s="586"/>
      <c r="AT205" s="1043"/>
      <c r="AU205" s="615"/>
      <c r="AV205" s="1043"/>
      <c r="AW205" s="1043"/>
      <c r="AX205" s="586"/>
      <c r="AY205" s="1043"/>
      <c r="AZ205" s="1043"/>
      <c r="BA205" s="1043"/>
      <c r="BB205" s="1043"/>
      <c r="BC205" s="1043"/>
      <c r="BD205" s="1043"/>
      <c r="BE205" s="1189"/>
    </row>
    <row r="206" spans="1:57" s="31" customFormat="1" ht="64.5" thickBot="1" x14ac:dyDescent="0.25">
      <c r="A206" s="1145"/>
      <c r="B206" s="1148"/>
      <c r="C206" s="1196"/>
      <c r="D206" s="564" t="s">
        <v>469</v>
      </c>
      <c r="E206" s="587">
        <f t="shared" ref="E206:J206" si="501">E201+E154</f>
        <v>257979366</v>
      </c>
      <c r="F206" s="587">
        <f t="shared" si="501"/>
        <v>257979366</v>
      </c>
      <c r="G206" s="587">
        <f t="shared" si="501"/>
        <v>257979366</v>
      </c>
      <c r="H206" s="587">
        <f t="shared" si="501"/>
        <v>257979366</v>
      </c>
      <c r="I206" s="587">
        <f t="shared" si="501"/>
        <v>257979366</v>
      </c>
      <c r="J206" s="587">
        <f t="shared" si="501"/>
        <v>257950466</v>
      </c>
      <c r="K206" s="587">
        <f t="shared" ref="K206:L206" si="502">K201+K154</f>
        <v>257950466</v>
      </c>
      <c r="L206" s="623">
        <f t="shared" si="502"/>
        <v>257950466</v>
      </c>
      <c r="M206" s="631">
        <f t="shared" ref="M206:O206" si="503">M201+M154</f>
        <v>257950466</v>
      </c>
      <c r="N206" s="636">
        <f t="shared" si="503"/>
        <v>257950466</v>
      </c>
      <c r="O206" s="667">
        <f t="shared" si="503"/>
        <v>257950466</v>
      </c>
      <c r="P206" s="667">
        <f t="shared" ref="P206:Q206" si="504">P201+P154</f>
        <v>257950466</v>
      </c>
      <c r="Q206" s="667">
        <f t="shared" si="504"/>
        <v>257950466</v>
      </c>
      <c r="R206" s="667">
        <f t="shared" ref="R206" si="505">R201+R154</f>
        <v>257950466</v>
      </c>
      <c r="S206" s="588"/>
      <c r="T206" s="667">
        <f t="shared" ref="T206:Y206" si="506">T201+T154</f>
        <v>155371867</v>
      </c>
      <c r="U206" s="667">
        <f t="shared" si="506"/>
        <v>257950466</v>
      </c>
      <c r="V206" s="667">
        <f t="shared" si="506"/>
        <v>257950466</v>
      </c>
      <c r="W206" s="667">
        <f t="shared" si="506"/>
        <v>257950466</v>
      </c>
      <c r="X206" s="667">
        <f t="shared" si="506"/>
        <v>257950466</v>
      </c>
      <c r="Y206" s="667">
        <f t="shared" si="506"/>
        <v>257950466</v>
      </c>
      <c r="Z206" s="667">
        <f t="shared" ref="Z206:AC206" si="507">Z201+Z154</f>
        <v>257950466</v>
      </c>
      <c r="AA206" s="667">
        <f t="shared" si="507"/>
        <v>257950466</v>
      </c>
      <c r="AB206" s="667">
        <f t="shared" si="507"/>
        <v>257950466</v>
      </c>
      <c r="AC206" s="667">
        <f t="shared" si="507"/>
        <v>257950466</v>
      </c>
      <c r="AD206" s="667">
        <f t="shared" ref="AD206" si="508">AD201+AD154</f>
        <v>257950466</v>
      </c>
      <c r="AE206" s="667">
        <f>AE201+AE154</f>
        <v>257950466</v>
      </c>
      <c r="AF206" s="1044"/>
      <c r="AG206" s="1044"/>
      <c r="AH206" s="1044"/>
      <c r="AI206" s="1044"/>
      <c r="AJ206" s="1044"/>
      <c r="AK206" s="1044"/>
      <c r="AL206" s="1044"/>
      <c r="AM206" s="1044"/>
      <c r="AN206" s="1044"/>
      <c r="AO206" s="1044"/>
      <c r="AP206" s="616"/>
      <c r="AQ206" s="1044"/>
      <c r="AR206" s="1044"/>
      <c r="AS206" s="589"/>
      <c r="AT206" s="1044"/>
      <c r="AU206" s="616"/>
      <c r="AV206" s="1044"/>
      <c r="AW206" s="1044"/>
      <c r="AX206" s="589"/>
      <c r="AY206" s="1044"/>
      <c r="AZ206" s="1044"/>
      <c r="BA206" s="1044"/>
      <c r="BB206" s="1044"/>
      <c r="BC206" s="1044"/>
      <c r="BD206" s="1044"/>
      <c r="BE206" s="1190"/>
    </row>
    <row r="207" spans="1:57" s="31" customFormat="1" ht="22.5" customHeight="1" x14ac:dyDescent="0.2">
      <c r="A207" s="1077"/>
      <c r="B207" s="1080" t="s">
        <v>369</v>
      </c>
      <c r="C207" s="1060" t="s">
        <v>485</v>
      </c>
      <c r="D207" s="551" t="s">
        <v>41</v>
      </c>
      <c r="E207" s="553">
        <v>4500</v>
      </c>
      <c r="F207" s="553">
        <v>4500</v>
      </c>
      <c r="G207" s="553">
        <v>4500</v>
      </c>
      <c r="H207" s="553">
        <v>4500</v>
      </c>
      <c r="I207" s="553">
        <v>4500</v>
      </c>
      <c r="J207" s="553">
        <v>4500</v>
      </c>
      <c r="K207" s="553">
        <v>4500</v>
      </c>
      <c r="L207" s="624">
        <v>4500</v>
      </c>
      <c r="M207" s="632">
        <v>4500</v>
      </c>
      <c r="N207" s="634">
        <v>4500</v>
      </c>
      <c r="O207" s="500">
        <v>4500</v>
      </c>
      <c r="P207" s="500">
        <v>4500</v>
      </c>
      <c r="Q207" s="500">
        <v>4500</v>
      </c>
      <c r="R207" s="42">
        <v>2426</v>
      </c>
      <c r="S207" s="42"/>
      <c r="T207" s="42">
        <v>0</v>
      </c>
      <c r="U207" s="42">
        <v>20</v>
      </c>
      <c r="V207" s="42">
        <v>191</v>
      </c>
      <c r="W207" s="42">
        <v>213</v>
      </c>
      <c r="X207" s="42">
        <v>436</v>
      </c>
      <c r="Y207" s="42">
        <v>974</v>
      </c>
      <c r="Z207" s="42">
        <v>1317</v>
      </c>
      <c r="AA207" s="500">
        <v>2004</v>
      </c>
      <c r="AB207" s="500">
        <v>2323</v>
      </c>
      <c r="AC207" s="500">
        <v>2344</v>
      </c>
      <c r="AD207" s="500">
        <v>2426</v>
      </c>
      <c r="AE207" s="42">
        <v>2426</v>
      </c>
      <c r="AF207" s="1062" t="s">
        <v>491</v>
      </c>
      <c r="AG207" s="1060" t="s">
        <v>486</v>
      </c>
      <c r="AH207" s="1065"/>
      <c r="AI207" s="1065"/>
      <c r="AJ207" s="1066" t="s">
        <v>588</v>
      </c>
      <c r="AK207" s="1060" t="s">
        <v>486</v>
      </c>
      <c r="AL207" s="1069"/>
      <c r="AM207" s="1069" t="s">
        <v>487</v>
      </c>
      <c r="AN207" s="1069">
        <v>4500</v>
      </c>
      <c r="AO207" s="1069">
        <v>1049</v>
      </c>
      <c r="AP207" s="1069">
        <f>AO207-AS207</f>
        <v>969</v>
      </c>
      <c r="AQ207" s="554" t="s">
        <v>414</v>
      </c>
      <c r="AR207" s="620">
        <v>25</v>
      </c>
      <c r="AS207" s="1070">
        <v>80</v>
      </c>
      <c r="AT207" s="1069">
        <v>1363</v>
      </c>
      <c r="AU207" s="1069">
        <f>AT207-AX207</f>
        <v>1233</v>
      </c>
      <c r="AV207" s="554" t="s">
        <v>414</v>
      </c>
      <c r="AW207" s="620">
        <v>58</v>
      </c>
      <c r="AX207" s="1070">
        <v>130</v>
      </c>
      <c r="AY207" s="1071">
        <v>0</v>
      </c>
      <c r="AZ207" s="555" t="s">
        <v>415</v>
      </c>
      <c r="BA207" s="620">
        <v>502</v>
      </c>
      <c r="BB207" s="555" t="s">
        <v>416</v>
      </c>
      <c r="BC207" s="620">
        <v>1</v>
      </c>
      <c r="BD207" s="1053">
        <f>AE207</f>
        <v>2426</v>
      </c>
      <c r="BE207" s="1074"/>
    </row>
    <row r="208" spans="1:57" s="31" customFormat="1" ht="38.25" customHeight="1" x14ac:dyDescent="0.2">
      <c r="A208" s="1078"/>
      <c r="B208" s="1081"/>
      <c r="C208" s="1060"/>
      <c r="D208" s="556" t="s">
        <v>3</v>
      </c>
      <c r="E208" s="538">
        <v>57618950</v>
      </c>
      <c r="F208" s="538">
        <v>57618950</v>
      </c>
      <c r="G208" s="538">
        <v>57618950</v>
      </c>
      <c r="H208" s="538">
        <v>57618950</v>
      </c>
      <c r="I208" s="538">
        <v>57618950</v>
      </c>
      <c r="J208" s="538">
        <v>57417720</v>
      </c>
      <c r="K208" s="538">
        <v>57417720</v>
      </c>
      <c r="L208" s="538">
        <v>57417720</v>
      </c>
      <c r="M208" s="538">
        <v>57417720</v>
      </c>
      <c r="N208" s="538">
        <v>60381315</v>
      </c>
      <c r="O208" s="538">
        <v>73978720</v>
      </c>
      <c r="P208" s="538">
        <v>73978720</v>
      </c>
      <c r="Q208" s="538">
        <v>73184488</v>
      </c>
      <c r="R208" s="538">
        <v>73184488</v>
      </c>
      <c r="S208" s="639" t="s">
        <v>566</v>
      </c>
      <c r="T208" s="538">
        <v>0</v>
      </c>
      <c r="U208" s="539">
        <v>53305714</v>
      </c>
      <c r="V208" s="539">
        <v>59074547</v>
      </c>
      <c r="W208" s="539">
        <v>56120820</v>
      </c>
      <c r="X208" s="539">
        <v>56120820</v>
      </c>
      <c r="Y208" s="538">
        <v>57417720</v>
      </c>
      <c r="Z208" s="538">
        <v>57417720</v>
      </c>
      <c r="AA208" s="820">
        <v>58681470</v>
      </c>
      <c r="AB208" s="820">
        <v>59796970</v>
      </c>
      <c r="AC208" s="820">
        <v>70663840</v>
      </c>
      <c r="AD208" s="820">
        <v>72846571</v>
      </c>
      <c r="AE208" s="539">
        <v>72934798</v>
      </c>
      <c r="AF208" s="1063"/>
      <c r="AG208" s="1060"/>
      <c r="AH208" s="1065"/>
      <c r="AI208" s="1065"/>
      <c r="AJ208" s="1067"/>
      <c r="AK208" s="1060"/>
      <c r="AL208" s="1069"/>
      <c r="AM208" s="1069"/>
      <c r="AN208" s="1069"/>
      <c r="AO208" s="1069"/>
      <c r="AP208" s="1069"/>
      <c r="AQ208" s="554" t="s">
        <v>417</v>
      </c>
      <c r="AR208" s="620">
        <v>60</v>
      </c>
      <c r="AS208" s="1070"/>
      <c r="AT208" s="1069"/>
      <c r="AU208" s="1069"/>
      <c r="AV208" s="554" t="s">
        <v>417</v>
      </c>
      <c r="AW208" s="620">
        <v>71</v>
      </c>
      <c r="AX208" s="1070"/>
      <c r="AY208" s="1072"/>
      <c r="AZ208" s="555" t="s">
        <v>418</v>
      </c>
      <c r="BA208" s="620">
        <v>1924</v>
      </c>
      <c r="BB208" s="555" t="s">
        <v>419</v>
      </c>
      <c r="BC208" s="620">
        <v>0</v>
      </c>
      <c r="BD208" s="1054"/>
      <c r="BE208" s="1074"/>
    </row>
    <row r="209" spans="1:57" s="31" customFormat="1" ht="51" x14ac:dyDescent="0.2">
      <c r="A209" s="1078"/>
      <c r="B209" s="1081"/>
      <c r="C209" s="1060"/>
      <c r="D209" s="557" t="s">
        <v>42</v>
      </c>
      <c r="E209" s="553">
        <v>0</v>
      </c>
      <c r="F209" s="553">
        <v>0</v>
      </c>
      <c r="G209" s="553">
        <v>0</v>
      </c>
      <c r="H209" s="553">
        <v>0</v>
      </c>
      <c r="I209" s="553">
        <v>0</v>
      </c>
      <c r="J209" s="553">
        <v>0</v>
      </c>
      <c r="K209" s="553">
        <v>0</v>
      </c>
      <c r="L209" s="624">
        <v>0</v>
      </c>
      <c r="M209" s="632">
        <v>0</v>
      </c>
      <c r="N209" s="634">
        <v>0</v>
      </c>
      <c r="O209" s="500">
        <v>0</v>
      </c>
      <c r="P209" s="500">
        <v>0</v>
      </c>
      <c r="Q209" s="500">
        <v>0</v>
      </c>
      <c r="R209" s="500">
        <v>0</v>
      </c>
      <c r="S209" s="809"/>
      <c r="T209" s="500">
        <v>0</v>
      </c>
      <c r="U209" s="809">
        <v>0</v>
      </c>
      <c r="V209" s="809">
        <v>0</v>
      </c>
      <c r="W209" s="809">
        <v>0</v>
      </c>
      <c r="X209" s="809">
        <v>0</v>
      </c>
      <c r="Y209" s="809">
        <v>0</v>
      </c>
      <c r="Z209" s="809">
        <v>0</v>
      </c>
      <c r="AA209" s="809">
        <v>0</v>
      </c>
      <c r="AB209" s="809">
        <v>0</v>
      </c>
      <c r="AC209" s="809">
        <v>0</v>
      </c>
      <c r="AD209" s="809">
        <v>0</v>
      </c>
      <c r="AE209" s="809">
        <v>0</v>
      </c>
      <c r="AF209" s="1063"/>
      <c r="AG209" s="1060"/>
      <c r="AH209" s="1065"/>
      <c r="AI209" s="1065"/>
      <c r="AJ209" s="1067"/>
      <c r="AK209" s="1060"/>
      <c r="AL209" s="1069"/>
      <c r="AM209" s="1069"/>
      <c r="AN209" s="1069"/>
      <c r="AO209" s="1069"/>
      <c r="AP209" s="1069"/>
      <c r="AQ209" s="554" t="s">
        <v>420</v>
      </c>
      <c r="AR209" s="620">
        <v>62</v>
      </c>
      <c r="AS209" s="1070"/>
      <c r="AT209" s="1069"/>
      <c r="AU209" s="1069"/>
      <c r="AV209" s="554" t="s">
        <v>420</v>
      </c>
      <c r="AW209" s="620">
        <v>63</v>
      </c>
      <c r="AX209" s="1070"/>
      <c r="AY209" s="1072"/>
      <c r="AZ209" s="555"/>
      <c r="BA209" s="558"/>
      <c r="BB209" s="555" t="s">
        <v>421</v>
      </c>
      <c r="BC209" s="620">
        <v>1</v>
      </c>
      <c r="BD209" s="1054"/>
      <c r="BE209" s="1074"/>
    </row>
    <row r="210" spans="1:57" s="31" customFormat="1" ht="38.25" customHeight="1" x14ac:dyDescent="0.2">
      <c r="A210" s="1078"/>
      <c r="B210" s="1081"/>
      <c r="C210" s="1060"/>
      <c r="D210" s="556" t="s">
        <v>4</v>
      </c>
      <c r="E210" s="553">
        <v>9716040</v>
      </c>
      <c r="F210" s="553">
        <v>9716040</v>
      </c>
      <c r="G210" s="553">
        <v>9716040</v>
      </c>
      <c r="H210" s="553">
        <v>9716040</v>
      </c>
      <c r="I210" s="553">
        <v>9716040</v>
      </c>
      <c r="J210" s="553">
        <v>9716040</v>
      </c>
      <c r="K210" s="553">
        <v>9716040</v>
      </c>
      <c r="L210" s="624">
        <v>9716040</v>
      </c>
      <c r="M210" s="632">
        <v>9716040</v>
      </c>
      <c r="N210" s="634">
        <v>9716040</v>
      </c>
      <c r="O210" s="500">
        <v>9716040</v>
      </c>
      <c r="P210" s="500">
        <v>9716040</v>
      </c>
      <c r="Q210" s="500">
        <v>9716040</v>
      </c>
      <c r="R210" s="500">
        <v>9716040</v>
      </c>
      <c r="S210" s="809"/>
      <c r="T210" s="538">
        <v>0</v>
      </c>
      <c r="U210" s="539">
        <v>12914840</v>
      </c>
      <c r="V210" s="539">
        <v>12914840</v>
      </c>
      <c r="W210" s="539">
        <v>12914840</v>
      </c>
      <c r="X210" s="539">
        <v>12914840</v>
      </c>
      <c r="Y210" s="539">
        <v>12914840</v>
      </c>
      <c r="Z210" s="539">
        <v>12914840</v>
      </c>
      <c r="AA210" s="539">
        <v>12914840</v>
      </c>
      <c r="AB210" s="539">
        <v>12914840</v>
      </c>
      <c r="AC210" s="539">
        <v>12914840</v>
      </c>
      <c r="AD210" s="539">
        <v>12914840</v>
      </c>
      <c r="AE210" s="539">
        <v>12914840</v>
      </c>
      <c r="AF210" s="1063"/>
      <c r="AG210" s="1060"/>
      <c r="AH210" s="1065"/>
      <c r="AI210" s="1065"/>
      <c r="AJ210" s="1067"/>
      <c r="AK210" s="1060"/>
      <c r="AL210" s="1069"/>
      <c r="AM210" s="1069"/>
      <c r="AN210" s="1069"/>
      <c r="AO210" s="1069"/>
      <c r="AP210" s="1069"/>
      <c r="AQ210" s="554" t="s">
        <v>422</v>
      </c>
      <c r="AR210" s="620">
        <v>118</v>
      </c>
      <c r="AS210" s="1070"/>
      <c r="AT210" s="1069"/>
      <c r="AU210" s="1069"/>
      <c r="AV210" s="554" t="s">
        <v>422</v>
      </c>
      <c r="AW210" s="620">
        <v>127</v>
      </c>
      <c r="AX210" s="1070"/>
      <c r="AY210" s="1072"/>
      <c r="AZ210" s="559"/>
      <c r="BA210" s="560"/>
      <c r="BB210" s="555" t="s">
        <v>423</v>
      </c>
      <c r="BC210" s="620">
        <v>0</v>
      </c>
      <c r="BD210" s="1054"/>
      <c r="BE210" s="1074"/>
    </row>
    <row r="211" spans="1:57" s="31" customFormat="1" ht="38.25" customHeight="1" x14ac:dyDescent="0.2">
      <c r="A211" s="1078"/>
      <c r="B211" s="1081"/>
      <c r="C211" s="1060"/>
      <c r="D211" s="557" t="s">
        <v>43</v>
      </c>
      <c r="E211" s="553">
        <v>4500</v>
      </c>
      <c r="F211" s="553">
        <v>4500</v>
      </c>
      <c r="G211" s="553">
        <v>4500</v>
      </c>
      <c r="H211" s="553">
        <v>4500</v>
      </c>
      <c r="I211" s="553">
        <v>4500</v>
      </c>
      <c r="J211" s="553">
        <v>4500</v>
      </c>
      <c r="K211" s="553">
        <v>4500</v>
      </c>
      <c r="L211" s="624">
        <v>4500</v>
      </c>
      <c r="M211" s="632">
        <v>4500</v>
      </c>
      <c r="N211" s="634">
        <v>4500</v>
      </c>
      <c r="O211" s="500">
        <v>4500</v>
      </c>
      <c r="P211" s="500">
        <v>4500</v>
      </c>
      <c r="Q211" s="500">
        <v>4500</v>
      </c>
      <c r="R211" s="500">
        <v>4500</v>
      </c>
      <c r="S211" s="500"/>
      <c r="T211" s="500">
        <f t="shared" ref="T211:Y212" si="509">T209+T207</f>
        <v>0</v>
      </c>
      <c r="U211" s="500">
        <f t="shared" si="509"/>
        <v>20</v>
      </c>
      <c r="V211" s="500">
        <f t="shared" si="509"/>
        <v>191</v>
      </c>
      <c r="W211" s="500">
        <f t="shared" si="509"/>
        <v>213</v>
      </c>
      <c r="X211" s="500">
        <f t="shared" ref="X211" si="510">X209+X207</f>
        <v>436</v>
      </c>
      <c r="Y211" s="500">
        <f t="shared" si="509"/>
        <v>974</v>
      </c>
      <c r="Z211" s="500">
        <f t="shared" ref="Z211:AA211" si="511">Z209+Z207</f>
        <v>1317</v>
      </c>
      <c r="AA211" s="500">
        <f t="shared" si="511"/>
        <v>2004</v>
      </c>
      <c r="AB211" s="500">
        <f t="shared" ref="AB211:AC211" si="512">AB209+AB207</f>
        <v>2323</v>
      </c>
      <c r="AC211" s="500">
        <f t="shared" si="512"/>
        <v>2344</v>
      </c>
      <c r="AD211" s="500">
        <f t="shared" ref="AD211:AE211" si="513">AD209+AD207</f>
        <v>2426</v>
      </c>
      <c r="AE211" s="500">
        <f t="shared" si="513"/>
        <v>2426</v>
      </c>
      <c r="AF211" s="1063"/>
      <c r="AG211" s="1060"/>
      <c r="AH211" s="1065"/>
      <c r="AI211" s="1065"/>
      <c r="AJ211" s="1067"/>
      <c r="AK211" s="1060"/>
      <c r="AL211" s="1069"/>
      <c r="AM211" s="1069"/>
      <c r="AN211" s="1069"/>
      <c r="AO211" s="1069"/>
      <c r="AP211" s="1069"/>
      <c r="AQ211" s="554" t="s">
        <v>424</v>
      </c>
      <c r="AR211" s="620">
        <v>171</v>
      </c>
      <c r="AS211" s="1070"/>
      <c r="AT211" s="1069"/>
      <c r="AU211" s="1069"/>
      <c r="AV211" s="554" t="s">
        <v>424</v>
      </c>
      <c r="AW211" s="620">
        <v>186</v>
      </c>
      <c r="AX211" s="1070"/>
      <c r="AY211" s="1072"/>
      <c r="AZ211" s="559"/>
      <c r="BA211" s="560"/>
      <c r="BB211" s="555" t="s">
        <v>425</v>
      </c>
      <c r="BC211" s="620">
        <v>0</v>
      </c>
      <c r="BD211" s="1054"/>
      <c r="BE211" s="1074"/>
    </row>
    <row r="212" spans="1:57" s="31" customFormat="1" ht="38.25" x14ac:dyDescent="0.2">
      <c r="A212" s="1078"/>
      <c r="B212" s="1081"/>
      <c r="C212" s="1060"/>
      <c r="D212" s="1057" t="s">
        <v>45</v>
      </c>
      <c r="E212" s="1059">
        <f t="shared" ref="E212:J212" si="514">E210+E208</f>
        <v>67334990</v>
      </c>
      <c r="F212" s="1059">
        <f t="shared" si="514"/>
        <v>67334990</v>
      </c>
      <c r="G212" s="1059">
        <f t="shared" si="514"/>
        <v>67334990</v>
      </c>
      <c r="H212" s="1059">
        <f t="shared" si="514"/>
        <v>67334990</v>
      </c>
      <c r="I212" s="1059">
        <f t="shared" si="514"/>
        <v>67334990</v>
      </c>
      <c r="J212" s="1059">
        <f t="shared" si="514"/>
        <v>67133760</v>
      </c>
      <c r="K212" s="1059">
        <f t="shared" ref="K212:L212" si="515">K210+K208</f>
        <v>67133760</v>
      </c>
      <c r="L212" s="1059">
        <f t="shared" si="515"/>
        <v>67133760</v>
      </c>
      <c r="M212" s="1059">
        <f t="shared" ref="M212:O212" si="516">M210+M208</f>
        <v>67133760</v>
      </c>
      <c r="N212" s="1059">
        <f t="shared" si="516"/>
        <v>70097355</v>
      </c>
      <c r="O212" s="1076">
        <f t="shared" si="516"/>
        <v>83694760</v>
      </c>
      <c r="P212" s="1076">
        <f t="shared" ref="P212:Q212" si="517">P210+P208</f>
        <v>83694760</v>
      </c>
      <c r="Q212" s="1076">
        <f t="shared" si="517"/>
        <v>82900528</v>
      </c>
      <c r="R212" s="1076">
        <f t="shared" ref="R212" si="518">R210+R208</f>
        <v>82900528</v>
      </c>
      <c r="S212" s="1076"/>
      <c r="T212" s="1076">
        <f>T210+T208</f>
        <v>0</v>
      </c>
      <c r="U212" s="1076">
        <f t="shared" si="509"/>
        <v>66220554</v>
      </c>
      <c r="V212" s="1076">
        <f t="shared" si="509"/>
        <v>71989387</v>
      </c>
      <c r="W212" s="1076">
        <f t="shared" si="509"/>
        <v>69035660</v>
      </c>
      <c r="X212" s="1076">
        <f t="shared" ref="X212" si="519">X210+X208</f>
        <v>69035660</v>
      </c>
      <c r="Y212" s="1076">
        <f t="shared" si="509"/>
        <v>70332560</v>
      </c>
      <c r="Z212" s="1076">
        <f t="shared" ref="Z212:AA212" si="520">Z210+Z208</f>
        <v>70332560</v>
      </c>
      <c r="AA212" s="1076">
        <f t="shared" si="520"/>
        <v>71596310</v>
      </c>
      <c r="AB212" s="1076">
        <f t="shared" ref="AB212:AC212" si="521">AB210+AB208</f>
        <v>72711810</v>
      </c>
      <c r="AC212" s="1186">
        <f t="shared" si="521"/>
        <v>83578680</v>
      </c>
      <c r="AD212" s="1186">
        <f t="shared" ref="AD212:AE212" si="522">AD210+AD208</f>
        <v>85761411</v>
      </c>
      <c r="AE212" s="1186">
        <f t="shared" si="522"/>
        <v>85849638</v>
      </c>
      <c r="AF212" s="1063"/>
      <c r="AG212" s="1060"/>
      <c r="AH212" s="1065"/>
      <c r="AI212" s="1065"/>
      <c r="AJ212" s="1067"/>
      <c r="AK212" s="1060"/>
      <c r="AL212" s="1069"/>
      <c r="AM212" s="1069"/>
      <c r="AN212" s="1069"/>
      <c r="AO212" s="1069"/>
      <c r="AP212" s="1069"/>
      <c r="AQ212" s="554" t="s">
        <v>426</v>
      </c>
      <c r="AR212" s="620">
        <v>54</v>
      </c>
      <c r="AS212" s="1070"/>
      <c r="AT212" s="1069"/>
      <c r="AU212" s="1069"/>
      <c r="AV212" s="554" t="s">
        <v>426</v>
      </c>
      <c r="AW212" s="620">
        <v>62</v>
      </c>
      <c r="AX212" s="1070"/>
      <c r="AY212" s="1072"/>
      <c r="AZ212" s="559"/>
      <c r="BA212" s="560"/>
      <c r="BB212" s="555" t="s">
        <v>427</v>
      </c>
      <c r="BC212" s="620">
        <v>2424</v>
      </c>
      <c r="BD212" s="1054"/>
      <c r="BE212" s="1074"/>
    </row>
    <row r="213" spans="1:57" s="31" customFormat="1" ht="26.25" customHeight="1" thickBot="1" x14ac:dyDescent="0.25">
      <c r="A213" s="1078"/>
      <c r="B213" s="1081"/>
      <c r="C213" s="1060"/>
      <c r="D213" s="1075"/>
      <c r="E213" s="1059"/>
      <c r="F213" s="1059"/>
      <c r="G213" s="1059"/>
      <c r="H213" s="1059"/>
      <c r="I213" s="1059"/>
      <c r="J213" s="1059"/>
      <c r="K213" s="1059"/>
      <c r="L213" s="1059"/>
      <c r="M213" s="1059"/>
      <c r="N213" s="1059"/>
      <c r="O213" s="1076"/>
      <c r="P213" s="1076"/>
      <c r="Q213" s="1076"/>
      <c r="R213" s="1076"/>
      <c r="S213" s="1076"/>
      <c r="T213" s="1076"/>
      <c r="U213" s="1076"/>
      <c r="V213" s="1076"/>
      <c r="W213" s="1076"/>
      <c r="X213" s="1076"/>
      <c r="Y213" s="1076"/>
      <c r="Z213" s="1076"/>
      <c r="AA213" s="1076"/>
      <c r="AB213" s="1076"/>
      <c r="AC213" s="1187"/>
      <c r="AD213" s="1187"/>
      <c r="AE213" s="1187"/>
      <c r="AF213" s="1064"/>
      <c r="AG213" s="1060"/>
      <c r="AH213" s="1065"/>
      <c r="AI213" s="1065"/>
      <c r="AJ213" s="1068"/>
      <c r="AK213" s="1060"/>
      <c r="AL213" s="1069"/>
      <c r="AM213" s="1069"/>
      <c r="AN213" s="1069"/>
      <c r="AO213" s="1069"/>
      <c r="AP213" s="1069"/>
      <c r="AQ213" s="554" t="s">
        <v>428</v>
      </c>
      <c r="AR213" s="620">
        <v>29</v>
      </c>
      <c r="AS213" s="1070"/>
      <c r="AT213" s="1069"/>
      <c r="AU213" s="1069"/>
      <c r="AV213" s="554" t="s">
        <v>428</v>
      </c>
      <c r="AW213" s="620">
        <v>23</v>
      </c>
      <c r="AX213" s="1070"/>
      <c r="AY213" s="1073"/>
      <c r="AZ213" s="559"/>
      <c r="BA213" s="560"/>
      <c r="BB213" s="558"/>
      <c r="BC213" s="558"/>
      <c r="BD213" s="1055"/>
      <c r="BE213" s="1074"/>
    </row>
    <row r="214" spans="1:57" s="31" customFormat="1" ht="22.5" customHeight="1" x14ac:dyDescent="0.2">
      <c r="A214" s="1078"/>
      <c r="B214" s="1081"/>
      <c r="C214" s="1060" t="s">
        <v>429</v>
      </c>
      <c r="D214" s="551" t="s">
        <v>41</v>
      </c>
      <c r="E214" s="553">
        <v>4500</v>
      </c>
      <c r="F214" s="553">
        <v>4500</v>
      </c>
      <c r="G214" s="553">
        <v>4500</v>
      </c>
      <c r="H214" s="553">
        <v>4500</v>
      </c>
      <c r="I214" s="553">
        <v>4500</v>
      </c>
      <c r="J214" s="553">
        <v>4500</v>
      </c>
      <c r="K214" s="553">
        <v>4500</v>
      </c>
      <c r="L214" s="624">
        <v>4500</v>
      </c>
      <c r="M214" s="632">
        <v>4500</v>
      </c>
      <c r="N214" s="634">
        <v>4500</v>
      </c>
      <c r="O214" s="500">
        <v>4500</v>
      </c>
      <c r="P214" s="500">
        <v>4500</v>
      </c>
      <c r="Q214" s="500">
        <v>4500</v>
      </c>
      <c r="R214" s="42">
        <v>5227</v>
      </c>
      <c r="S214" s="42"/>
      <c r="T214" s="42">
        <v>686</v>
      </c>
      <c r="U214" s="42">
        <v>795</v>
      </c>
      <c r="V214" s="42">
        <v>1202</v>
      </c>
      <c r="W214" s="42">
        <v>2072</v>
      </c>
      <c r="X214" s="42">
        <v>2575</v>
      </c>
      <c r="Y214" s="42">
        <v>3468</v>
      </c>
      <c r="Z214" s="42">
        <v>4139</v>
      </c>
      <c r="AA214" s="500">
        <v>4492</v>
      </c>
      <c r="AB214" s="500">
        <v>4586</v>
      </c>
      <c r="AC214" s="500">
        <v>4889</v>
      </c>
      <c r="AD214" s="500">
        <v>5227</v>
      </c>
      <c r="AE214" s="42">
        <v>5227</v>
      </c>
      <c r="AF214" s="1062" t="s">
        <v>491</v>
      </c>
      <c r="AG214" s="1060" t="s">
        <v>429</v>
      </c>
      <c r="AH214" s="1065"/>
      <c r="AI214" s="1065"/>
      <c r="AJ214" s="1066" t="s">
        <v>588</v>
      </c>
      <c r="AK214" s="1060" t="s">
        <v>429</v>
      </c>
      <c r="AL214" s="1069"/>
      <c r="AM214" s="1069" t="s">
        <v>473</v>
      </c>
      <c r="AN214" s="1069">
        <v>4500</v>
      </c>
      <c r="AO214" s="1069">
        <v>2113</v>
      </c>
      <c r="AP214" s="1069">
        <f t="shared" ref="AP214" si="523">AO214-AS214</f>
        <v>1252</v>
      </c>
      <c r="AQ214" s="554" t="s">
        <v>414</v>
      </c>
      <c r="AR214" s="620">
        <v>5</v>
      </c>
      <c r="AS214" s="1070">
        <v>861</v>
      </c>
      <c r="AT214" s="1069">
        <v>2758</v>
      </c>
      <c r="AU214" s="1069">
        <f t="shared" ref="AU214" si="524">AT214-AX214</f>
        <v>1708</v>
      </c>
      <c r="AV214" s="554" t="s">
        <v>414</v>
      </c>
      <c r="AW214" s="620">
        <v>7</v>
      </c>
      <c r="AX214" s="1070">
        <v>1050</v>
      </c>
      <c r="AY214" s="1071">
        <v>3</v>
      </c>
      <c r="AZ214" s="555" t="s">
        <v>415</v>
      </c>
      <c r="BA214" s="620">
        <v>1092</v>
      </c>
      <c r="BB214" s="555" t="s">
        <v>416</v>
      </c>
      <c r="BC214" s="620">
        <v>17</v>
      </c>
      <c r="BD214" s="1053">
        <f t="shared" ref="BD214" si="525">AE214</f>
        <v>5227</v>
      </c>
      <c r="BE214" s="1074"/>
    </row>
    <row r="215" spans="1:57" s="31" customFormat="1" ht="38.25" customHeight="1" x14ac:dyDescent="0.2">
      <c r="A215" s="1078"/>
      <c r="B215" s="1081"/>
      <c r="C215" s="1060"/>
      <c r="D215" s="556" t="s">
        <v>3</v>
      </c>
      <c r="E215" s="538">
        <v>57618950</v>
      </c>
      <c r="F215" s="538">
        <v>57618950</v>
      </c>
      <c r="G215" s="538">
        <v>57618950</v>
      </c>
      <c r="H215" s="538">
        <v>57618950</v>
      </c>
      <c r="I215" s="538">
        <v>57618950</v>
      </c>
      <c r="J215" s="538">
        <v>57417720</v>
      </c>
      <c r="K215" s="538">
        <v>57417720</v>
      </c>
      <c r="L215" s="538">
        <v>57417720</v>
      </c>
      <c r="M215" s="538">
        <v>57417720</v>
      </c>
      <c r="N215" s="538">
        <v>60381315</v>
      </c>
      <c r="O215" s="538">
        <v>73978720</v>
      </c>
      <c r="P215" s="538">
        <v>73978720</v>
      </c>
      <c r="Q215" s="538">
        <v>73184488</v>
      </c>
      <c r="R215" s="538">
        <v>73184488</v>
      </c>
      <c r="S215" s="639" t="s">
        <v>566</v>
      </c>
      <c r="T215" s="538">
        <v>0</v>
      </c>
      <c r="U215" s="539">
        <v>53305714</v>
      </c>
      <c r="V215" s="539">
        <v>59074547</v>
      </c>
      <c r="W215" s="539">
        <v>56120820</v>
      </c>
      <c r="X215" s="539">
        <v>56120820</v>
      </c>
      <c r="Y215" s="538">
        <v>57417720</v>
      </c>
      <c r="Z215" s="538">
        <v>57417720</v>
      </c>
      <c r="AA215" s="820">
        <v>58681470</v>
      </c>
      <c r="AB215" s="820">
        <v>59796970</v>
      </c>
      <c r="AC215" s="820">
        <v>70663840</v>
      </c>
      <c r="AD215" s="820">
        <v>72846571</v>
      </c>
      <c r="AE215" s="539">
        <v>72934798</v>
      </c>
      <c r="AF215" s="1063"/>
      <c r="AG215" s="1060"/>
      <c r="AH215" s="1065"/>
      <c r="AI215" s="1065"/>
      <c r="AJ215" s="1067"/>
      <c r="AK215" s="1060"/>
      <c r="AL215" s="1069"/>
      <c r="AM215" s="1069"/>
      <c r="AN215" s="1069"/>
      <c r="AO215" s="1069"/>
      <c r="AP215" s="1069"/>
      <c r="AQ215" s="554" t="s">
        <v>417</v>
      </c>
      <c r="AR215" s="620">
        <v>8</v>
      </c>
      <c r="AS215" s="1070"/>
      <c r="AT215" s="1069"/>
      <c r="AU215" s="1069"/>
      <c r="AV215" s="554" t="s">
        <v>417</v>
      </c>
      <c r="AW215" s="620">
        <v>10</v>
      </c>
      <c r="AX215" s="1070"/>
      <c r="AY215" s="1072"/>
      <c r="AZ215" s="555" t="s">
        <v>418</v>
      </c>
      <c r="BA215" s="620">
        <v>4135</v>
      </c>
      <c r="BB215" s="555" t="s">
        <v>419</v>
      </c>
      <c r="BC215" s="620">
        <v>0</v>
      </c>
      <c r="BD215" s="1054"/>
      <c r="BE215" s="1074"/>
    </row>
    <row r="216" spans="1:57" s="31" customFormat="1" ht="51" x14ac:dyDescent="0.2">
      <c r="A216" s="1078"/>
      <c r="B216" s="1081"/>
      <c r="C216" s="1060"/>
      <c r="D216" s="557" t="s">
        <v>42</v>
      </c>
      <c r="E216" s="553">
        <v>0</v>
      </c>
      <c r="F216" s="553">
        <v>0</v>
      </c>
      <c r="G216" s="553">
        <v>0</v>
      </c>
      <c r="H216" s="553">
        <v>0</v>
      </c>
      <c r="I216" s="553">
        <v>0</v>
      </c>
      <c r="J216" s="553">
        <v>0</v>
      </c>
      <c r="K216" s="553">
        <v>0</v>
      </c>
      <c r="L216" s="624">
        <v>0</v>
      </c>
      <c r="M216" s="632">
        <v>0</v>
      </c>
      <c r="N216" s="634">
        <v>0</v>
      </c>
      <c r="O216" s="500">
        <v>0</v>
      </c>
      <c r="P216" s="500">
        <v>0</v>
      </c>
      <c r="Q216" s="500">
        <v>0</v>
      </c>
      <c r="R216" s="500">
        <v>0</v>
      </c>
      <c r="S216" s="809"/>
      <c r="T216" s="500">
        <v>0</v>
      </c>
      <c r="U216" s="809">
        <v>0</v>
      </c>
      <c r="V216" s="809"/>
      <c r="W216" s="809">
        <v>0</v>
      </c>
      <c r="X216" s="809">
        <v>0</v>
      </c>
      <c r="Y216" s="809">
        <v>0</v>
      </c>
      <c r="Z216" s="809">
        <v>0</v>
      </c>
      <c r="AA216" s="809">
        <v>0</v>
      </c>
      <c r="AB216" s="809">
        <v>0</v>
      </c>
      <c r="AC216" s="809">
        <v>0</v>
      </c>
      <c r="AD216" s="809">
        <v>0</v>
      </c>
      <c r="AE216" s="809">
        <v>0</v>
      </c>
      <c r="AF216" s="1063"/>
      <c r="AG216" s="1060"/>
      <c r="AH216" s="1065"/>
      <c r="AI216" s="1065"/>
      <c r="AJ216" s="1067"/>
      <c r="AK216" s="1060"/>
      <c r="AL216" s="1069"/>
      <c r="AM216" s="1069"/>
      <c r="AN216" s="1069"/>
      <c r="AO216" s="1069"/>
      <c r="AP216" s="1069"/>
      <c r="AQ216" s="554" t="s">
        <v>420</v>
      </c>
      <c r="AR216" s="620">
        <v>1</v>
      </c>
      <c r="AS216" s="1070"/>
      <c r="AT216" s="1069"/>
      <c r="AU216" s="1069"/>
      <c r="AV216" s="554" t="s">
        <v>420</v>
      </c>
      <c r="AW216" s="620">
        <v>0</v>
      </c>
      <c r="AX216" s="1070"/>
      <c r="AY216" s="1072"/>
      <c r="AZ216" s="555"/>
      <c r="BA216" s="558"/>
      <c r="BB216" s="555" t="s">
        <v>421</v>
      </c>
      <c r="BC216" s="620">
        <v>29</v>
      </c>
      <c r="BD216" s="1054"/>
      <c r="BE216" s="1074"/>
    </row>
    <row r="217" spans="1:57" s="31" customFormat="1" ht="38.25" customHeight="1" x14ac:dyDescent="0.2">
      <c r="A217" s="1078"/>
      <c r="B217" s="1081"/>
      <c r="C217" s="1060"/>
      <c r="D217" s="556" t="s">
        <v>4</v>
      </c>
      <c r="E217" s="553">
        <v>9716040</v>
      </c>
      <c r="F217" s="553">
        <v>9716040</v>
      </c>
      <c r="G217" s="553">
        <v>9716040</v>
      </c>
      <c r="H217" s="553">
        <v>9716040</v>
      </c>
      <c r="I217" s="553">
        <v>9716040</v>
      </c>
      <c r="J217" s="553">
        <v>9716040</v>
      </c>
      <c r="K217" s="553">
        <v>9716040</v>
      </c>
      <c r="L217" s="624">
        <v>9716040</v>
      </c>
      <c r="M217" s="632">
        <v>9716040</v>
      </c>
      <c r="N217" s="634">
        <v>9716040</v>
      </c>
      <c r="O217" s="500">
        <v>9716040</v>
      </c>
      <c r="P217" s="500">
        <v>9716040</v>
      </c>
      <c r="Q217" s="500">
        <v>9716040</v>
      </c>
      <c r="R217" s="500">
        <v>9716040</v>
      </c>
      <c r="S217" s="809"/>
      <c r="T217" s="500">
        <v>12541173</v>
      </c>
      <c r="U217" s="539">
        <v>12914840</v>
      </c>
      <c r="V217" s="539">
        <v>12914840</v>
      </c>
      <c r="W217" s="539">
        <v>12914840</v>
      </c>
      <c r="X217" s="539">
        <v>12914840</v>
      </c>
      <c r="Y217" s="539">
        <v>12914840</v>
      </c>
      <c r="Z217" s="539">
        <v>12914840</v>
      </c>
      <c r="AA217" s="539">
        <v>12914840</v>
      </c>
      <c r="AB217" s="539">
        <v>12914840</v>
      </c>
      <c r="AC217" s="539">
        <v>12914840</v>
      </c>
      <c r="AD217" s="539">
        <v>12914840</v>
      </c>
      <c r="AE217" s="539">
        <v>12914840</v>
      </c>
      <c r="AF217" s="1063"/>
      <c r="AG217" s="1060"/>
      <c r="AH217" s="1065"/>
      <c r="AI217" s="1065"/>
      <c r="AJ217" s="1067"/>
      <c r="AK217" s="1060"/>
      <c r="AL217" s="1069"/>
      <c r="AM217" s="1069"/>
      <c r="AN217" s="1069"/>
      <c r="AO217" s="1069"/>
      <c r="AP217" s="1069"/>
      <c r="AQ217" s="554" t="s">
        <v>422</v>
      </c>
      <c r="AR217" s="620">
        <v>23</v>
      </c>
      <c r="AS217" s="1070"/>
      <c r="AT217" s="1069"/>
      <c r="AU217" s="1069"/>
      <c r="AV217" s="554" t="s">
        <v>422</v>
      </c>
      <c r="AW217" s="620">
        <v>30</v>
      </c>
      <c r="AX217" s="1070"/>
      <c r="AY217" s="1072"/>
      <c r="AZ217" s="559"/>
      <c r="BA217" s="560"/>
      <c r="BB217" s="555" t="s">
        <v>423</v>
      </c>
      <c r="BC217" s="620">
        <v>5</v>
      </c>
      <c r="BD217" s="1054"/>
      <c r="BE217" s="1074"/>
    </row>
    <row r="218" spans="1:57" s="31" customFormat="1" ht="38.25" customHeight="1" x14ac:dyDescent="0.2">
      <c r="A218" s="1078"/>
      <c r="B218" s="1081"/>
      <c r="C218" s="1060"/>
      <c r="D218" s="557" t="s">
        <v>43</v>
      </c>
      <c r="E218" s="553">
        <v>4500</v>
      </c>
      <c r="F218" s="553">
        <v>4500</v>
      </c>
      <c r="G218" s="553">
        <v>4500</v>
      </c>
      <c r="H218" s="553">
        <v>4500</v>
      </c>
      <c r="I218" s="553">
        <v>4500</v>
      </c>
      <c r="J218" s="553">
        <v>4500</v>
      </c>
      <c r="K218" s="553">
        <v>4500</v>
      </c>
      <c r="L218" s="624">
        <v>4500</v>
      </c>
      <c r="M218" s="632">
        <v>4500</v>
      </c>
      <c r="N218" s="634">
        <v>4500</v>
      </c>
      <c r="O218" s="500">
        <v>4500</v>
      </c>
      <c r="P218" s="500">
        <v>4500</v>
      </c>
      <c r="Q218" s="500">
        <v>4500</v>
      </c>
      <c r="R218" s="500">
        <v>4500</v>
      </c>
      <c r="S218" s="500"/>
      <c r="T218" s="500">
        <f t="shared" ref="T218:Y219" si="526">T216+T214</f>
        <v>686</v>
      </c>
      <c r="U218" s="500">
        <f t="shared" si="526"/>
        <v>795</v>
      </c>
      <c r="V218" s="500">
        <f t="shared" si="526"/>
        <v>1202</v>
      </c>
      <c r="W218" s="500">
        <f t="shared" si="526"/>
        <v>2072</v>
      </c>
      <c r="X218" s="500">
        <f t="shared" ref="X218" si="527">X216+X214</f>
        <v>2575</v>
      </c>
      <c r="Y218" s="500">
        <f t="shared" si="526"/>
        <v>3468</v>
      </c>
      <c r="Z218" s="500">
        <f t="shared" ref="Z218:AA218" si="528">Z216+Z214</f>
        <v>4139</v>
      </c>
      <c r="AA218" s="500">
        <f t="shared" si="528"/>
        <v>4492</v>
      </c>
      <c r="AB218" s="500">
        <f t="shared" ref="AB218:AC218" si="529">AB216+AB214</f>
        <v>4586</v>
      </c>
      <c r="AC218" s="500">
        <f t="shared" si="529"/>
        <v>4889</v>
      </c>
      <c r="AD218" s="500">
        <f t="shared" ref="AD218:AE218" si="530">AD216+AD214</f>
        <v>5227</v>
      </c>
      <c r="AE218" s="500">
        <f t="shared" si="530"/>
        <v>5227</v>
      </c>
      <c r="AF218" s="1063"/>
      <c r="AG218" s="1060"/>
      <c r="AH218" s="1065"/>
      <c r="AI218" s="1065"/>
      <c r="AJ218" s="1067"/>
      <c r="AK218" s="1060"/>
      <c r="AL218" s="1069"/>
      <c r="AM218" s="1069"/>
      <c r="AN218" s="1069"/>
      <c r="AO218" s="1069"/>
      <c r="AP218" s="1069"/>
      <c r="AQ218" s="554" t="s">
        <v>424</v>
      </c>
      <c r="AR218" s="620">
        <v>326</v>
      </c>
      <c r="AS218" s="1070"/>
      <c r="AT218" s="1069"/>
      <c r="AU218" s="1069"/>
      <c r="AV218" s="554" t="s">
        <v>424</v>
      </c>
      <c r="AW218" s="620">
        <v>542</v>
      </c>
      <c r="AX218" s="1070"/>
      <c r="AY218" s="1072"/>
      <c r="AZ218" s="559"/>
      <c r="BA218" s="560"/>
      <c r="BB218" s="555" t="s">
        <v>425</v>
      </c>
      <c r="BC218" s="620">
        <v>1</v>
      </c>
      <c r="BD218" s="1054"/>
      <c r="BE218" s="1074"/>
    </row>
    <row r="219" spans="1:57" s="31" customFormat="1" ht="38.25" x14ac:dyDescent="0.2">
      <c r="A219" s="1078"/>
      <c r="B219" s="1081"/>
      <c r="C219" s="1060"/>
      <c r="D219" s="1057" t="s">
        <v>45</v>
      </c>
      <c r="E219" s="1059">
        <f t="shared" ref="E219:J219" si="531">E217+E215</f>
        <v>67334990</v>
      </c>
      <c r="F219" s="1059">
        <f t="shared" si="531"/>
        <v>67334990</v>
      </c>
      <c r="G219" s="1059">
        <f t="shared" si="531"/>
        <v>67334990</v>
      </c>
      <c r="H219" s="1059">
        <f t="shared" si="531"/>
        <v>67334990</v>
      </c>
      <c r="I219" s="1059">
        <f t="shared" si="531"/>
        <v>67334990</v>
      </c>
      <c r="J219" s="1059">
        <f t="shared" si="531"/>
        <v>67133760</v>
      </c>
      <c r="K219" s="1059">
        <f t="shared" ref="K219:L219" si="532">K217+K215</f>
        <v>67133760</v>
      </c>
      <c r="L219" s="1059">
        <f t="shared" si="532"/>
        <v>67133760</v>
      </c>
      <c r="M219" s="1059">
        <f t="shared" ref="M219:O219" si="533">M217+M215</f>
        <v>67133760</v>
      </c>
      <c r="N219" s="1059">
        <f t="shared" si="533"/>
        <v>70097355</v>
      </c>
      <c r="O219" s="1076">
        <f t="shared" si="533"/>
        <v>83694760</v>
      </c>
      <c r="P219" s="1076">
        <f t="shared" ref="P219:Q219" si="534">P217+P215</f>
        <v>83694760</v>
      </c>
      <c r="Q219" s="1076">
        <f t="shared" si="534"/>
        <v>82900528</v>
      </c>
      <c r="R219" s="1076">
        <f t="shared" ref="R219" si="535">R217+R215</f>
        <v>82900528</v>
      </c>
      <c r="S219" s="1076"/>
      <c r="T219" s="1076">
        <f>T217+T215</f>
        <v>12541173</v>
      </c>
      <c r="U219" s="1076">
        <f t="shared" si="526"/>
        <v>66220554</v>
      </c>
      <c r="V219" s="1076">
        <f t="shared" si="526"/>
        <v>71989387</v>
      </c>
      <c r="W219" s="1076">
        <f t="shared" si="526"/>
        <v>69035660</v>
      </c>
      <c r="X219" s="1076">
        <f t="shared" ref="X219" si="536">X217+X215</f>
        <v>69035660</v>
      </c>
      <c r="Y219" s="1076">
        <f t="shared" si="526"/>
        <v>70332560</v>
      </c>
      <c r="Z219" s="1076">
        <f t="shared" ref="Z219:AA219" si="537">Z217+Z215</f>
        <v>70332560</v>
      </c>
      <c r="AA219" s="1076">
        <f t="shared" si="537"/>
        <v>71596310</v>
      </c>
      <c r="AB219" s="1076">
        <f t="shared" ref="AB219:AC219" si="538">AB217+AB215</f>
        <v>72711810</v>
      </c>
      <c r="AC219" s="1186">
        <f t="shared" si="538"/>
        <v>83578680</v>
      </c>
      <c r="AD219" s="1186">
        <f t="shared" ref="AD219:AE219" si="539">AD217+AD215</f>
        <v>85761411</v>
      </c>
      <c r="AE219" s="1186">
        <f t="shared" si="539"/>
        <v>85849638</v>
      </c>
      <c r="AF219" s="1063"/>
      <c r="AG219" s="1060"/>
      <c r="AH219" s="1065"/>
      <c r="AI219" s="1065"/>
      <c r="AJ219" s="1067"/>
      <c r="AK219" s="1060"/>
      <c r="AL219" s="1069"/>
      <c r="AM219" s="1069"/>
      <c r="AN219" s="1069"/>
      <c r="AO219" s="1069"/>
      <c r="AP219" s="1069"/>
      <c r="AQ219" s="554" t="s">
        <v>426</v>
      </c>
      <c r="AR219" s="620">
        <v>18</v>
      </c>
      <c r="AS219" s="1070"/>
      <c r="AT219" s="1069"/>
      <c r="AU219" s="1069"/>
      <c r="AV219" s="554" t="s">
        <v>426</v>
      </c>
      <c r="AW219" s="620">
        <v>27</v>
      </c>
      <c r="AX219" s="1070"/>
      <c r="AY219" s="1072"/>
      <c r="AZ219" s="559"/>
      <c r="BA219" s="560"/>
      <c r="BB219" s="555" t="s">
        <v>427</v>
      </c>
      <c r="BC219" s="620">
        <v>5175</v>
      </c>
      <c r="BD219" s="1054"/>
      <c r="BE219" s="1074"/>
    </row>
    <row r="220" spans="1:57" s="31" customFormat="1" ht="26.25" customHeight="1" thickBot="1" x14ac:dyDescent="0.25">
      <c r="A220" s="1078"/>
      <c r="B220" s="1081"/>
      <c r="C220" s="1060"/>
      <c r="D220" s="1075"/>
      <c r="E220" s="1059"/>
      <c r="F220" s="1059"/>
      <c r="G220" s="1059"/>
      <c r="H220" s="1059"/>
      <c r="I220" s="1059"/>
      <c r="J220" s="1059"/>
      <c r="K220" s="1059"/>
      <c r="L220" s="1059"/>
      <c r="M220" s="1059"/>
      <c r="N220" s="1059"/>
      <c r="O220" s="1076"/>
      <c r="P220" s="1076"/>
      <c r="Q220" s="1076"/>
      <c r="R220" s="1076"/>
      <c r="S220" s="1076"/>
      <c r="T220" s="1076"/>
      <c r="U220" s="1076"/>
      <c r="V220" s="1076"/>
      <c r="W220" s="1076"/>
      <c r="X220" s="1076"/>
      <c r="Y220" s="1076"/>
      <c r="Z220" s="1076"/>
      <c r="AA220" s="1076"/>
      <c r="AB220" s="1076"/>
      <c r="AC220" s="1187"/>
      <c r="AD220" s="1187"/>
      <c r="AE220" s="1187"/>
      <c r="AF220" s="1064"/>
      <c r="AG220" s="1060"/>
      <c r="AH220" s="1065"/>
      <c r="AI220" s="1065"/>
      <c r="AJ220" s="1068"/>
      <c r="AK220" s="1060"/>
      <c r="AL220" s="1069"/>
      <c r="AM220" s="1069"/>
      <c r="AN220" s="1069"/>
      <c r="AO220" s="1069"/>
      <c r="AP220" s="1069"/>
      <c r="AQ220" s="554" t="s">
        <v>428</v>
      </c>
      <c r="AR220" s="620">
        <v>40</v>
      </c>
      <c r="AS220" s="1070"/>
      <c r="AT220" s="1069"/>
      <c r="AU220" s="1069"/>
      <c r="AV220" s="554" t="s">
        <v>428</v>
      </c>
      <c r="AW220" s="620">
        <v>51</v>
      </c>
      <c r="AX220" s="1070"/>
      <c r="AY220" s="1073"/>
      <c r="AZ220" s="559"/>
      <c r="BA220" s="560"/>
      <c r="BB220" s="558"/>
      <c r="BC220" s="558"/>
      <c r="BD220" s="1055"/>
      <c r="BE220" s="1074"/>
    </row>
    <row r="221" spans="1:57" s="31" customFormat="1" ht="22.5" customHeight="1" x14ac:dyDescent="0.2">
      <c r="A221" s="1078"/>
      <c r="B221" s="1081"/>
      <c r="C221" s="1060" t="s">
        <v>431</v>
      </c>
      <c r="D221" s="551" t="s">
        <v>41</v>
      </c>
      <c r="E221" s="553">
        <v>4500</v>
      </c>
      <c r="F221" s="553">
        <v>4500</v>
      </c>
      <c r="G221" s="553">
        <v>4500</v>
      </c>
      <c r="H221" s="553">
        <v>4500</v>
      </c>
      <c r="I221" s="553">
        <v>7500</v>
      </c>
      <c r="J221" s="553">
        <v>7500</v>
      </c>
      <c r="K221" s="553">
        <v>7500</v>
      </c>
      <c r="L221" s="624">
        <v>7500</v>
      </c>
      <c r="M221" s="632">
        <v>7500</v>
      </c>
      <c r="N221" s="634">
        <v>7500</v>
      </c>
      <c r="O221" s="500">
        <v>7500</v>
      </c>
      <c r="P221" s="500">
        <v>7500</v>
      </c>
      <c r="Q221" s="500">
        <v>7500</v>
      </c>
      <c r="R221" s="42">
        <v>16031</v>
      </c>
      <c r="S221" s="302"/>
      <c r="T221" s="42">
        <v>19</v>
      </c>
      <c r="U221" s="42">
        <v>2648</v>
      </c>
      <c r="V221" s="42">
        <v>6835</v>
      </c>
      <c r="W221" s="42">
        <v>9366</v>
      </c>
      <c r="X221" s="42">
        <v>9420</v>
      </c>
      <c r="Y221" s="42">
        <v>10194</v>
      </c>
      <c r="Z221" s="42">
        <v>11101</v>
      </c>
      <c r="AA221" s="500">
        <v>12107</v>
      </c>
      <c r="AB221" s="500">
        <v>14033</v>
      </c>
      <c r="AC221" s="500">
        <v>14871</v>
      </c>
      <c r="AD221" s="500">
        <v>15684</v>
      </c>
      <c r="AE221" s="42">
        <v>16031</v>
      </c>
      <c r="AF221" s="1062" t="s">
        <v>491</v>
      </c>
      <c r="AG221" s="1060" t="s">
        <v>431</v>
      </c>
      <c r="AH221" s="1065"/>
      <c r="AI221" s="1065"/>
      <c r="AJ221" s="1066" t="s">
        <v>588</v>
      </c>
      <c r="AK221" s="1060" t="s">
        <v>431</v>
      </c>
      <c r="AL221" s="1069"/>
      <c r="AM221" s="1069" t="s">
        <v>488</v>
      </c>
      <c r="AN221" s="1069">
        <v>7500</v>
      </c>
      <c r="AO221" s="1069">
        <v>7627</v>
      </c>
      <c r="AP221" s="1069">
        <f t="shared" ref="AP221" si="540">AO221-AS221</f>
        <v>3246</v>
      </c>
      <c r="AQ221" s="554" t="s">
        <v>414</v>
      </c>
      <c r="AR221" s="620">
        <v>0</v>
      </c>
      <c r="AS221" s="1070">
        <v>4381</v>
      </c>
      <c r="AT221" s="1069">
        <v>8259</v>
      </c>
      <c r="AU221" s="1069">
        <f t="shared" ref="AU221" si="541">AT221-AX221</f>
        <v>3287</v>
      </c>
      <c r="AV221" s="554" t="s">
        <v>414</v>
      </c>
      <c r="AW221" s="620">
        <v>0</v>
      </c>
      <c r="AX221" s="1070">
        <v>4972</v>
      </c>
      <c r="AY221" s="1071">
        <v>142</v>
      </c>
      <c r="AZ221" s="555" t="s">
        <v>415</v>
      </c>
      <c r="BA221" s="620">
        <v>335</v>
      </c>
      <c r="BB221" s="555" t="s">
        <v>416</v>
      </c>
      <c r="BC221" s="620">
        <v>10</v>
      </c>
      <c r="BD221" s="1053">
        <f t="shared" ref="BD221" si="542">AE221</f>
        <v>16031</v>
      </c>
      <c r="BE221" s="1074"/>
    </row>
    <row r="222" spans="1:57" s="31" customFormat="1" ht="38.25" customHeight="1" x14ac:dyDescent="0.2">
      <c r="A222" s="1078"/>
      <c r="B222" s="1081"/>
      <c r="C222" s="1060"/>
      <c r="D222" s="556" t="s">
        <v>3</v>
      </c>
      <c r="E222" s="538">
        <v>57618950</v>
      </c>
      <c r="F222" s="538">
        <v>57618950</v>
      </c>
      <c r="G222" s="538">
        <v>57618950</v>
      </c>
      <c r="H222" s="538">
        <v>57618950</v>
      </c>
      <c r="I222" s="538">
        <v>57618950</v>
      </c>
      <c r="J222" s="538">
        <v>57417720</v>
      </c>
      <c r="K222" s="538">
        <v>57417720</v>
      </c>
      <c r="L222" s="538">
        <v>57417720</v>
      </c>
      <c r="M222" s="538">
        <v>57417720</v>
      </c>
      <c r="N222" s="538">
        <v>60381315</v>
      </c>
      <c r="O222" s="538">
        <v>73978720</v>
      </c>
      <c r="P222" s="538">
        <v>73978720</v>
      </c>
      <c r="Q222" s="538">
        <v>73184488</v>
      </c>
      <c r="R222" s="538">
        <v>73184488</v>
      </c>
      <c r="S222" s="639" t="s">
        <v>566</v>
      </c>
      <c r="T222" s="538">
        <v>0</v>
      </c>
      <c r="U222" s="539">
        <v>53305718</v>
      </c>
      <c r="V222" s="539">
        <v>59074554</v>
      </c>
      <c r="W222" s="539">
        <v>56120820</v>
      </c>
      <c r="X222" s="539">
        <v>56120820</v>
      </c>
      <c r="Y222" s="538">
        <v>57417720</v>
      </c>
      <c r="Z222" s="538">
        <v>57417720</v>
      </c>
      <c r="AA222" s="820">
        <v>58681470</v>
      </c>
      <c r="AB222" s="820">
        <v>59796970</v>
      </c>
      <c r="AC222" s="820">
        <v>70663840</v>
      </c>
      <c r="AD222" s="820">
        <v>72846571</v>
      </c>
      <c r="AE222" s="539">
        <v>72934798</v>
      </c>
      <c r="AF222" s="1063"/>
      <c r="AG222" s="1060"/>
      <c r="AH222" s="1065"/>
      <c r="AI222" s="1065"/>
      <c r="AJ222" s="1067"/>
      <c r="AK222" s="1060"/>
      <c r="AL222" s="1069"/>
      <c r="AM222" s="1069"/>
      <c r="AN222" s="1069"/>
      <c r="AO222" s="1069"/>
      <c r="AP222" s="1069"/>
      <c r="AQ222" s="554" t="s">
        <v>417</v>
      </c>
      <c r="AR222" s="620">
        <v>8</v>
      </c>
      <c r="AS222" s="1070"/>
      <c r="AT222" s="1069"/>
      <c r="AU222" s="1069"/>
      <c r="AV222" s="554" t="s">
        <v>417</v>
      </c>
      <c r="AW222" s="620">
        <v>4</v>
      </c>
      <c r="AX222" s="1070"/>
      <c r="AY222" s="1072"/>
      <c r="AZ222" s="555" t="s">
        <v>418</v>
      </c>
      <c r="BA222" s="620">
        <v>15696</v>
      </c>
      <c r="BB222" s="555" t="s">
        <v>419</v>
      </c>
      <c r="BC222" s="620">
        <v>1</v>
      </c>
      <c r="BD222" s="1054"/>
      <c r="BE222" s="1074"/>
    </row>
    <row r="223" spans="1:57" s="31" customFormat="1" ht="51" x14ac:dyDescent="0.2">
      <c r="A223" s="1078"/>
      <c r="B223" s="1081"/>
      <c r="C223" s="1060"/>
      <c r="D223" s="557" t="s">
        <v>42</v>
      </c>
      <c r="E223" s="553">
        <v>0</v>
      </c>
      <c r="F223" s="553">
        <v>0</v>
      </c>
      <c r="G223" s="553">
        <v>0</v>
      </c>
      <c r="H223" s="553">
        <v>0</v>
      </c>
      <c r="I223" s="553">
        <v>0</v>
      </c>
      <c r="J223" s="553">
        <v>0</v>
      </c>
      <c r="K223" s="553">
        <v>0</v>
      </c>
      <c r="L223" s="624">
        <v>0</v>
      </c>
      <c r="M223" s="632">
        <v>0</v>
      </c>
      <c r="N223" s="634">
        <v>0</v>
      </c>
      <c r="O223" s="500">
        <v>0</v>
      </c>
      <c r="P223" s="500">
        <v>0</v>
      </c>
      <c r="Q223" s="500">
        <v>0</v>
      </c>
      <c r="R223" s="500">
        <v>0</v>
      </c>
      <c r="S223" s="809"/>
      <c r="T223" s="500">
        <v>0</v>
      </c>
      <c r="U223" s="809">
        <v>0</v>
      </c>
      <c r="V223" s="809"/>
      <c r="W223" s="809">
        <v>0</v>
      </c>
      <c r="X223" s="809">
        <v>0</v>
      </c>
      <c r="Y223" s="809">
        <v>0</v>
      </c>
      <c r="Z223" s="809">
        <v>0</v>
      </c>
      <c r="AA223" s="809">
        <v>0</v>
      </c>
      <c r="AB223" s="809">
        <v>0</v>
      </c>
      <c r="AC223" s="809">
        <v>0</v>
      </c>
      <c r="AD223" s="809">
        <v>0</v>
      </c>
      <c r="AE223" s="809">
        <v>0</v>
      </c>
      <c r="AF223" s="1063"/>
      <c r="AG223" s="1060"/>
      <c r="AH223" s="1065"/>
      <c r="AI223" s="1065"/>
      <c r="AJ223" s="1067"/>
      <c r="AK223" s="1060"/>
      <c r="AL223" s="1069"/>
      <c r="AM223" s="1069"/>
      <c r="AN223" s="1069"/>
      <c r="AO223" s="1069"/>
      <c r="AP223" s="1069"/>
      <c r="AQ223" s="554" t="s">
        <v>420</v>
      </c>
      <c r="AR223" s="620">
        <v>189</v>
      </c>
      <c r="AS223" s="1070"/>
      <c r="AT223" s="1069"/>
      <c r="AU223" s="1069"/>
      <c r="AV223" s="554" t="s">
        <v>420</v>
      </c>
      <c r="AW223" s="620">
        <v>225</v>
      </c>
      <c r="AX223" s="1070"/>
      <c r="AY223" s="1072"/>
      <c r="AZ223" s="555"/>
      <c r="BA223" s="558"/>
      <c r="BB223" s="555" t="s">
        <v>421</v>
      </c>
      <c r="BC223" s="620">
        <v>3</v>
      </c>
      <c r="BD223" s="1054"/>
      <c r="BE223" s="1074"/>
    </row>
    <row r="224" spans="1:57" s="31" customFormat="1" ht="38.25" customHeight="1" x14ac:dyDescent="0.2">
      <c r="A224" s="1078"/>
      <c r="B224" s="1081"/>
      <c r="C224" s="1060"/>
      <c r="D224" s="556" t="s">
        <v>4</v>
      </c>
      <c r="E224" s="553">
        <v>9716040</v>
      </c>
      <c r="F224" s="553">
        <v>9716040</v>
      </c>
      <c r="G224" s="553">
        <v>9716040</v>
      </c>
      <c r="H224" s="553">
        <v>9716040</v>
      </c>
      <c r="I224" s="553">
        <v>9716040</v>
      </c>
      <c r="J224" s="553">
        <v>9716040</v>
      </c>
      <c r="K224" s="553">
        <v>9716040</v>
      </c>
      <c r="L224" s="624">
        <v>9716040</v>
      </c>
      <c r="M224" s="632">
        <v>9716040</v>
      </c>
      <c r="N224" s="634">
        <v>9716040</v>
      </c>
      <c r="O224" s="500">
        <v>9716040</v>
      </c>
      <c r="P224" s="500">
        <v>9716040</v>
      </c>
      <c r="Q224" s="500">
        <v>9716040</v>
      </c>
      <c r="R224" s="500">
        <v>9716040</v>
      </c>
      <c r="S224" s="809"/>
      <c r="T224" s="500">
        <v>12541170</v>
      </c>
      <c r="U224" s="539">
        <v>12914849</v>
      </c>
      <c r="V224" s="539">
        <v>12914851</v>
      </c>
      <c r="W224" s="539">
        <v>12914851</v>
      </c>
      <c r="X224" s="539">
        <v>12914851</v>
      </c>
      <c r="Y224" s="539">
        <v>12914851</v>
      </c>
      <c r="Z224" s="539">
        <v>12914851</v>
      </c>
      <c r="AA224" s="539">
        <v>12914851</v>
      </c>
      <c r="AB224" s="539">
        <v>12914851</v>
      </c>
      <c r="AC224" s="539">
        <v>12914851</v>
      </c>
      <c r="AD224" s="539">
        <v>12914851</v>
      </c>
      <c r="AE224" s="539">
        <v>12914851</v>
      </c>
      <c r="AF224" s="1063"/>
      <c r="AG224" s="1060"/>
      <c r="AH224" s="1065"/>
      <c r="AI224" s="1065"/>
      <c r="AJ224" s="1067"/>
      <c r="AK224" s="1060"/>
      <c r="AL224" s="1069"/>
      <c r="AM224" s="1069"/>
      <c r="AN224" s="1069"/>
      <c r="AO224" s="1069"/>
      <c r="AP224" s="1069"/>
      <c r="AQ224" s="554" t="s">
        <v>422</v>
      </c>
      <c r="AR224" s="620">
        <v>750</v>
      </c>
      <c r="AS224" s="1070"/>
      <c r="AT224" s="1069"/>
      <c r="AU224" s="1069"/>
      <c r="AV224" s="554" t="s">
        <v>422</v>
      </c>
      <c r="AW224" s="620">
        <v>659</v>
      </c>
      <c r="AX224" s="1070"/>
      <c r="AY224" s="1072"/>
      <c r="AZ224" s="559"/>
      <c r="BA224" s="560"/>
      <c r="BB224" s="555" t="s">
        <v>423</v>
      </c>
      <c r="BC224" s="620">
        <v>0</v>
      </c>
      <c r="BD224" s="1054"/>
      <c r="BE224" s="1074"/>
    </row>
    <row r="225" spans="1:57" s="31" customFormat="1" ht="38.25" customHeight="1" x14ac:dyDescent="0.2">
      <c r="A225" s="1078"/>
      <c r="B225" s="1081"/>
      <c r="C225" s="1060"/>
      <c r="D225" s="557" t="s">
        <v>43</v>
      </c>
      <c r="E225" s="553">
        <v>4500</v>
      </c>
      <c r="F225" s="553">
        <v>4500</v>
      </c>
      <c r="G225" s="553">
        <v>4500</v>
      </c>
      <c r="H225" s="553">
        <v>4500</v>
      </c>
      <c r="I225" s="553">
        <v>4500</v>
      </c>
      <c r="J225" s="553">
        <v>4500</v>
      </c>
      <c r="K225" s="553">
        <v>4500</v>
      </c>
      <c r="L225" s="624">
        <v>4500</v>
      </c>
      <c r="M225" s="632">
        <v>4500</v>
      </c>
      <c r="N225" s="634">
        <v>4500</v>
      </c>
      <c r="O225" s="500">
        <v>4500</v>
      </c>
      <c r="P225" s="500">
        <v>4500</v>
      </c>
      <c r="Q225" s="500">
        <v>4500</v>
      </c>
      <c r="R225" s="500">
        <v>4500</v>
      </c>
      <c r="S225" s="500"/>
      <c r="T225" s="500">
        <f t="shared" ref="T225:Y226" si="543">T223+T221</f>
        <v>19</v>
      </c>
      <c r="U225" s="500">
        <f t="shared" si="543"/>
        <v>2648</v>
      </c>
      <c r="V225" s="500">
        <f t="shared" si="543"/>
        <v>6835</v>
      </c>
      <c r="W225" s="500">
        <f t="shared" si="543"/>
        <v>9366</v>
      </c>
      <c r="X225" s="500">
        <f t="shared" ref="X225" si="544">X223+X221</f>
        <v>9420</v>
      </c>
      <c r="Y225" s="500">
        <f t="shared" si="543"/>
        <v>10194</v>
      </c>
      <c r="Z225" s="500">
        <f t="shared" ref="Z225:AA225" si="545">Z223+Z221</f>
        <v>11101</v>
      </c>
      <c r="AA225" s="500">
        <f t="shared" si="545"/>
        <v>12107</v>
      </c>
      <c r="AB225" s="500">
        <f t="shared" ref="AB225:AC225" si="546">AB223+AB221</f>
        <v>14033</v>
      </c>
      <c r="AC225" s="500">
        <f t="shared" si="546"/>
        <v>14871</v>
      </c>
      <c r="AD225" s="500">
        <f t="shared" ref="AD225:AE225" si="547">AD223+AD221</f>
        <v>15684</v>
      </c>
      <c r="AE225" s="500">
        <f t="shared" si="547"/>
        <v>16031</v>
      </c>
      <c r="AF225" s="1063"/>
      <c r="AG225" s="1060"/>
      <c r="AH225" s="1065"/>
      <c r="AI225" s="1065"/>
      <c r="AJ225" s="1067"/>
      <c r="AK225" s="1060"/>
      <c r="AL225" s="1069"/>
      <c r="AM225" s="1069"/>
      <c r="AN225" s="1069"/>
      <c r="AO225" s="1069"/>
      <c r="AP225" s="1069"/>
      <c r="AQ225" s="554" t="s">
        <v>424</v>
      </c>
      <c r="AR225" s="620">
        <v>849</v>
      </c>
      <c r="AS225" s="1070"/>
      <c r="AT225" s="1069"/>
      <c r="AU225" s="1069"/>
      <c r="AV225" s="554" t="s">
        <v>424</v>
      </c>
      <c r="AW225" s="620">
        <v>844</v>
      </c>
      <c r="AX225" s="1070"/>
      <c r="AY225" s="1072"/>
      <c r="AZ225" s="559"/>
      <c r="BA225" s="560"/>
      <c r="BB225" s="555" t="s">
        <v>425</v>
      </c>
      <c r="BC225" s="620">
        <v>0</v>
      </c>
      <c r="BD225" s="1054"/>
      <c r="BE225" s="1074"/>
    </row>
    <row r="226" spans="1:57" s="31" customFormat="1" ht="38.25" x14ac:dyDescent="0.2">
      <c r="A226" s="1078"/>
      <c r="B226" s="1081"/>
      <c r="C226" s="1060"/>
      <c r="D226" s="1057" t="s">
        <v>45</v>
      </c>
      <c r="E226" s="1059">
        <f t="shared" ref="E226:J226" si="548">E224+E222</f>
        <v>67334990</v>
      </c>
      <c r="F226" s="1059">
        <f t="shared" si="548"/>
        <v>67334990</v>
      </c>
      <c r="G226" s="1059">
        <f t="shared" si="548"/>
        <v>67334990</v>
      </c>
      <c r="H226" s="1059">
        <f t="shared" si="548"/>
        <v>67334990</v>
      </c>
      <c r="I226" s="1059">
        <f t="shared" si="548"/>
        <v>67334990</v>
      </c>
      <c r="J226" s="1059">
        <f t="shared" si="548"/>
        <v>67133760</v>
      </c>
      <c r="K226" s="1059">
        <f t="shared" ref="K226:L226" si="549">K224+K222</f>
        <v>67133760</v>
      </c>
      <c r="L226" s="1059">
        <f t="shared" si="549"/>
        <v>67133760</v>
      </c>
      <c r="M226" s="1059">
        <f t="shared" ref="M226:O226" si="550">M224+M222</f>
        <v>67133760</v>
      </c>
      <c r="N226" s="1059">
        <f t="shared" si="550"/>
        <v>70097355</v>
      </c>
      <c r="O226" s="1076">
        <f t="shared" si="550"/>
        <v>83694760</v>
      </c>
      <c r="P226" s="1076">
        <f t="shared" ref="P226:Q226" si="551">P224+P222</f>
        <v>83694760</v>
      </c>
      <c r="Q226" s="1076">
        <f t="shared" si="551"/>
        <v>82900528</v>
      </c>
      <c r="R226" s="1076">
        <f t="shared" ref="R226" si="552">R224+R222</f>
        <v>82900528</v>
      </c>
      <c r="S226" s="1076"/>
      <c r="T226" s="1076">
        <f>T224+T222</f>
        <v>12541170</v>
      </c>
      <c r="U226" s="1076">
        <f t="shared" si="543"/>
        <v>66220567</v>
      </c>
      <c r="V226" s="1076">
        <f t="shared" si="543"/>
        <v>71989405</v>
      </c>
      <c r="W226" s="1076">
        <f t="shared" si="543"/>
        <v>69035671</v>
      </c>
      <c r="X226" s="1076">
        <f t="shared" ref="X226" si="553">X224+X222</f>
        <v>69035671</v>
      </c>
      <c r="Y226" s="1076">
        <f t="shared" si="543"/>
        <v>70332571</v>
      </c>
      <c r="Z226" s="1076">
        <f t="shared" ref="Z226:AA226" si="554">Z224+Z222</f>
        <v>70332571</v>
      </c>
      <c r="AA226" s="1076">
        <f t="shared" si="554"/>
        <v>71596321</v>
      </c>
      <c r="AB226" s="1076">
        <f t="shared" ref="AB226:AC226" si="555">AB224+AB222</f>
        <v>72711821</v>
      </c>
      <c r="AC226" s="1186">
        <f t="shared" si="555"/>
        <v>83578691</v>
      </c>
      <c r="AD226" s="1186">
        <f t="shared" ref="AD226:AE226" si="556">AD224+AD222</f>
        <v>85761422</v>
      </c>
      <c r="AE226" s="1186">
        <f t="shared" si="556"/>
        <v>85849649</v>
      </c>
      <c r="AF226" s="1063"/>
      <c r="AG226" s="1060"/>
      <c r="AH226" s="1065"/>
      <c r="AI226" s="1065"/>
      <c r="AJ226" s="1067"/>
      <c r="AK226" s="1060"/>
      <c r="AL226" s="1069"/>
      <c r="AM226" s="1069"/>
      <c r="AN226" s="1069"/>
      <c r="AO226" s="1069"/>
      <c r="AP226" s="1069"/>
      <c r="AQ226" s="554" t="s">
        <v>426</v>
      </c>
      <c r="AR226" s="620">
        <v>472</v>
      </c>
      <c r="AS226" s="1070"/>
      <c r="AT226" s="1069"/>
      <c r="AU226" s="1069"/>
      <c r="AV226" s="554" t="s">
        <v>426</v>
      </c>
      <c r="AW226" s="620">
        <v>485</v>
      </c>
      <c r="AX226" s="1070"/>
      <c r="AY226" s="1072"/>
      <c r="AZ226" s="559"/>
      <c r="BA226" s="560"/>
      <c r="BB226" s="555" t="s">
        <v>427</v>
      </c>
      <c r="BC226" s="620">
        <v>16017</v>
      </c>
      <c r="BD226" s="1054"/>
      <c r="BE226" s="1074"/>
    </row>
    <row r="227" spans="1:57" s="31" customFormat="1" ht="26.25" customHeight="1" thickBot="1" x14ac:dyDescent="0.25">
      <c r="A227" s="1078"/>
      <c r="B227" s="1081"/>
      <c r="C227" s="1060"/>
      <c r="D227" s="1075"/>
      <c r="E227" s="1059"/>
      <c r="F227" s="1059"/>
      <c r="G227" s="1059"/>
      <c r="H227" s="1059"/>
      <c r="I227" s="1059"/>
      <c r="J227" s="1059"/>
      <c r="K227" s="1059"/>
      <c r="L227" s="1059"/>
      <c r="M227" s="1059"/>
      <c r="N227" s="1059"/>
      <c r="O227" s="1076"/>
      <c r="P227" s="1076"/>
      <c r="Q227" s="1076"/>
      <c r="R227" s="1076"/>
      <c r="S227" s="1076"/>
      <c r="T227" s="1076"/>
      <c r="U227" s="1076"/>
      <c r="V227" s="1076"/>
      <c r="W227" s="1076"/>
      <c r="X227" s="1076"/>
      <c r="Y227" s="1076"/>
      <c r="Z227" s="1076"/>
      <c r="AA227" s="1076"/>
      <c r="AB227" s="1076"/>
      <c r="AC227" s="1187"/>
      <c r="AD227" s="1187"/>
      <c r="AE227" s="1187"/>
      <c r="AF227" s="1064"/>
      <c r="AG227" s="1060"/>
      <c r="AH227" s="1065"/>
      <c r="AI227" s="1065"/>
      <c r="AJ227" s="1068"/>
      <c r="AK227" s="1060"/>
      <c r="AL227" s="1069"/>
      <c r="AM227" s="1069"/>
      <c r="AN227" s="1069"/>
      <c r="AO227" s="1069"/>
      <c r="AP227" s="1069"/>
      <c r="AQ227" s="554" t="s">
        <v>428</v>
      </c>
      <c r="AR227" s="620">
        <v>201</v>
      </c>
      <c r="AS227" s="1070"/>
      <c r="AT227" s="1069"/>
      <c r="AU227" s="1069"/>
      <c r="AV227" s="554" t="s">
        <v>428</v>
      </c>
      <c r="AW227" s="620">
        <v>243</v>
      </c>
      <c r="AX227" s="1070"/>
      <c r="AY227" s="1073"/>
      <c r="AZ227" s="559"/>
      <c r="BA227" s="560"/>
      <c r="BB227" s="558"/>
      <c r="BC227" s="558"/>
      <c r="BD227" s="1055"/>
      <c r="BE227" s="1074"/>
    </row>
    <row r="228" spans="1:57" s="31" customFormat="1" ht="22.5" customHeight="1" x14ac:dyDescent="0.2">
      <c r="A228" s="1078"/>
      <c r="B228" s="1081"/>
      <c r="C228" s="1060" t="s">
        <v>434</v>
      </c>
      <c r="D228" s="551" t="s">
        <v>41</v>
      </c>
      <c r="E228" s="553">
        <v>4500</v>
      </c>
      <c r="F228" s="553">
        <v>4500</v>
      </c>
      <c r="G228" s="553">
        <v>4500</v>
      </c>
      <c r="H228" s="553">
        <v>4500</v>
      </c>
      <c r="I228" s="553">
        <v>4500</v>
      </c>
      <c r="J228" s="553">
        <v>4500</v>
      </c>
      <c r="K228" s="553">
        <v>4500</v>
      </c>
      <c r="L228" s="624">
        <v>4500</v>
      </c>
      <c r="M228" s="632">
        <v>4500</v>
      </c>
      <c r="N228" s="634">
        <v>4500</v>
      </c>
      <c r="O228" s="500">
        <v>4500</v>
      </c>
      <c r="P228" s="500">
        <v>4500</v>
      </c>
      <c r="Q228" s="500">
        <v>4500</v>
      </c>
      <c r="R228" s="42">
        <v>3546</v>
      </c>
      <c r="S228" s="42"/>
      <c r="T228" s="42">
        <v>25</v>
      </c>
      <c r="U228" s="42">
        <v>49</v>
      </c>
      <c r="V228" s="42">
        <v>153</v>
      </c>
      <c r="W228" s="42">
        <v>406</v>
      </c>
      <c r="X228" s="42">
        <v>583</v>
      </c>
      <c r="Y228" s="42">
        <v>1108</v>
      </c>
      <c r="Z228" s="42">
        <v>1313</v>
      </c>
      <c r="AA228" s="500">
        <v>1673</v>
      </c>
      <c r="AB228" s="500">
        <v>2693</v>
      </c>
      <c r="AC228" s="500">
        <v>3135</v>
      </c>
      <c r="AD228" s="500">
        <v>3546</v>
      </c>
      <c r="AE228" s="42">
        <v>3546</v>
      </c>
      <c r="AF228" s="1062" t="s">
        <v>491</v>
      </c>
      <c r="AG228" s="1060" t="s">
        <v>434</v>
      </c>
      <c r="AH228" s="1065"/>
      <c r="AI228" s="1065"/>
      <c r="AJ228" s="1066" t="s">
        <v>588</v>
      </c>
      <c r="AK228" s="1060" t="s">
        <v>434</v>
      </c>
      <c r="AL228" s="1069"/>
      <c r="AM228" s="1069" t="s">
        <v>456</v>
      </c>
      <c r="AN228" s="1069">
        <v>4500</v>
      </c>
      <c r="AO228" s="1069">
        <v>1500</v>
      </c>
      <c r="AP228" s="1069">
        <f t="shared" ref="AP228" si="557">AO228-AS228</f>
        <v>1338</v>
      </c>
      <c r="AQ228" s="554" t="s">
        <v>414</v>
      </c>
      <c r="AR228" s="620">
        <v>0</v>
      </c>
      <c r="AS228" s="1070">
        <v>162</v>
      </c>
      <c r="AT228" s="1069">
        <v>1720</v>
      </c>
      <c r="AU228" s="1069">
        <f t="shared" ref="AU228" si="558">AT228-AX228</f>
        <v>1529</v>
      </c>
      <c r="AV228" s="554" t="s">
        <v>414</v>
      </c>
      <c r="AW228" s="620">
        <v>0</v>
      </c>
      <c r="AX228" s="1070">
        <v>191</v>
      </c>
      <c r="AY228" s="1071">
        <v>0</v>
      </c>
      <c r="AZ228" s="555" t="s">
        <v>415</v>
      </c>
      <c r="BA228" s="620">
        <v>1031</v>
      </c>
      <c r="BB228" s="555" t="s">
        <v>416</v>
      </c>
      <c r="BC228" s="620">
        <v>77</v>
      </c>
      <c r="BD228" s="1053">
        <f t="shared" ref="BD228" si="559">AE228</f>
        <v>3546</v>
      </c>
      <c r="BE228" s="1074"/>
    </row>
    <row r="229" spans="1:57" s="31" customFormat="1" ht="38.25" customHeight="1" x14ac:dyDescent="0.2">
      <c r="A229" s="1078"/>
      <c r="B229" s="1081"/>
      <c r="C229" s="1060"/>
      <c r="D229" s="556" t="s">
        <v>3</v>
      </c>
      <c r="E229" s="538">
        <v>57618950</v>
      </c>
      <c r="F229" s="538">
        <v>57618950</v>
      </c>
      <c r="G229" s="538">
        <v>57618950</v>
      </c>
      <c r="H229" s="538">
        <v>57618950</v>
      </c>
      <c r="I229" s="538">
        <v>57618950</v>
      </c>
      <c r="J229" s="538">
        <v>57417720</v>
      </c>
      <c r="K229" s="538">
        <v>57417720</v>
      </c>
      <c r="L229" s="538">
        <v>57417720</v>
      </c>
      <c r="M229" s="538">
        <v>57417720</v>
      </c>
      <c r="N229" s="538">
        <v>60381315</v>
      </c>
      <c r="O229" s="538">
        <v>73978720</v>
      </c>
      <c r="P229" s="538">
        <v>73978720</v>
      </c>
      <c r="Q229" s="538">
        <v>73184488</v>
      </c>
      <c r="R229" s="538">
        <v>73184488</v>
      </c>
      <c r="S229" s="639" t="s">
        <v>566</v>
      </c>
      <c r="T229" s="538">
        <v>0</v>
      </c>
      <c r="U229" s="539">
        <v>53305714</v>
      </c>
      <c r="V229" s="539">
        <v>59074547</v>
      </c>
      <c r="W229" s="539">
        <v>56120820</v>
      </c>
      <c r="X229" s="539">
        <v>56120820</v>
      </c>
      <c r="Y229" s="538">
        <v>57417720</v>
      </c>
      <c r="Z229" s="538">
        <v>57417720</v>
      </c>
      <c r="AA229" s="820">
        <v>58681470</v>
      </c>
      <c r="AB229" s="820">
        <v>59796970</v>
      </c>
      <c r="AC229" s="820">
        <v>70663840</v>
      </c>
      <c r="AD229" s="820">
        <v>72846571</v>
      </c>
      <c r="AE229" s="539">
        <v>72934798</v>
      </c>
      <c r="AF229" s="1063"/>
      <c r="AG229" s="1060"/>
      <c r="AH229" s="1065"/>
      <c r="AI229" s="1065"/>
      <c r="AJ229" s="1067"/>
      <c r="AK229" s="1060"/>
      <c r="AL229" s="1069"/>
      <c r="AM229" s="1069"/>
      <c r="AN229" s="1069"/>
      <c r="AO229" s="1069"/>
      <c r="AP229" s="1069"/>
      <c r="AQ229" s="554" t="s">
        <v>417</v>
      </c>
      <c r="AR229" s="620">
        <v>32</v>
      </c>
      <c r="AS229" s="1070"/>
      <c r="AT229" s="1069"/>
      <c r="AU229" s="1069"/>
      <c r="AV229" s="554" t="s">
        <v>417</v>
      </c>
      <c r="AW229" s="620">
        <v>0</v>
      </c>
      <c r="AX229" s="1070"/>
      <c r="AY229" s="1072"/>
      <c r="AZ229" s="555" t="s">
        <v>418</v>
      </c>
      <c r="BA229" s="620">
        <v>2515</v>
      </c>
      <c r="BB229" s="555" t="s">
        <v>419</v>
      </c>
      <c r="BC229" s="620">
        <v>0</v>
      </c>
      <c r="BD229" s="1054"/>
      <c r="BE229" s="1074"/>
    </row>
    <row r="230" spans="1:57" s="31" customFormat="1" ht="51" x14ac:dyDescent="0.2">
      <c r="A230" s="1078"/>
      <c r="B230" s="1081"/>
      <c r="C230" s="1060"/>
      <c r="D230" s="557" t="s">
        <v>42</v>
      </c>
      <c r="E230" s="553">
        <v>0</v>
      </c>
      <c r="F230" s="553">
        <v>0</v>
      </c>
      <c r="G230" s="553">
        <v>0</v>
      </c>
      <c r="H230" s="553">
        <v>0</v>
      </c>
      <c r="I230" s="553">
        <v>0</v>
      </c>
      <c r="J230" s="553">
        <v>0</v>
      </c>
      <c r="K230" s="553">
        <v>0</v>
      </c>
      <c r="L230" s="624">
        <v>0</v>
      </c>
      <c r="M230" s="632">
        <v>0</v>
      </c>
      <c r="N230" s="634">
        <v>0</v>
      </c>
      <c r="O230" s="500">
        <v>0</v>
      </c>
      <c r="P230" s="500">
        <v>0</v>
      </c>
      <c r="Q230" s="500">
        <v>0</v>
      </c>
      <c r="R230" s="500">
        <v>0</v>
      </c>
      <c r="S230" s="809"/>
      <c r="T230" s="500">
        <v>0</v>
      </c>
      <c r="U230" s="809">
        <v>0</v>
      </c>
      <c r="V230" s="809"/>
      <c r="W230" s="809">
        <v>0</v>
      </c>
      <c r="X230" s="809">
        <v>0</v>
      </c>
      <c r="Y230" s="809">
        <v>0</v>
      </c>
      <c r="Z230" s="809">
        <v>0</v>
      </c>
      <c r="AA230" s="809">
        <v>0</v>
      </c>
      <c r="AB230" s="809">
        <v>0</v>
      </c>
      <c r="AC230" s="809">
        <v>0</v>
      </c>
      <c r="AD230" s="809">
        <v>0</v>
      </c>
      <c r="AE230" s="809">
        <v>0</v>
      </c>
      <c r="AF230" s="1063"/>
      <c r="AG230" s="1060"/>
      <c r="AH230" s="1065"/>
      <c r="AI230" s="1065"/>
      <c r="AJ230" s="1067"/>
      <c r="AK230" s="1060"/>
      <c r="AL230" s="1069"/>
      <c r="AM230" s="1069"/>
      <c r="AN230" s="1069"/>
      <c r="AO230" s="1069"/>
      <c r="AP230" s="1069"/>
      <c r="AQ230" s="554" t="s">
        <v>420</v>
      </c>
      <c r="AR230" s="620">
        <v>0</v>
      </c>
      <c r="AS230" s="1070"/>
      <c r="AT230" s="1069"/>
      <c r="AU230" s="1069"/>
      <c r="AV230" s="554" t="s">
        <v>420</v>
      </c>
      <c r="AW230" s="620">
        <v>0</v>
      </c>
      <c r="AX230" s="1070"/>
      <c r="AY230" s="1072"/>
      <c r="AZ230" s="555"/>
      <c r="BA230" s="558"/>
      <c r="BB230" s="555" t="s">
        <v>421</v>
      </c>
      <c r="BC230" s="620">
        <v>14</v>
      </c>
      <c r="BD230" s="1054"/>
      <c r="BE230" s="1074"/>
    </row>
    <row r="231" spans="1:57" s="31" customFormat="1" ht="38.25" customHeight="1" x14ac:dyDescent="0.2">
      <c r="A231" s="1078"/>
      <c r="B231" s="1081"/>
      <c r="C231" s="1060"/>
      <c r="D231" s="556" t="s">
        <v>4</v>
      </c>
      <c r="E231" s="553">
        <v>9716040</v>
      </c>
      <c r="F231" s="553">
        <v>9716040</v>
      </c>
      <c r="G231" s="553">
        <v>9716040</v>
      </c>
      <c r="H231" s="553">
        <v>9716040</v>
      </c>
      <c r="I231" s="553">
        <v>9716040</v>
      </c>
      <c r="J231" s="553">
        <v>9716040</v>
      </c>
      <c r="K231" s="553">
        <v>9716040</v>
      </c>
      <c r="L231" s="624">
        <v>9716040</v>
      </c>
      <c r="M231" s="632">
        <v>9716040</v>
      </c>
      <c r="N231" s="634">
        <v>9716040</v>
      </c>
      <c r="O231" s="500">
        <v>9716040</v>
      </c>
      <c r="P231" s="500">
        <v>9716040</v>
      </c>
      <c r="Q231" s="500">
        <v>9716040</v>
      </c>
      <c r="R231" s="500">
        <v>9716040</v>
      </c>
      <c r="S231" s="809"/>
      <c r="T231" s="500">
        <v>12541170</v>
      </c>
      <c r="U231" s="539">
        <v>12914840</v>
      </c>
      <c r="V231" s="539">
        <v>12914840</v>
      </c>
      <c r="W231" s="539">
        <v>12914840</v>
      </c>
      <c r="X231" s="539">
        <v>12914840</v>
      </c>
      <c r="Y231" s="539">
        <v>12914840</v>
      </c>
      <c r="Z231" s="539">
        <v>12914840</v>
      </c>
      <c r="AA231" s="539">
        <v>12914840</v>
      </c>
      <c r="AB231" s="539">
        <v>12914840</v>
      </c>
      <c r="AC231" s="539">
        <v>12914840</v>
      </c>
      <c r="AD231" s="539">
        <v>12914840</v>
      </c>
      <c r="AE231" s="539">
        <v>12914840</v>
      </c>
      <c r="AF231" s="1063"/>
      <c r="AG231" s="1060"/>
      <c r="AH231" s="1065"/>
      <c r="AI231" s="1065"/>
      <c r="AJ231" s="1067"/>
      <c r="AK231" s="1060"/>
      <c r="AL231" s="1069"/>
      <c r="AM231" s="1069"/>
      <c r="AN231" s="1069"/>
      <c r="AO231" s="1069"/>
      <c r="AP231" s="1069"/>
      <c r="AQ231" s="554" t="s">
        <v>422</v>
      </c>
      <c r="AR231" s="620">
        <v>12</v>
      </c>
      <c r="AS231" s="1070"/>
      <c r="AT231" s="1069"/>
      <c r="AU231" s="1069"/>
      <c r="AV231" s="554" t="s">
        <v>422</v>
      </c>
      <c r="AW231" s="620">
        <v>23</v>
      </c>
      <c r="AX231" s="1070"/>
      <c r="AY231" s="1072"/>
      <c r="AZ231" s="559"/>
      <c r="BA231" s="560"/>
      <c r="BB231" s="555" t="s">
        <v>423</v>
      </c>
      <c r="BC231" s="620">
        <v>0</v>
      </c>
      <c r="BD231" s="1054"/>
      <c r="BE231" s="1074"/>
    </row>
    <row r="232" spans="1:57" s="31" customFormat="1" ht="38.25" customHeight="1" x14ac:dyDescent="0.2">
      <c r="A232" s="1078"/>
      <c r="B232" s="1081"/>
      <c r="C232" s="1060"/>
      <c r="D232" s="557" t="s">
        <v>43</v>
      </c>
      <c r="E232" s="553">
        <v>4500</v>
      </c>
      <c r="F232" s="553">
        <v>4500</v>
      </c>
      <c r="G232" s="553">
        <v>4500</v>
      </c>
      <c r="H232" s="553">
        <v>4500</v>
      </c>
      <c r="I232" s="553">
        <v>4500</v>
      </c>
      <c r="J232" s="553">
        <v>4500</v>
      </c>
      <c r="K232" s="553">
        <v>4500</v>
      </c>
      <c r="L232" s="624">
        <v>4500</v>
      </c>
      <c r="M232" s="632">
        <v>4500</v>
      </c>
      <c r="N232" s="634">
        <v>4500</v>
      </c>
      <c r="O232" s="500">
        <v>4500</v>
      </c>
      <c r="P232" s="500">
        <v>4500</v>
      </c>
      <c r="Q232" s="500">
        <v>4500</v>
      </c>
      <c r="R232" s="500">
        <v>4500</v>
      </c>
      <c r="S232" s="500"/>
      <c r="T232" s="500">
        <f t="shared" ref="T232:Y233" si="560">T230+T228</f>
        <v>25</v>
      </c>
      <c r="U232" s="500">
        <f t="shared" si="560"/>
        <v>49</v>
      </c>
      <c r="V232" s="500">
        <f t="shared" si="560"/>
        <v>153</v>
      </c>
      <c r="W232" s="500">
        <f t="shared" si="560"/>
        <v>406</v>
      </c>
      <c r="X232" s="500">
        <f t="shared" ref="X232" si="561">X230+X228</f>
        <v>583</v>
      </c>
      <c r="Y232" s="500">
        <f t="shared" si="560"/>
        <v>1108</v>
      </c>
      <c r="Z232" s="500">
        <f t="shared" ref="Z232:AA232" si="562">Z230+Z228</f>
        <v>1313</v>
      </c>
      <c r="AA232" s="500">
        <f t="shared" si="562"/>
        <v>1673</v>
      </c>
      <c r="AB232" s="500">
        <f t="shared" ref="AB232:AC232" si="563">AB230+AB228</f>
        <v>2693</v>
      </c>
      <c r="AC232" s="500">
        <f t="shared" si="563"/>
        <v>3135</v>
      </c>
      <c r="AD232" s="500">
        <f t="shared" ref="AD232:AE232" si="564">AD230+AD228</f>
        <v>3546</v>
      </c>
      <c r="AE232" s="500">
        <f t="shared" si="564"/>
        <v>3546</v>
      </c>
      <c r="AF232" s="1063"/>
      <c r="AG232" s="1060"/>
      <c r="AH232" s="1065"/>
      <c r="AI232" s="1065"/>
      <c r="AJ232" s="1067"/>
      <c r="AK232" s="1060"/>
      <c r="AL232" s="1069"/>
      <c r="AM232" s="1069"/>
      <c r="AN232" s="1069"/>
      <c r="AO232" s="1069"/>
      <c r="AP232" s="1069"/>
      <c r="AQ232" s="554" t="s">
        <v>424</v>
      </c>
      <c r="AR232" s="620">
        <v>106</v>
      </c>
      <c r="AS232" s="1070"/>
      <c r="AT232" s="1069"/>
      <c r="AU232" s="1069"/>
      <c r="AV232" s="554" t="s">
        <v>424</v>
      </c>
      <c r="AW232" s="620">
        <v>55</v>
      </c>
      <c r="AX232" s="1070"/>
      <c r="AY232" s="1072"/>
      <c r="AZ232" s="559"/>
      <c r="BA232" s="560"/>
      <c r="BB232" s="555" t="s">
        <v>425</v>
      </c>
      <c r="BC232" s="620">
        <v>0</v>
      </c>
      <c r="BD232" s="1054"/>
      <c r="BE232" s="1074"/>
    </row>
    <row r="233" spans="1:57" s="31" customFormat="1" ht="38.25" x14ac:dyDescent="0.2">
      <c r="A233" s="1078"/>
      <c r="B233" s="1081"/>
      <c r="C233" s="1060"/>
      <c r="D233" s="1057" t="s">
        <v>45</v>
      </c>
      <c r="E233" s="1059">
        <f t="shared" ref="E233:J233" si="565">E231+E229</f>
        <v>67334990</v>
      </c>
      <c r="F233" s="1059">
        <f t="shared" si="565"/>
        <v>67334990</v>
      </c>
      <c r="G233" s="1059">
        <f t="shared" si="565"/>
        <v>67334990</v>
      </c>
      <c r="H233" s="1059">
        <f t="shared" si="565"/>
        <v>67334990</v>
      </c>
      <c r="I233" s="1059">
        <f t="shared" si="565"/>
        <v>67334990</v>
      </c>
      <c r="J233" s="1059">
        <f t="shared" si="565"/>
        <v>67133760</v>
      </c>
      <c r="K233" s="1059">
        <f t="shared" ref="K233:L233" si="566">K231+K229</f>
        <v>67133760</v>
      </c>
      <c r="L233" s="1059">
        <f t="shared" si="566"/>
        <v>67133760</v>
      </c>
      <c r="M233" s="1059">
        <f t="shared" ref="M233:O233" si="567">M231+M229</f>
        <v>67133760</v>
      </c>
      <c r="N233" s="1059">
        <f t="shared" si="567"/>
        <v>70097355</v>
      </c>
      <c r="O233" s="1076">
        <f t="shared" si="567"/>
        <v>83694760</v>
      </c>
      <c r="P233" s="1076">
        <f t="shared" ref="P233:Q233" si="568">P231+P229</f>
        <v>83694760</v>
      </c>
      <c r="Q233" s="1076">
        <f t="shared" si="568"/>
        <v>82900528</v>
      </c>
      <c r="R233" s="1076">
        <f t="shared" ref="R233" si="569">R231+R229</f>
        <v>82900528</v>
      </c>
      <c r="S233" s="1076"/>
      <c r="T233" s="1076">
        <f>T231+T229</f>
        <v>12541170</v>
      </c>
      <c r="U233" s="1076">
        <f t="shared" si="560"/>
        <v>66220554</v>
      </c>
      <c r="V233" s="1076">
        <f t="shared" si="560"/>
        <v>71989387</v>
      </c>
      <c r="W233" s="1076">
        <f t="shared" si="560"/>
        <v>69035660</v>
      </c>
      <c r="X233" s="1076">
        <f t="shared" ref="X233" si="570">X231+X229</f>
        <v>69035660</v>
      </c>
      <c r="Y233" s="1076">
        <f t="shared" si="560"/>
        <v>70332560</v>
      </c>
      <c r="Z233" s="1076">
        <f t="shared" ref="Z233:AA233" si="571">Z231+Z229</f>
        <v>70332560</v>
      </c>
      <c r="AA233" s="1076">
        <f t="shared" si="571"/>
        <v>71596310</v>
      </c>
      <c r="AB233" s="1076">
        <f t="shared" ref="AB233:AC233" si="572">AB231+AB229</f>
        <v>72711810</v>
      </c>
      <c r="AC233" s="1186">
        <f t="shared" si="572"/>
        <v>83578680</v>
      </c>
      <c r="AD233" s="1186">
        <f t="shared" ref="AD233:AE233" si="573">AD231+AD229</f>
        <v>85761411</v>
      </c>
      <c r="AE233" s="1186">
        <f t="shared" si="573"/>
        <v>85849638</v>
      </c>
      <c r="AF233" s="1063"/>
      <c r="AG233" s="1060"/>
      <c r="AH233" s="1065"/>
      <c r="AI233" s="1065"/>
      <c r="AJ233" s="1067"/>
      <c r="AK233" s="1060"/>
      <c r="AL233" s="1069"/>
      <c r="AM233" s="1069"/>
      <c r="AN233" s="1069"/>
      <c r="AO233" s="1069"/>
      <c r="AP233" s="1069"/>
      <c r="AQ233" s="554" t="s">
        <v>426</v>
      </c>
      <c r="AR233" s="620">
        <v>30</v>
      </c>
      <c r="AS233" s="1070"/>
      <c r="AT233" s="1069"/>
      <c r="AU233" s="1069"/>
      <c r="AV233" s="554" t="s">
        <v>426</v>
      </c>
      <c r="AW233" s="620">
        <v>16</v>
      </c>
      <c r="AX233" s="1070"/>
      <c r="AY233" s="1072"/>
      <c r="AZ233" s="559"/>
      <c r="BA233" s="560"/>
      <c r="BB233" s="555" t="s">
        <v>427</v>
      </c>
      <c r="BC233" s="620">
        <v>3455</v>
      </c>
      <c r="BD233" s="1054"/>
      <c r="BE233" s="1074"/>
    </row>
    <row r="234" spans="1:57" s="31" customFormat="1" ht="26.25" customHeight="1" thickBot="1" x14ac:dyDescent="0.25">
      <c r="A234" s="1078"/>
      <c r="B234" s="1081"/>
      <c r="C234" s="1060"/>
      <c r="D234" s="1075"/>
      <c r="E234" s="1059"/>
      <c r="F234" s="1059"/>
      <c r="G234" s="1059"/>
      <c r="H234" s="1059"/>
      <c r="I234" s="1059"/>
      <c r="J234" s="1059"/>
      <c r="K234" s="1059"/>
      <c r="L234" s="1059"/>
      <c r="M234" s="1059"/>
      <c r="N234" s="1059"/>
      <c r="O234" s="1076"/>
      <c r="P234" s="1076"/>
      <c r="Q234" s="1076"/>
      <c r="R234" s="1076"/>
      <c r="S234" s="1076"/>
      <c r="T234" s="1076"/>
      <c r="U234" s="1076"/>
      <c r="V234" s="1076"/>
      <c r="W234" s="1076"/>
      <c r="X234" s="1076"/>
      <c r="Y234" s="1076"/>
      <c r="Z234" s="1076"/>
      <c r="AA234" s="1076"/>
      <c r="AB234" s="1076"/>
      <c r="AC234" s="1187"/>
      <c r="AD234" s="1187"/>
      <c r="AE234" s="1187"/>
      <c r="AF234" s="1064"/>
      <c r="AG234" s="1060"/>
      <c r="AH234" s="1065"/>
      <c r="AI234" s="1065"/>
      <c r="AJ234" s="1068"/>
      <c r="AK234" s="1060"/>
      <c r="AL234" s="1069"/>
      <c r="AM234" s="1069"/>
      <c r="AN234" s="1069"/>
      <c r="AO234" s="1069"/>
      <c r="AP234" s="1069"/>
      <c r="AQ234" s="554" t="s">
        <v>428</v>
      </c>
      <c r="AR234" s="620">
        <v>989</v>
      </c>
      <c r="AS234" s="1070"/>
      <c r="AT234" s="1069"/>
      <c r="AU234" s="1069"/>
      <c r="AV234" s="554" t="s">
        <v>428</v>
      </c>
      <c r="AW234" s="620">
        <v>970</v>
      </c>
      <c r="AX234" s="1070"/>
      <c r="AY234" s="1073"/>
      <c r="AZ234" s="559"/>
      <c r="BA234" s="560"/>
      <c r="BB234" s="558"/>
      <c r="BC234" s="558"/>
      <c r="BD234" s="1055"/>
      <c r="BE234" s="1074"/>
    </row>
    <row r="235" spans="1:57" s="31" customFormat="1" ht="22.5" customHeight="1" x14ac:dyDescent="0.2">
      <c r="A235" s="1078"/>
      <c r="B235" s="1081"/>
      <c r="C235" s="1060" t="s">
        <v>436</v>
      </c>
      <c r="D235" s="551" t="s">
        <v>41</v>
      </c>
      <c r="E235" s="553">
        <v>4500</v>
      </c>
      <c r="F235" s="553">
        <v>4500</v>
      </c>
      <c r="G235" s="553">
        <v>4500</v>
      </c>
      <c r="H235" s="553">
        <v>4500</v>
      </c>
      <c r="I235" s="553">
        <v>4500</v>
      </c>
      <c r="J235" s="553">
        <v>4500</v>
      </c>
      <c r="K235" s="553">
        <v>4500</v>
      </c>
      <c r="L235" s="624">
        <v>4500</v>
      </c>
      <c r="M235" s="632">
        <v>4500</v>
      </c>
      <c r="N235" s="634">
        <v>4500</v>
      </c>
      <c r="O235" s="500">
        <v>4500</v>
      </c>
      <c r="P235" s="500">
        <v>4500</v>
      </c>
      <c r="Q235" s="500">
        <v>4500</v>
      </c>
      <c r="R235" s="42">
        <v>2978</v>
      </c>
      <c r="S235" s="42"/>
      <c r="T235" s="42">
        <v>0</v>
      </c>
      <c r="U235" s="42">
        <v>0</v>
      </c>
      <c r="V235" s="42">
        <v>157</v>
      </c>
      <c r="W235" s="42">
        <v>829</v>
      </c>
      <c r="X235" s="42">
        <v>1526</v>
      </c>
      <c r="Y235" s="42">
        <v>1837</v>
      </c>
      <c r="Z235" s="42">
        <v>1967</v>
      </c>
      <c r="AA235" s="500">
        <v>2182</v>
      </c>
      <c r="AB235" s="500">
        <v>2270</v>
      </c>
      <c r="AC235" s="500">
        <v>2815</v>
      </c>
      <c r="AD235" s="500">
        <v>2978</v>
      </c>
      <c r="AE235" s="42">
        <v>2978</v>
      </c>
      <c r="AF235" s="1062" t="s">
        <v>491</v>
      </c>
      <c r="AG235" s="1060" t="s">
        <v>436</v>
      </c>
      <c r="AH235" s="1065"/>
      <c r="AI235" s="1065"/>
      <c r="AJ235" s="1066" t="s">
        <v>588</v>
      </c>
      <c r="AK235" s="1060" t="s">
        <v>436</v>
      </c>
      <c r="AL235" s="1069"/>
      <c r="AM235" s="1069" t="s">
        <v>489</v>
      </c>
      <c r="AN235" s="1069">
        <v>4500</v>
      </c>
      <c r="AO235" s="1069">
        <v>1236</v>
      </c>
      <c r="AP235" s="1069">
        <f t="shared" ref="AP235" si="574">AO235-AS235</f>
        <v>825</v>
      </c>
      <c r="AQ235" s="554" t="s">
        <v>414</v>
      </c>
      <c r="AR235" s="620">
        <v>4</v>
      </c>
      <c r="AS235" s="1070">
        <v>411</v>
      </c>
      <c r="AT235" s="1069">
        <v>1730</v>
      </c>
      <c r="AU235" s="1069">
        <f t="shared" ref="AU235" si="575">AT235-AX235</f>
        <v>1318</v>
      </c>
      <c r="AV235" s="554" t="s">
        <v>414</v>
      </c>
      <c r="AW235" s="620">
        <v>4</v>
      </c>
      <c r="AX235" s="1070">
        <v>412</v>
      </c>
      <c r="AY235" s="1071">
        <v>6</v>
      </c>
      <c r="AZ235" s="555" t="s">
        <v>415</v>
      </c>
      <c r="BA235" s="620">
        <v>121</v>
      </c>
      <c r="BB235" s="555" t="s">
        <v>416</v>
      </c>
      <c r="BC235" s="620">
        <v>45</v>
      </c>
      <c r="BD235" s="1053">
        <f t="shared" ref="BD235" si="576">AE235</f>
        <v>2978</v>
      </c>
      <c r="BE235" s="1074"/>
    </row>
    <row r="236" spans="1:57" s="31" customFormat="1" ht="38.25" customHeight="1" x14ac:dyDescent="0.2">
      <c r="A236" s="1078"/>
      <c r="B236" s="1081"/>
      <c r="C236" s="1060"/>
      <c r="D236" s="556" t="s">
        <v>3</v>
      </c>
      <c r="E236" s="538">
        <v>57618950</v>
      </c>
      <c r="F236" s="538">
        <v>57618950</v>
      </c>
      <c r="G236" s="538">
        <v>57618950</v>
      </c>
      <c r="H236" s="538">
        <v>57618950</v>
      </c>
      <c r="I236" s="538">
        <v>57618950</v>
      </c>
      <c r="J236" s="538">
        <v>57417720</v>
      </c>
      <c r="K236" s="538">
        <v>57417720</v>
      </c>
      <c r="L236" s="538">
        <v>57417720</v>
      </c>
      <c r="M236" s="538">
        <v>57417720</v>
      </c>
      <c r="N236" s="538">
        <v>60381315</v>
      </c>
      <c r="O236" s="538">
        <v>73978720</v>
      </c>
      <c r="P236" s="538">
        <v>73978720</v>
      </c>
      <c r="Q236" s="538">
        <v>73184488</v>
      </c>
      <c r="R236" s="538">
        <v>73184488</v>
      </c>
      <c r="S236" s="639" t="s">
        <v>566</v>
      </c>
      <c r="T236" s="538">
        <v>0</v>
      </c>
      <c r="U236" s="539">
        <v>0</v>
      </c>
      <c r="V236" s="539">
        <v>59074547</v>
      </c>
      <c r="W236" s="539">
        <v>56120820</v>
      </c>
      <c r="X236" s="539">
        <v>56120820</v>
      </c>
      <c r="Y236" s="538">
        <v>57417720</v>
      </c>
      <c r="Z236" s="538">
        <v>57417720</v>
      </c>
      <c r="AA236" s="820">
        <v>58681470</v>
      </c>
      <c r="AB236" s="820">
        <v>59796970</v>
      </c>
      <c r="AC236" s="820">
        <v>70663840</v>
      </c>
      <c r="AD236" s="820">
        <v>72846571</v>
      </c>
      <c r="AE236" s="539">
        <v>72934798</v>
      </c>
      <c r="AF236" s="1063"/>
      <c r="AG236" s="1060"/>
      <c r="AH236" s="1065"/>
      <c r="AI236" s="1065"/>
      <c r="AJ236" s="1067"/>
      <c r="AK236" s="1060"/>
      <c r="AL236" s="1069"/>
      <c r="AM236" s="1069"/>
      <c r="AN236" s="1069"/>
      <c r="AO236" s="1069"/>
      <c r="AP236" s="1069"/>
      <c r="AQ236" s="554" t="s">
        <v>417</v>
      </c>
      <c r="AR236" s="620">
        <v>270</v>
      </c>
      <c r="AS236" s="1070"/>
      <c r="AT236" s="1069"/>
      <c r="AU236" s="1069"/>
      <c r="AV236" s="554" t="s">
        <v>417</v>
      </c>
      <c r="AW236" s="620">
        <v>232</v>
      </c>
      <c r="AX236" s="1070"/>
      <c r="AY236" s="1072"/>
      <c r="AZ236" s="555" t="s">
        <v>418</v>
      </c>
      <c r="BA236" s="620">
        <v>2857</v>
      </c>
      <c r="BB236" s="555" t="s">
        <v>419</v>
      </c>
      <c r="BC236" s="620">
        <v>2</v>
      </c>
      <c r="BD236" s="1054"/>
      <c r="BE236" s="1074"/>
    </row>
    <row r="237" spans="1:57" s="31" customFormat="1" ht="51" x14ac:dyDescent="0.2">
      <c r="A237" s="1078"/>
      <c r="B237" s="1081"/>
      <c r="C237" s="1060"/>
      <c r="D237" s="557" t="s">
        <v>42</v>
      </c>
      <c r="E237" s="553">
        <v>0</v>
      </c>
      <c r="F237" s="553">
        <v>0</v>
      </c>
      <c r="G237" s="553">
        <v>0</v>
      </c>
      <c r="H237" s="553">
        <v>0</v>
      </c>
      <c r="I237" s="553">
        <v>0</v>
      </c>
      <c r="J237" s="553">
        <v>0</v>
      </c>
      <c r="K237" s="553">
        <v>0</v>
      </c>
      <c r="L237" s="624">
        <v>0</v>
      </c>
      <c r="M237" s="632">
        <v>0</v>
      </c>
      <c r="N237" s="634">
        <v>0</v>
      </c>
      <c r="O237" s="500">
        <v>0</v>
      </c>
      <c r="P237" s="500">
        <v>0</v>
      </c>
      <c r="Q237" s="500">
        <v>0</v>
      </c>
      <c r="R237" s="500">
        <v>0</v>
      </c>
      <c r="S237" s="809"/>
      <c r="T237" s="500">
        <v>0</v>
      </c>
      <c r="U237" s="809">
        <v>0</v>
      </c>
      <c r="V237" s="809"/>
      <c r="W237" s="809">
        <v>0</v>
      </c>
      <c r="X237" s="809">
        <v>0</v>
      </c>
      <c r="Y237" s="809">
        <v>0</v>
      </c>
      <c r="Z237" s="809">
        <v>0</v>
      </c>
      <c r="AA237" s="809">
        <v>0</v>
      </c>
      <c r="AB237" s="809">
        <v>0</v>
      </c>
      <c r="AC237" s="809">
        <v>0</v>
      </c>
      <c r="AD237" s="809">
        <v>0</v>
      </c>
      <c r="AE237" s="809">
        <v>0</v>
      </c>
      <c r="AF237" s="1063"/>
      <c r="AG237" s="1060"/>
      <c r="AH237" s="1065"/>
      <c r="AI237" s="1065"/>
      <c r="AJ237" s="1067"/>
      <c r="AK237" s="1060"/>
      <c r="AL237" s="1069"/>
      <c r="AM237" s="1069"/>
      <c r="AN237" s="1069"/>
      <c r="AO237" s="1069"/>
      <c r="AP237" s="1069"/>
      <c r="AQ237" s="554" t="s">
        <v>420</v>
      </c>
      <c r="AR237" s="620">
        <v>20</v>
      </c>
      <c r="AS237" s="1070"/>
      <c r="AT237" s="1069"/>
      <c r="AU237" s="1069"/>
      <c r="AV237" s="554" t="s">
        <v>420</v>
      </c>
      <c r="AW237" s="620">
        <v>22</v>
      </c>
      <c r="AX237" s="1070"/>
      <c r="AY237" s="1072"/>
      <c r="AZ237" s="555"/>
      <c r="BA237" s="558"/>
      <c r="BB237" s="555" t="s">
        <v>421</v>
      </c>
      <c r="BC237" s="620">
        <v>55</v>
      </c>
      <c r="BD237" s="1054"/>
      <c r="BE237" s="1074"/>
    </row>
    <row r="238" spans="1:57" s="31" customFormat="1" ht="38.25" customHeight="1" x14ac:dyDescent="0.2">
      <c r="A238" s="1078"/>
      <c r="B238" s="1081"/>
      <c r="C238" s="1060"/>
      <c r="D238" s="556" t="s">
        <v>4</v>
      </c>
      <c r="E238" s="553">
        <v>9716040</v>
      </c>
      <c r="F238" s="553">
        <v>9716040</v>
      </c>
      <c r="G238" s="553">
        <v>9716040</v>
      </c>
      <c r="H238" s="553">
        <v>9716040</v>
      </c>
      <c r="I238" s="553">
        <v>9716040</v>
      </c>
      <c r="J238" s="553">
        <v>9716040</v>
      </c>
      <c r="K238" s="553">
        <v>9716040</v>
      </c>
      <c r="L238" s="624">
        <v>9716040</v>
      </c>
      <c r="M238" s="632">
        <v>9716040</v>
      </c>
      <c r="N238" s="634">
        <v>9716040</v>
      </c>
      <c r="O238" s="500">
        <v>9716040</v>
      </c>
      <c r="P238" s="500">
        <v>9716040</v>
      </c>
      <c r="Q238" s="500">
        <v>9716040</v>
      </c>
      <c r="R238" s="500">
        <v>9716040</v>
      </c>
      <c r="S238" s="809"/>
      <c r="T238" s="538">
        <v>0</v>
      </c>
      <c r="U238" s="538">
        <v>0</v>
      </c>
      <c r="V238" s="539">
        <v>1471153</v>
      </c>
      <c r="W238" s="539">
        <v>1471153</v>
      </c>
      <c r="X238" s="539">
        <v>1471153</v>
      </c>
      <c r="Y238" s="539">
        <v>1471153</v>
      </c>
      <c r="Z238" s="539">
        <v>2054473</v>
      </c>
      <c r="AA238" s="539">
        <v>2054473</v>
      </c>
      <c r="AB238" s="539">
        <v>2054473</v>
      </c>
      <c r="AC238" s="539">
        <v>2054473</v>
      </c>
      <c r="AD238" s="539">
        <v>2054473</v>
      </c>
      <c r="AE238" s="539">
        <v>2054473</v>
      </c>
      <c r="AF238" s="1063"/>
      <c r="AG238" s="1060"/>
      <c r="AH238" s="1065"/>
      <c r="AI238" s="1065"/>
      <c r="AJ238" s="1067"/>
      <c r="AK238" s="1060"/>
      <c r="AL238" s="1069"/>
      <c r="AM238" s="1069"/>
      <c r="AN238" s="1069"/>
      <c r="AO238" s="1069"/>
      <c r="AP238" s="1069"/>
      <c r="AQ238" s="554" t="s">
        <v>422</v>
      </c>
      <c r="AR238" s="620">
        <v>27</v>
      </c>
      <c r="AS238" s="1070"/>
      <c r="AT238" s="1069"/>
      <c r="AU238" s="1069"/>
      <c r="AV238" s="554" t="s">
        <v>422</v>
      </c>
      <c r="AW238" s="620">
        <v>79</v>
      </c>
      <c r="AX238" s="1070"/>
      <c r="AY238" s="1072"/>
      <c r="AZ238" s="559"/>
      <c r="BA238" s="560"/>
      <c r="BB238" s="555" t="s">
        <v>423</v>
      </c>
      <c r="BC238" s="620">
        <v>5</v>
      </c>
      <c r="BD238" s="1054"/>
      <c r="BE238" s="1074"/>
    </row>
    <row r="239" spans="1:57" s="31" customFormat="1" ht="38.25" customHeight="1" x14ac:dyDescent="0.2">
      <c r="A239" s="1078"/>
      <c r="B239" s="1081"/>
      <c r="C239" s="1060"/>
      <c r="D239" s="557" t="s">
        <v>43</v>
      </c>
      <c r="E239" s="553">
        <v>4500</v>
      </c>
      <c r="F239" s="553">
        <v>4500</v>
      </c>
      <c r="G239" s="553">
        <v>4500</v>
      </c>
      <c r="H239" s="553">
        <v>4500</v>
      </c>
      <c r="I239" s="553">
        <v>4500</v>
      </c>
      <c r="J239" s="553">
        <v>4500</v>
      </c>
      <c r="K239" s="553">
        <v>4500</v>
      </c>
      <c r="L239" s="624">
        <v>4500</v>
      </c>
      <c r="M239" s="632">
        <v>4500</v>
      </c>
      <c r="N239" s="634">
        <v>4500</v>
      </c>
      <c r="O239" s="500">
        <v>4500</v>
      </c>
      <c r="P239" s="500">
        <v>4500</v>
      </c>
      <c r="Q239" s="500">
        <v>4500</v>
      </c>
      <c r="R239" s="500">
        <v>4500</v>
      </c>
      <c r="S239" s="500"/>
      <c r="T239" s="821">
        <v>0</v>
      </c>
      <c r="U239" s="500">
        <f t="shared" ref="U239:Z240" si="577">U237+U235</f>
        <v>0</v>
      </c>
      <c r="V239" s="500">
        <f t="shared" si="577"/>
        <v>157</v>
      </c>
      <c r="W239" s="500">
        <f t="shared" si="577"/>
        <v>829</v>
      </c>
      <c r="X239" s="500">
        <f t="shared" ref="X239" si="578">X237+X235</f>
        <v>1526</v>
      </c>
      <c r="Y239" s="500">
        <f t="shared" si="577"/>
        <v>1837</v>
      </c>
      <c r="Z239" s="500">
        <f t="shared" si="577"/>
        <v>1967</v>
      </c>
      <c r="AA239" s="500">
        <f t="shared" ref="AA239:AB239" si="579">AA237+AA235</f>
        <v>2182</v>
      </c>
      <c r="AB239" s="500">
        <f t="shared" si="579"/>
        <v>2270</v>
      </c>
      <c r="AC239" s="500">
        <f t="shared" ref="AC239:AE239" si="580">AC237+AC235</f>
        <v>2815</v>
      </c>
      <c r="AD239" s="500">
        <f t="shared" si="580"/>
        <v>2978</v>
      </c>
      <c r="AE239" s="500">
        <f t="shared" si="580"/>
        <v>2978</v>
      </c>
      <c r="AF239" s="1063"/>
      <c r="AG239" s="1060"/>
      <c r="AH239" s="1065"/>
      <c r="AI239" s="1065"/>
      <c r="AJ239" s="1067"/>
      <c r="AK239" s="1060"/>
      <c r="AL239" s="1069"/>
      <c r="AM239" s="1069"/>
      <c r="AN239" s="1069"/>
      <c r="AO239" s="1069"/>
      <c r="AP239" s="1069"/>
      <c r="AQ239" s="554" t="s">
        <v>424</v>
      </c>
      <c r="AR239" s="620">
        <v>92</v>
      </c>
      <c r="AS239" s="1070"/>
      <c r="AT239" s="1069"/>
      <c r="AU239" s="1069"/>
      <c r="AV239" s="554" t="s">
        <v>424</v>
      </c>
      <c r="AW239" s="620">
        <v>232</v>
      </c>
      <c r="AX239" s="1070"/>
      <c r="AY239" s="1072"/>
      <c r="AZ239" s="559"/>
      <c r="BA239" s="560"/>
      <c r="BB239" s="555" t="s">
        <v>425</v>
      </c>
      <c r="BC239" s="620">
        <v>1</v>
      </c>
      <c r="BD239" s="1054"/>
      <c r="BE239" s="1074"/>
    </row>
    <row r="240" spans="1:57" s="31" customFormat="1" ht="38.25" x14ac:dyDescent="0.2">
      <c r="A240" s="1078"/>
      <c r="B240" s="1081"/>
      <c r="C240" s="1060"/>
      <c r="D240" s="1057" t="s">
        <v>45</v>
      </c>
      <c r="E240" s="1059">
        <f t="shared" ref="E240:J240" si="581">E238+E236</f>
        <v>67334990</v>
      </c>
      <c r="F240" s="1059">
        <f t="shared" si="581"/>
        <v>67334990</v>
      </c>
      <c r="G240" s="1059">
        <f t="shared" si="581"/>
        <v>67334990</v>
      </c>
      <c r="H240" s="1059">
        <f t="shared" si="581"/>
        <v>67334990</v>
      </c>
      <c r="I240" s="1059">
        <f t="shared" si="581"/>
        <v>67334990</v>
      </c>
      <c r="J240" s="1059">
        <f t="shared" si="581"/>
        <v>67133760</v>
      </c>
      <c r="K240" s="1059">
        <f t="shared" ref="K240:L240" si="582">K238+K236</f>
        <v>67133760</v>
      </c>
      <c r="L240" s="1059">
        <f t="shared" si="582"/>
        <v>67133760</v>
      </c>
      <c r="M240" s="1059">
        <f t="shared" ref="M240:O240" si="583">M238+M236</f>
        <v>67133760</v>
      </c>
      <c r="N240" s="1059">
        <f t="shared" si="583"/>
        <v>70097355</v>
      </c>
      <c r="O240" s="1076">
        <f t="shared" si="583"/>
        <v>83694760</v>
      </c>
      <c r="P240" s="1076">
        <f t="shared" ref="P240:Q240" si="584">P238+P236</f>
        <v>83694760</v>
      </c>
      <c r="Q240" s="1076">
        <f t="shared" si="584"/>
        <v>82900528</v>
      </c>
      <c r="R240" s="1076">
        <f t="shared" ref="R240" si="585">R238+R236</f>
        <v>82900528</v>
      </c>
      <c r="S240" s="1076"/>
      <c r="T240" s="1076">
        <f>T238+T236</f>
        <v>0</v>
      </c>
      <c r="U240" s="1076">
        <f t="shared" si="577"/>
        <v>0</v>
      </c>
      <c r="V240" s="1076">
        <f t="shared" si="577"/>
        <v>60545700</v>
      </c>
      <c r="W240" s="1076">
        <f t="shared" si="577"/>
        <v>57591973</v>
      </c>
      <c r="X240" s="1076">
        <f t="shared" ref="X240" si="586">X238+X236</f>
        <v>57591973</v>
      </c>
      <c r="Y240" s="1076">
        <f t="shared" si="577"/>
        <v>58888873</v>
      </c>
      <c r="Z240" s="1076">
        <f t="shared" ref="Z240:AA240" si="587">Z238+Z236</f>
        <v>59472193</v>
      </c>
      <c r="AA240" s="1076">
        <f t="shared" si="587"/>
        <v>60735943</v>
      </c>
      <c r="AB240" s="1076">
        <f t="shared" ref="AB240:AC240" si="588">AB238+AB236</f>
        <v>61851443</v>
      </c>
      <c r="AC240" s="1186">
        <f t="shared" si="588"/>
        <v>72718313</v>
      </c>
      <c r="AD240" s="1186">
        <f t="shared" ref="AD240:AE240" si="589">AD238+AD236</f>
        <v>74901044</v>
      </c>
      <c r="AE240" s="1186">
        <f t="shared" si="589"/>
        <v>74989271</v>
      </c>
      <c r="AF240" s="1063"/>
      <c r="AG240" s="1060"/>
      <c r="AH240" s="1065"/>
      <c r="AI240" s="1065"/>
      <c r="AJ240" s="1067"/>
      <c r="AK240" s="1060"/>
      <c r="AL240" s="1069"/>
      <c r="AM240" s="1069"/>
      <c r="AN240" s="1069"/>
      <c r="AO240" s="1069"/>
      <c r="AP240" s="1069"/>
      <c r="AQ240" s="554" t="s">
        <v>426</v>
      </c>
      <c r="AR240" s="620">
        <v>13</v>
      </c>
      <c r="AS240" s="1070"/>
      <c r="AT240" s="1069"/>
      <c r="AU240" s="1069"/>
      <c r="AV240" s="554" t="s">
        <v>426</v>
      </c>
      <c r="AW240" s="620">
        <v>16</v>
      </c>
      <c r="AX240" s="1070"/>
      <c r="AY240" s="1072"/>
      <c r="AZ240" s="559"/>
      <c r="BA240" s="560"/>
      <c r="BB240" s="555" t="s">
        <v>427</v>
      </c>
      <c r="BC240" s="620">
        <v>2870</v>
      </c>
      <c r="BD240" s="1054"/>
      <c r="BE240" s="1074"/>
    </row>
    <row r="241" spans="1:57" s="31" customFormat="1" ht="26.25" customHeight="1" thickBot="1" x14ac:dyDescent="0.25">
      <c r="A241" s="1078"/>
      <c r="B241" s="1081"/>
      <c r="C241" s="1060"/>
      <c r="D241" s="1075"/>
      <c r="E241" s="1059"/>
      <c r="F241" s="1059"/>
      <c r="G241" s="1059"/>
      <c r="H241" s="1059"/>
      <c r="I241" s="1059"/>
      <c r="J241" s="1059"/>
      <c r="K241" s="1059"/>
      <c r="L241" s="1059"/>
      <c r="M241" s="1059"/>
      <c r="N241" s="1059"/>
      <c r="O241" s="1076"/>
      <c r="P241" s="1076"/>
      <c r="Q241" s="1076"/>
      <c r="R241" s="1076"/>
      <c r="S241" s="1076"/>
      <c r="T241" s="1076"/>
      <c r="U241" s="1076"/>
      <c r="V241" s="1076"/>
      <c r="W241" s="1076"/>
      <c r="X241" s="1076"/>
      <c r="Y241" s="1076"/>
      <c r="Z241" s="1076"/>
      <c r="AA241" s="1076"/>
      <c r="AB241" s="1076"/>
      <c r="AC241" s="1187"/>
      <c r="AD241" s="1187"/>
      <c r="AE241" s="1187"/>
      <c r="AF241" s="1064"/>
      <c r="AG241" s="1060"/>
      <c r="AH241" s="1065"/>
      <c r="AI241" s="1065"/>
      <c r="AJ241" s="1068"/>
      <c r="AK241" s="1060"/>
      <c r="AL241" s="1069"/>
      <c r="AM241" s="1069"/>
      <c r="AN241" s="1069"/>
      <c r="AO241" s="1069"/>
      <c r="AP241" s="1069"/>
      <c r="AQ241" s="554" t="s">
        <v>428</v>
      </c>
      <c r="AR241" s="620">
        <v>0</v>
      </c>
      <c r="AS241" s="1070"/>
      <c r="AT241" s="1069"/>
      <c r="AU241" s="1069"/>
      <c r="AV241" s="554" t="s">
        <v>428</v>
      </c>
      <c r="AW241" s="620">
        <v>0</v>
      </c>
      <c r="AX241" s="1070"/>
      <c r="AY241" s="1073"/>
      <c r="AZ241" s="559"/>
      <c r="BA241" s="560"/>
      <c r="BB241" s="558"/>
      <c r="BC241" s="558"/>
      <c r="BD241" s="1055"/>
      <c r="BE241" s="1074"/>
    </row>
    <row r="242" spans="1:57" s="31" customFormat="1" ht="22.5" customHeight="1" x14ac:dyDescent="0.2">
      <c r="A242" s="1078"/>
      <c r="B242" s="1081"/>
      <c r="C242" s="1060" t="s">
        <v>438</v>
      </c>
      <c r="D242" s="551" t="s">
        <v>41</v>
      </c>
      <c r="E242" s="553">
        <v>4500</v>
      </c>
      <c r="F242" s="553">
        <v>4500</v>
      </c>
      <c r="G242" s="553">
        <v>4500</v>
      </c>
      <c r="H242" s="553">
        <v>4500</v>
      </c>
      <c r="I242" s="553">
        <v>4500</v>
      </c>
      <c r="J242" s="553">
        <v>4500</v>
      </c>
      <c r="K242" s="553">
        <v>4500</v>
      </c>
      <c r="L242" s="624">
        <v>4500</v>
      </c>
      <c r="M242" s="632">
        <v>4500</v>
      </c>
      <c r="N242" s="634">
        <v>4500</v>
      </c>
      <c r="O242" s="500">
        <v>4500</v>
      </c>
      <c r="P242" s="500">
        <v>4500</v>
      </c>
      <c r="Q242" s="500">
        <v>4500</v>
      </c>
      <c r="R242" s="42">
        <v>4527</v>
      </c>
      <c r="S242" s="42"/>
      <c r="T242" s="42">
        <v>25</v>
      </c>
      <c r="U242" s="42">
        <v>47</v>
      </c>
      <c r="V242" s="42">
        <v>276</v>
      </c>
      <c r="W242" s="42">
        <v>830</v>
      </c>
      <c r="X242" s="42">
        <v>1227</v>
      </c>
      <c r="Y242" s="42">
        <v>1610</v>
      </c>
      <c r="Z242" s="42">
        <v>1848</v>
      </c>
      <c r="AA242" s="500">
        <v>2386</v>
      </c>
      <c r="AB242" s="500">
        <v>3712</v>
      </c>
      <c r="AC242" s="500">
        <v>4121</v>
      </c>
      <c r="AD242" s="500">
        <v>4346</v>
      </c>
      <c r="AE242" s="42">
        <v>4527</v>
      </c>
      <c r="AF242" s="1062" t="s">
        <v>491</v>
      </c>
      <c r="AG242" s="1060" t="s">
        <v>438</v>
      </c>
      <c r="AH242" s="1065"/>
      <c r="AI242" s="1065"/>
      <c r="AJ242" s="1066" t="s">
        <v>588</v>
      </c>
      <c r="AK242" s="1060" t="s">
        <v>438</v>
      </c>
      <c r="AL242" s="1069"/>
      <c r="AM242" s="1069" t="s">
        <v>456</v>
      </c>
      <c r="AN242" s="1069">
        <v>4500</v>
      </c>
      <c r="AO242" s="1069">
        <v>2295</v>
      </c>
      <c r="AP242" s="1069">
        <f t="shared" ref="AP242" si="590">AO242-AS242</f>
        <v>1857</v>
      </c>
      <c r="AQ242" s="554" t="s">
        <v>414</v>
      </c>
      <c r="AR242" s="621">
        <v>42</v>
      </c>
      <c r="AS242" s="1070">
        <v>438</v>
      </c>
      <c r="AT242" s="1069">
        <v>2231</v>
      </c>
      <c r="AU242" s="1069">
        <f t="shared" ref="AU242" si="591">AT242-AX242</f>
        <v>1839</v>
      </c>
      <c r="AV242" s="554" t="s">
        <v>414</v>
      </c>
      <c r="AW242" s="621">
        <v>58</v>
      </c>
      <c r="AX242" s="1070">
        <v>392</v>
      </c>
      <c r="AY242" s="1071">
        <v>0</v>
      </c>
      <c r="AZ242" s="555" t="s">
        <v>415</v>
      </c>
      <c r="BA242" s="621">
        <v>688</v>
      </c>
      <c r="BB242" s="555" t="s">
        <v>416</v>
      </c>
      <c r="BC242" s="621">
        <v>18</v>
      </c>
      <c r="BD242" s="1053">
        <f t="shared" ref="BD242" si="592">AE242</f>
        <v>4527</v>
      </c>
      <c r="BE242" s="1056"/>
    </row>
    <row r="243" spans="1:57" s="31" customFormat="1" ht="38.25" customHeight="1" x14ac:dyDescent="0.2">
      <c r="A243" s="1078"/>
      <c r="B243" s="1081"/>
      <c r="C243" s="1060"/>
      <c r="D243" s="556" t="s">
        <v>3</v>
      </c>
      <c r="E243" s="538">
        <v>57618950</v>
      </c>
      <c r="F243" s="538">
        <v>57618950</v>
      </c>
      <c r="G243" s="538">
        <v>57618950</v>
      </c>
      <c r="H243" s="538">
        <v>57618950</v>
      </c>
      <c r="I243" s="538">
        <v>57618950</v>
      </c>
      <c r="J243" s="538">
        <v>57417720</v>
      </c>
      <c r="K243" s="538">
        <v>57417720</v>
      </c>
      <c r="L243" s="538">
        <v>57417720</v>
      </c>
      <c r="M243" s="538">
        <v>57417720</v>
      </c>
      <c r="N243" s="538">
        <v>60381315</v>
      </c>
      <c r="O243" s="538">
        <v>73978720</v>
      </c>
      <c r="P243" s="538">
        <v>73978720</v>
      </c>
      <c r="Q243" s="538">
        <v>73184488</v>
      </c>
      <c r="R243" s="538">
        <v>73184488</v>
      </c>
      <c r="S243" s="639" t="s">
        <v>566</v>
      </c>
      <c r="T243" s="538">
        <v>0</v>
      </c>
      <c r="U243" s="539">
        <v>53305714</v>
      </c>
      <c r="V243" s="539">
        <v>59074547</v>
      </c>
      <c r="W243" s="539">
        <v>56120820</v>
      </c>
      <c r="X243" s="539">
        <v>56120820</v>
      </c>
      <c r="Y243" s="538">
        <v>57417720</v>
      </c>
      <c r="Z243" s="538">
        <v>57417720</v>
      </c>
      <c r="AA243" s="820">
        <v>58681470</v>
      </c>
      <c r="AB243" s="820">
        <v>59796970</v>
      </c>
      <c r="AC243" s="820">
        <v>70663840</v>
      </c>
      <c r="AD243" s="820">
        <v>72846571</v>
      </c>
      <c r="AE243" s="539">
        <v>72934798</v>
      </c>
      <c r="AF243" s="1063"/>
      <c r="AG243" s="1060"/>
      <c r="AH243" s="1065"/>
      <c r="AI243" s="1065"/>
      <c r="AJ243" s="1067"/>
      <c r="AK243" s="1060"/>
      <c r="AL243" s="1069"/>
      <c r="AM243" s="1069"/>
      <c r="AN243" s="1069"/>
      <c r="AO243" s="1069"/>
      <c r="AP243" s="1069"/>
      <c r="AQ243" s="554" t="s">
        <v>417</v>
      </c>
      <c r="AR243" s="621">
        <v>235</v>
      </c>
      <c r="AS243" s="1070"/>
      <c r="AT243" s="1069"/>
      <c r="AU243" s="1069"/>
      <c r="AV243" s="554" t="s">
        <v>417</v>
      </c>
      <c r="AW243" s="621">
        <v>313</v>
      </c>
      <c r="AX243" s="1070"/>
      <c r="AY243" s="1072"/>
      <c r="AZ243" s="555" t="s">
        <v>418</v>
      </c>
      <c r="BA243" s="621">
        <v>3839</v>
      </c>
      <c r="BB243" s="555" t="s">
        <v>419</v>
      </c>
      <c r="BC243" s="621">
        <v>0</v>
      </c>
      <c r="BD243" s="1054"/>
      <c r="BE243" s="1056"/>
    </row>
    <row r="244" spans="1:57" s="31" customFormat="1" ht="51" x14ac:dyDescent="0.2">
      <c r="A244" s="1078"/>
      <c r="B244" s="1081"/>
      <c r="C244" s="1060"/>
      <c r="D244" s="557" t="s">
        <v>42</v>
      </c>
      <c r="E244" s="553">
        <v>0</v>
      </c>
      <c r="F244" s="553">
        <v>0</v>
      </c>
      <c r="G244" s="553">
        <v>0</v>
      </c>
      <c r="H244" s="553">
        <v>0</v>
      </c>
      <c r="I244" s="553">
        <v>0</v>
      </c>
      <c r="J244" s="553">
        <v>0</v>
      </c>
      <c r="K244" s="553">
        <v>0</v>
      </c>
      <c r="L244" s="624">
        <v>0</v>
      </c>
      <c r="M244" s="632">
        <v>0</v>
      </c>
      <c r="N244" s="634">
        <v>0</v>
      </c>
      <c r="O244" s="500">
        <v>0</v>
      </c>
      <c r="P244" s="500">
        <v>0</v>
      </c>
      <c r="Q244" s="500">
        <v>0</v>
      </c>
      <c r="R244" s="500">
        <v>0</v>
      </c>
      <c r="S244" s="809"/>
      <c r="T244" s="500">
        <v>0</v>
      </c>
      <c r="U244" s="809">
        <v>0</v>
      </c>
      <c r="V244" s="809"/>
      <c r="W244" s="809">
        <v>0</v>
      </c>
      <c r="X244" s="809">
        <v>0</v>
      </c>
      <c r="Y244" s="809">
        <v>0</v>
      </c>
      <c r="Z244" s="809">
        <v>0</v>
      </c>
      <c r="AA244" s="809">
        <v>0</v>
      </c>
      <c r="AB244" s="809">
        <v>0</v>
      </c>
      <c r="AC244" s="809">
        <v>0</v>
      </c>
      <c r="AD244" s="809">
        <v>0</v>
      </c>
      <c r="AE244" s="809">
        <v>0</v>
      </c>
      <c r="AF244" s="1063"/>
      <c r="AG244" s="1060"/>
      <c r="AH244" s="1065"/>
      <c r="AI244" s="1065"/>
      <c r="AJ244" s="1067"/>
      <c r="AK244" s="1060"/>
      <c r="AL244" s="1069"/>
      <c r="AM244" s="1069"/>
      <c r="AN244" s="1069"/>
      <c r="AO244" s="1069"/>
      <c r="AP244" s="1069"/>
      <c r="AQ244" s="554" t="s">
        <v>420</v>
      </c>
      <c r="AR244" s="621">
        <v>380</v>
      </c>
      <c r="AS244" s="1070"/>
      <c r="AT244" s="1069"/>
      <c r="AU244" s="1069"/>
      <c r="AV244" s="554" t="s">
        <v>420</v>
      </c>
      <c r="AW244" s="621">
        <v>328</v>
      </c>
      <c r="AX244" s="1070"/>
      <c r="AY244" s="1072"/>
      <c r="AZ244" s="555"/>
      <c r="BA244" s="558"/>
      <c r="BB244" s="555" t="s">
        <v>421</v>
      </c>
      <c r="BC244" s="621">
        <v>12</v>
      </c>
      <c r="BD244" s="1054"/>
      <c r="BE244" s="1056"/>
    </row>
    <row r="245" spans="1:57" s="31" customFormat="1" ht="38.25" customHeight="1" x14ac:dyDescent="0.2">
      <c r="A245" s="1078"/>
      <c r="B245" s="1081"/>
      <c r="C245" s="1060"/>
      <c r="D245" s="556" t="s">
        <v>4</v>
      </c>
      <c r="E245" s="553">
        <v>9716040</v>
      </c>
      <c r="F245" s="553">
        <v>9716040</v>
      </c>
      <c r="G245" s="553">
        <v>9716040</v>
      </c>
      <c r="H245" s="553">
        <v>9716040</v>
      </c>
      <c r="I245" s="553">
        <v>9716040</v>
      </c>
      <c r="J245" s="553">
        <v>9716040</v>
      </c>
      <c r="K245" s="553">
        <v>9716040</v>
      </c>
      <c r="L245" s="624">
        <v>9716040</v>
      </c>
      <c r="M245" s="632">
        <v>9716040</v>
      </c>
      <c r="N245" s="634">
        <v>9716040</v>
      </c>
      <c r="O245" s="500">
        <v>9716040</v>
      </c>
      <c r="P245" s="500">
        <v>9716040</v>
      </c>
      <c r="Q245" s="500">
        <v>9716040</v>
      </c>
      <c r="R245" s="500">
        <v>9716040</v>
      </c>
      <c r="S245" s="809"/>
      <c r="T245" s="500">
        <v>12541170</v>
      </c>
      <c r="U245" s="539">
        <v>12914840</v>
      </c>
      <c r="V245" s="539">
        <v>12914840</v>
      </c>
      <c r="W245" s="539">
        <v>12914840</v>
      </c>
      <c r="X245" s="539">
        <v>12914840</v>
      </c>
      <c r="Y245" s="539">
        <v>12914840</v>
      </c>
      <c r="Z245" s="539">
        <v>12914840</v>
      </c>
      <c r="AA245" s="539">
        <v>12914840</v>
      </c>
      <c r="AB245" s="539">
        <v>12914840</v>
      </c>
      <c r="AC245" s="539">
        <v>12914840</v>
      </c>
      <c r="AD245" s="539">
        <v>12914840</v>
      </c>
      <c r="AE245" s="539">
        <v>12914840</v>
      </c>
      <c r="AF245" s="1063"/>
      <c r="AG245" s="1060"/>
      <c r="AH245" s="1065"/>
      <c r="AI245" s="1065"/>
      <c r="AJ245" s="1067"/>
      <c r="AK245" s="1060"/>
      <c r="AL245" s="1069"/>
      <c r="AM245" s="1069"/>
      <c r="AN245" s="1069"/>
      <c r="AO245" s="1069"/>
      <c r="AP245" s="1069"/>
      <c r="AQ245" s="554" t="s">
        <v>422</v>
      </c>
      <c r="AR245" s="621">
        <v>318</v>
      </c>
      <c r="AS245" s="1070"/>
      <c r="AT245" s="1069"/>
      <c r="AU245" s="1069"/>
      <c r="AV245" s="554" t="s">
        <v>422</v>
      </c>
      <c r="AW245" s="621">
        <v>142</v>
      </c>
      <c r="AX245" s="1070"/>
      <c r="AY245" s="1072"/>
      <c r="AZ245" s="559"/>
      <c r="BA245" s="560"/>
      <c r="BB245" s="555" t="s">
        <v>423</v>
      </c>
      <c r="BC245" s="621">
        <v>0</v>
      </c>
      <c r="BD245" s="1054"/>
      <c r="BE245" s="1056"/>
    </row>
    <row r="246" spans="1:57" s="31" customFormat="1" ht="38.25" customHeight="1" x14ac:dyDescent="0.2">
      <c r="A246" s="1078"/>
      <c r="B246" s="1081"/>
      <c r="C246" s="1060"/>
      <c r="D246" s="557" t="s">
        <v>43</v>
      </c>
      <c r="E246" s="553">
        <v>4500</v>
      </c>
      <c r="F246" s="553">
        <v>4500</v>
      </c>
      <c r="G246" s="553">
        <v>4500</v>
      </c>
      <c r="H246" s="553">
        <v>4500</v>
      </c>
      <c r="I246" s="553">
        <v>4500</v>
      </c>
      <c r="J246" s="553">
        <v>4500</v>
      </c>
      <c r="K246" s="553">
        <v>4500</v>
      </c>
      <c r="L246" s="624">
        <v>4500</v>
      </c>
      <c r="M246" s="632">
        <v>4500</v>
      </c>
      <c r="N246" s="634">
        <v>4500</v>
      </c>
      <c r="O246" s="500">
        <v>4500</v>
      </c>
      <c r="P246" s="500">
        <v>4500</v>
      </c>
      <c r="Q246" s="500">
        <v>4500</v>
      </c>
      <c r="R246" s="500">
        <v>4500</v>
      </c>
      <c r="S246" s="500"/>
      <c r="T246" s="500">
        <f t="shared" ref="T246:Y247" si="593">T244+T242</f>
        <v>25</v>
      </c>
      <c r="U246" s="500">
        <f t="shared" si="593"/>
        <v>47</v>
      </c>
      <c r="V246" s="500">
        <f t="shared" si="593"/>
        <v>276</v>
      </c>
      <c r="W246" s="500">
        <f t="shared" si="593"/>
        <v>830</v>
      </c>
      <c r="X246" s="500">
        <f t="shared" ref="X246" si="594">X244+X242</f>
        <v>1227</v>
      </c>
      <c r="Y246" s="500">
        <f t="shared" si="593"/>
        <v>1610</v>
      </c>
      <c r="Z246" s="500">
        <f t="shared" ref="Z246:AA246" si="595">Z244+Z242</f>
        <v>1848</v>
      </c>
      <c r="AA246" s="500">
        <f t="shared" si="595"/>
        <v>2386</v>
      </c>
      <c r="AB246" s="500">
        <f t="shared" ref="AB246:AC246" si="596">AB244+AB242</f>
        <v>3712</v>
      </c>
      <c r="AC246" s="500">
        <f t="shared" si="596"/>
        <v>4121</v>
      </c>
      <c r="AD246" s="500">
        <f t="shared" ref="AD246:AE246" si="597">AD244+AD242</f>
        <v>4346</v>
      </c>
      <c r="AE246" s="500">
        <f t="shared" si="597"/>
        <v>4527</v>
      </c>
      <c r="AF246" s="1063"/>
      <c r="AG246" s="1060"/>
      <c r="AH246" s="1065"/>
      <c r="AI246" s="1065"/>
      <c r="AJ246" s="1067"/>
      <c r="AK246" s="1060"/>
      <c r="AL246" s="1069"/>
      <c r="AM246" s="1069"/>
      <c r="AN246" s="1069"/>
      <c r="AO246" s="1069"/>
      <c r="AP246" s="1069"/>
      <c r="AQ246" s="554" t="s">
        <v>424</v>
      </c>
      <c r="AR246" s="621">
        <v>345</v>
      </c>
      <c r="AS246" s="1070"/>
      <c r="AT246" s="1069"/>
      <c r="AU246" s="1069"/>
      <c r="AV246" s="554" t="s">
        <v>424</v>
      </c>
      <c r="AW246" s="621">
        <v>463</v>
      </c>
      <c r="AX246" s="1070"/>
      <c r="AY246" s="1072"/>
      <c r="AZ246" s="559"/>
      <c r="BA246" s="560"/>
      <c r="BB246" s="555" t="s">
        <v>425</v>
      </c>
      <c r="BC246" s="621">
        <v>1</v>
      </c>
      <c r="BD246" s="1054"/>
      <c r="BE246" s="1056"/>
    </row>
    <row r="247" spans="1:57" s="31" customFormat="1" ht="38.25" x14ac:dyDescent="0.2">
      <c r="A247" s="1078"/>
      <c r="B247" s="1081"/>
      <c r="C247" s="1060"/>
      <c r="D247" s="1057" t="s">
        <v>45</v>
      </c>
      <c r="E247" s="1059">
        <f t="shared" ref="E247:J247" si="598">E245+E243</f>
        <v>67334990</v>
      </c>
      <c r="F247" s="1059">
        <f t="shared" si="598"/>
        <v>67334990</v>
      </c>
      <c r="G247" s="1059">
        <f t="shared" si="598"/>
        <v>67334990</v>
      </c>
      <c r="H247" s="1059">
        <f t="shared" si="598"/>
        <v>67334990</v>
      </c>
      <c r="I247" s="1059">
        <f t="shared" si="598"/>
        <v>67334990</v>
      </c>
      <c r="J247" s="1059">
        <f t="shared" si="598"/>
        <v>67133760</v>
      </c>
      <c r="K247" s="1059">
        <f t="shared" ref="K247:L247" si="599">K245+K243</f>
        <v>67133760</v>
      </c>
      <c r="L247" s="1059">
        <f t="shared" si="599"/>
        <v>67133760</v>
      </c>
      <c r="M247" s="1059">
        <f t="shared" ref="M247:O247" si="600">M245+M243</f>
        <v>67133760</v>
      </c>
      <c r="N247" s="1059">
        <f t="shared" si="600"/>
        <v>70097355</v>
      </c>
      <c r="O247" s="1076">
        <f t="shared" si="600"/>
        <v>83694760</v>
      </c>
      <c r="P247" s="1076">
        <f t="shared" ref="P247:Q247" si="601">P245+P243</f>
        <v>83694760</v>
      </c>
      <c r="Q247" s="1076">
        <f t="shared" si="601"/>
        <v>82900528</v>
      </c>
      <c r="R247" s="1076">
        <f t="shared" ref="R247" si="602">R245+R243</f>
        <v>82900528</v>
      </c>
      <c r="S247" s="1076"/>
      <c r="T247" s="1076">
        <f>T245+T243</f>
        <v>12541170</v>
      </c>
      <c r="U247" s="1076">
        <f t="shared" si="593"/>
        <v>66220554</v>
      </c>
      <c r="V247" s="1076">
        <f t="shared" si="593"/>
        <v>71989387</v>
      </c>
      <c r="W247" s="1076">
        <f t="shared" si="593"/>
        <v>69035660</v>
      </c>
      <c r="X247" s="1076">
        <f t="shared" ref="X247" si="603">X245+X243</f>
        <v>69035660</v>
      </c>
      <c r="Y247" s="1076">
        <f t="shared" si="593"/>
        <v>70332560</v>
      </c>
      <c r="Z247" s="1076">
        <f t="shared" ref="Z247:AA247" si="604">Z245+Z243</f>
        <v>70332560</v>
      </c>
      <c r="AA247" s="1076">
        <f t="shared" si="604"/>
        <v>71596310</v>
      </c>
      <c r="AB247" s="1076">
        <f t="shared" ref="AB247:AC247" si="605">AB245+AB243</f>
        <v>72711810</v>
      </c>
      <c r="AC247" s="1186">
        <f t="shared" si="605"/>
        <v>83578680</v>
      </c>
      <c r="AD247" s="1186">
        <f t="shared" ref="AD247:AE247" si="606">AD245+AD243</f>
        <v>85761411</v>
      </c>
      <c r="AE247" s="1186">
        <f t="shared" si="606"/>
        <v>85849638</v>
      </c>
      <c r="AF247" s="1063"/>
      <c r="AG247" s="1060"/>
      <c r="AH247" s="1065"/>
      <c r="AI247" s="1065"/>
      <c r="AJ247" s="1067"/>
      <c r="AK247" s="1060"/>
      <c r="AL247" s="1069"/>
      <c r="AM247" s="1069"/>
      <c r="AN247" s="1069"/>
      <c r="AO247" s="1069"/>
      <c r="AP247" s="1069"/>
      <c r="AQ247" s="554" t="s">
        <v>426</v>
      </c>
      <c r="AR247" s="621">
        <v>21</v>
      </c>
      <c r="AS247" s="1070"/>
      <c r="AT247" s="1069"/>
      <c r="AU247" s="1069"/>
      <c r="AV247" s="554" t="s">
        <v>426</v>
      </c>
      <c r="AW247" s="621">
        <v>33</v>
      </c>
      <c r="AX247" s="1070"/>
      <c r="AY247" s="1072"/>
      <c r="AZ247" s="559"/>
      <c r="BA247" s="560"/>
      <c r="BB247" s="555" t="s">
        <v>427</v>
      </c>
      <c r="BC247" s="621">
        <v>4496</v>
      </c>
      <c r="BD247" s="1054"/>
      <c r="BE247" s="1056"/>
    </row>
    <row r="248" spans="1:57" s="31" customFormat="1" ht="26.25" customHeight="1" thickBot="1" x14ac:dyDescent="0.25">
      <c r="A248" s="1078"/>
      <c r="B248" s="1081"/>
      <c r="C248" s="1060"/>
      <c r="D248" s="1075"/>
      <c r="E248" s="1059"/>
      <c r="F248" s="1059"/>
      <c r="G248" s="1059"/>
      <c r="H248" s="1059"/>
      <c r="I248" s="1059"/>
      <c r="J248" s="1059"/>
      <c r="K248" s="1059"/>
      <c r="L248" s="1059"/>
      <c r="M248" s="1059"/>
      <c r="N248" s="1059"/>
      <c r="O248" s="1076"/>
      <c r="P248" s="1076"/>
      <c r="Q248" s="1076"/>
      <c r="R248" s="1076"/>
      <c r="S248" s="1076"/>
      <c r="T248" s="1076"/>
      <c r="U248" s="1076"/>
      <c r="V248" s="1076"/>
      <c r="W248" s="1076"/>
      <c r="X248" s="1076"/>
      <c r="Y248" s="1076"/>
      <c r="Z248" s="1076"/>
      <c r="AA248" s="1076"/>
      <c r="AB248" s="1076"/>
      <c r="AC248" s="1187"/>
      <c r="AD248" s="1187"/>
      <c r="AE248" s="1187"/>
      <c r="AF248" s="1064"/>
      <c r="AG248" s="1060"/>
      <c r="AH248" s="1065"/>
      <c r="AI248" s="1065"/>
      <c r="AJ248" s="1068"/>
      <c r="AK248" s="1060"/>
      <c r="AL248" s="1069"/>
      <c r="AM248" s="1069"/>
      <c r="AN248" s="1069"/>
      <c r="AO248" s="1069"/>
      <c r="AP248" s="1069"/>
      <c r="AQ248" s="554" t="s">
        <v>428</v>
      </c>
      <c r="AR248" s="621">
        <v>0</v>
      </c>
      <c r="AS248" s="1070"/>
      <c r="AT248" s="1069"/>
      <c r="AU248" s="1069"/>
      <c r="AV248" s="554" t="s">
        <v>428</v>
      </c>
      <c r="AW248" s="621">
        <v>0</v>
      </c>
      <c r="AX248" s="1070"/>
      <c r="AY248" s="1073"/>
      <c r="AZ248" s="559"/>
      <c r="BA248" s="560"/>
      <c r="BB248" s="558"/>
      <c r="BC248" s="558"/>
      <c r="BD248" s="1055"/>
      <c r="BE248" s="1056"/>
    </row>
    <row r="249" spans="1:57" s="31" customFormat="1" ht="22.5" customHeight="1" x14ac:dyDescent="0.2">
      <c r="A249" s="1078"/>
      <c r="B249" s="1081"/>
      <c r="C249" s="1060" t="s">
        <v>440</v>
      </c>
      <c r="D249" s="551" t="s">
        <v>41</v>
      </c>
      <c r="E249" s="553">
        <v>4500</v>
      </c>
      <c r="F249" s="553">
        <v>4500</v>
      </c>
      <c r="G249" s="553">
        <v>4500</v>
      </c>
      <c r="H249" s="553">
        <v>4500</v>
      </c>
      <c r="I249" s="553">
        <v>4500</v>
      </c>
      <c r="J249" s="553">
        <v>4500</v>
      </c>
      <c r="K249" s="553">
        <v>4500</v>
      </c>
      <c r="L249" s="624">
        <v>4500</v>
      </c>
      <c r="M249" s="632">
        <v>4500</v>
      </c>
      <c r="N249" s="634">
        <v>4500</v>
      </c>
      <c r="O249" s="500">
        <v>4500</v>
      </c>
      <c r="P249" s="500">
        <v>4500</v>
      </c>
      <c r="Q249" s="500">
        <v>4500</v>
      </c>
      <c r="R249" s="42">
        <v>7298</v>
      </c>
      <c r="S249" s="42"/>
      <c r="T249" s="42">
        <v>32</v>
      </c>
      <c r="U249" s="42">
        <v>1385</v>
      </c>
      <c r="V249" s="42">
        <v>1854</v>
      </c>
      <c r="W249" s="42">
        <v>2359</v>
      </c>
      <c r="X249" s="42">
        <v>3362</v>
      </c>
      <c r="Y249" s="42">
        <v>4015</v>
      </c>
      <c r="Z249" s="42">
        <v>4835</v>
      </c>
      <c r="AA249" s="500">
        <v>5450</v>
      </c>
      <c r="AB249" s="500">
        <v>6238</v>
      </c>
      <c r="AC249" s="500">
        <v>6656</v>
      </c>
      <c r="AD249" s="500">
        <v>7062</v>
      </c>
      <c r="AE249" s="42">
        <v>7298</v>
      </c>
      <c r="AF249" s="1062" t="s">
        <v>491</v>
      </c>
      <c r="AG249" s="1060" t="s">
        <v>440</v>
      </c>
      <c r="AH249" s="1065"/>
      <c r="AI249" s="1065"/>
      <c r="AJ249" s="1066" t="s">
        <v>588</v>
      </c>
      <c r="AK249" s="1060" t="s">
        <v>440</v>
      </c>
      <c r="AL249" s="1069"/>
      <c r="AM249" s="1069" t="s">
        <v>490</v>
      </c>
      <c r="AN249" s="1069">
        <v>4500</v>
      </c>
      <c r="AO249" s="1069">
        <v>2978</v>
      </c>
      <c r="AP249" s="1069">
        <f t="shared" ref="AP249" si="607">AO249-AS249</f>
        <v>1956</v>
      </c>
      <c r="AQ249" s="554" t="s">
        <v>414</v>
      </c>
      <c r="AR249" s="620">
        <v>0</v>
      </c>
      <c r="AS249" s="1070">
        <v>1022</v>
      </c>
      <c r="AT249" s="1069">
        <v>3713</v>
      </c>
      <c r="AU249" s="1069">
        <f t="shared" ref="AU249" si="608">AT249-AX249</f>
        <v>2437</v>
      </c>
      <c r="AV249" s="554" t="s">
        <v>414</v>
      </c>
      <c r="AW249" s="620">
        <v>0</v>
      </c>
      <c r="AX249" s="1070">
        <v>1276</v>
      </c>
      <c r="AY249" s="1071">
        <v>122</v>
      </c>
      <c r="AZ249" s="555" t="s">
        <v>415</v>
      </c>
      <c r="BA249" s="620">
        <v>122</v>
      </c>
      <c r="BB249" s="555" t="s">
        <v>416</v>
      </c>
      <c r="BC249" s="620">
        <v>7</v>
      </c>
      <c r="BD249" s="1053">
        <f t="shared" ref="BD249" si="609">AE249</f>
        <v>7298</v>
      </c>
      <c r="BE249" s="1074"/>
    </row>
    <row r="250" spans="1:57" s="31" customFormat="1" ht="38.25" customHeight="1" x14ac:dyDescent="0.2">
      <c r="A250" s="1078"/>
      <c r="B250" s="1081"/>
      <c r="C250" s="1060"/>
      <c r="D250" s="556" t="s">
        <v>3</v>
      </c>
      <c r="E250" s="538">
        <v>57618950</v>
      </c>
      <c r="F250" s="538">
        <v>57618950</v>
      </c>
      <c r="G250" s="538">
        <v>57618950</v>
      </c>
      <c r="H250" s="538">
        <v>57618950</v>
      </c>
      <c r="I250" s="538">
        <v>57618950</v>
      </c>
      <c r="J250" s="538">
        <v>57417720</v>
      </c>
      <c r="K250" s="538">
        <v>57417720</v>
      </c>
      <c r="L250" s="538">
        <v>57417720</v>
      </c>
      <c r="M250" s="538">
        <v>57417720</v>
      </c>
      <c r="N250" s="538">
        <v>60381315</v>
      </c>
      <c r="O250" s="538">
        <v>73978720</v>
      </c>
      <c r="P250" s="538">
        <v>73978720</v>
      </c>
      <c r="Q250" s="538">
        <v>73184488</v>
      </c>
      <c r="R250" s="538">
        <v>73184488</v>
      </c>
      <c r="S250" s="639" t="s">
        <v>566</v>
      </c>
      <c r="T250" s="538">
        <v>0</v>
      </c>
      <c r="U250" s="539">
        <v>53305714</v>
      </c>
      <c r="V250" s="539">
        <v>59074547</v>
      </c>
      <c r="W250" s="539">
        <v>56120820</v>
      </c>
      <c r="X250" s="539">
        <v>56120820</v>
      </c>
      <c r="Y250" s="538">
        <v>57417720</v>
      </c>
      <c r="Z250" s="538">
        <v>57417720</v>
      </c>
      <c r="AA250" s="820">
        <v>58681470</v>
      </c>
      <c r="AB250" s="820">
        <v>59796970</v>
      </c>
      <c r="AC250" s="820">
        <v>70663840</v>
      </c>
      <c r="AD250" s="820">
        <v>72846571</v>
      </c>
      <c r="AE250" s="539">
        <v>72934798</v>
      </c>
      <c r="AF250" s="1063"/>
      <c r="AG250" s="1060"/>
      <c r="AH250" s="1065"/>
      <c r="AI250" s="1065"/>
      <c r="AJ250" s="1067"/>
      <c r="AK250" s="1060"/>
      <c r="AL250" s="1069"/>
      <c r="AM250" s="1069"/>
      <c r="AN250" s="1069"/>
      <c r="AO250" s="1069"/>
      <c r="AP250" s="1069"/>
      <c r="AQ250" s="554" t="s">
        <v>417</v>
      </c>
      <c r="AR250" s="620">
        <v>0</v>
      </c>
      <c r="AS250" s="1070"/>
      <c r="AT250" s="1069"/>
      <c r="AU250" s="1069"/>
      <c r="AV250" s="554" t="s">
        <v>417</v>
      </c>
      <c r="AW250" s="620">
        <v>0</v>
      </c>
      <c r="AX250" s="1070"/>
      <c r="AY250" s="1072"/>
      <c r="AZ250" s="555" t="s">
        <v>418</v>
      </c>
      <c r="BA250" s="620">
        <v>7176</v>
      </c>
      <c r="BB250" s="555" t="s">
        <v>419</v>
      </c>
      <c r="BC250" s="620">
        <v>4</v>
      </c>
      <c r="BD250" s="1054"/>
      <c r="BE250" s="1074"/>
    </row>
    <row r="251" spans="1:57" s="31" customFormat="1" ht="51" x14ac:dyDescent="0.2">
      <c r="A251" s="1078"/>
      <c r="B251" s="1081"/>
      <c r="C251" s="1060"/>
      <c r="D251" s="557" t="s">
        <v>42</v>
      </c>
      <c r="E251" s="553">
        <v>0</v>
      </c>
      <c r="F251" s="553">
        <v>0</v>
      </c>
      <c r="G251" s="553">
        <v>0</v>
      </c>
      <c r="H251" s="553">
        <v>0</v>
      </c>
      <c r="I251" s="553">
        <v>0</v>
      </c>
      <c r="J251" s="553">
        <v>0</v>
      </c>
      <c r="K251" s="553">
        <v>0</v>
      </c>
      <c r="L251" s="624">
        <v>0</v>
      </c>
      <c r="M251" s="632">
        <v>0</v>
      </c>
      <c r="N251" s="634">
        <v>0</v>
      </c>
      <c r="O251" s="500">
        <v>0</v>
      </c>
      <c r="P251" s="500">
        <v>0</v>
      </c>
      <c r="Q251" s="500">
        <v>0</v>
      </c>
      <c r="R251" s="500">
        <v>0</v>
      </c>
      <c r="S251" s="809"/>
      <c r="T251" s="500">
        <v>0</v>
      </c>
      <c r="U251" s="809">
        <v>0</v>
      </c>
      <c r="V251" s="809"/>
      <c r="W251" s="809">
        <v>0</v>
      </c>
      <c r="X251" s="809">
        <v>0</v>
      </c>
      <c r="Y251" s="809">
        <v>0</v>
      </c>
      <c r="Z251" s="809">
        <v>0</v>
      </c>
      <c r="AA251" s="809">
        <v>0</v>
      </c>
      <c r="AB251" s="809">
        <v>0</v>
      </c>
      <c r="AC251" s="809">
        <v>0</v>
      </c>
      <c r="AD251" s="809">
        <v>0</v>
      </c>
      <c r="AE251" s="809">
        <v>0</v>
      </c>
      <c r="AF251" s="1063"/>
      <c r="AG251" s="1060"/>
      <c r="AH251" s="1065"/>
      <c r="AI251" s="1065"/>
      <c r="AJ251" s="1067"/>
      <c r="AK251" s="1060"/>
      <c r="AL251" s="1069"/>
      <c r="AM251" s="1069"/>
      <c r="AN251" s="1069"/>
      <c r="AO251" s="1069"/>
      <c r="AP251" s="1069"/>
      <c r="AQ251" s="554" t="s">
        <v>420</v>
      </c>
      <c r="AR251" s="620">
        <v>0</v>
      </c>
      <c r="AS251" s="1070"/>
      <c r="AT251" s="1069"/>
      <c r="AU251" s="1069"/>
      <c r="AV251" s="554" t="s">
        <v>420</v>
      </c>
      <c r="AW251" s="620">
        <v>2</v>
      </c>
      <c r="AX251" s="1070"/>
      <c r="AY251" s="1072"/>
      <c r="AZ251" s="555" t="s">
        <v>433</v>
      </c>
      <c r="BA251" s="558"/>
      <c r="BB251" s="555" t="s">
        <v>421</v>
      </c>
      <c r="BC251" s="620">
        <v>56</v>
      </c>
      <c r="BD251" s="1054"/>
      <c r="BE251" s="1074"/>
    </row>
    <row r="252" spans="1:57" s="31" customFormat="1" ht="38.25" customHeight="1" x14ac:dyDescent="0.2">
      <c r="A252" s="1078"/>
      <c r="B252" s="1081"/>
      <c r="C252" s="1060"/>
      <c r="D252" s="556" t="s">
        <v>4</v>
      </c>
      <c r="E252" s="553">
        <v>9716040</v>
      </c>
      <c r="F252" s="553">
        <v>9716040</v>
      </c>
      <c r="G252" s="553">
        <v>9716040</v>
      </c>
      <c r="H252" s="553">
        <v>9716040</v>
      </c>
      <c r="I252" s="553">
        <v>9716040</v>
      </c>
      <c r="J252" s="553">
        <v>9716040</v>
      </c>
      <c r="K252" s="553">
        <v>9716040</v>
      </c>
      <c r="L252" s="624">
        <v>9716040</v>
      </c>
      <c r="M252" s="632">
        <v>9716040</v>
      </c>
      <c r="N252" s="634">
        <v>9716040</v>
      </c>
      <c r="O252" s="500">
        <v>9716040</v>
      </c>
      <c r="P252" s="500">
        <v>9716040</v>
      </c>
      <c r="Q252" s="500">
        <v>9716040</v>
      </c>
      <c r="R252" s="500">
        <v>9716040</v>
      </c>
      <c r="S252" s="809"/>
      <c r="T252" s="500">
        <v>12541170</v>
      </c>
      <c r="U252" s="539">
        <v>12914840</v>
      </c>
      <c r="V252" s="539">
        <v>12914840</v>
      </c>
      <c r="W252" s="539">
        <v>12914840</v>
      </c>
      <c r="X252" s="539">
        <v>12914840</v>
      </c>
      <c r="Y252" s="539">
        <v>12914840</v>
      </c>
      <c r="Z252" s="539">
        <v>12914840</v>
      </c>
      <c r="AA252" s="539">
        <v>12914840</v>
      </c>
      <c r="AB252" s="539">
        <v>12914840</v>
      </c>
      <c r="AC252" s="539">
        <v>12914840</v>
      </c>
      <c r="AD252" s="539">
        <v>12914840</v>
      </c>
      <c r="AE252" s="539">
        <v>12914840</v>
      </c>
      <c r="AF252" s="1063"/>
      <c r="AG252" s="1060"/>
      <c r="AH252" s="1065"/>
      <c r="AI252" s="1065"/>
      <c r="AJ252" s="1067"/>
      <c r="AK252" s="1060"/>
      <c r="AL252" s="1069"/>
      <c r="AM252" s="1069"/>
      <c r="AN252" s="1069"/>
      <c r="AO252" s="1069"/>
      <c r="AP252" s="1069"/>
      <c r="AQ252" s="554" t="s">
        <v>422</v>
      </c>
      <c r="AR252" s="620">
        <v>57</v>
      </c>
      <c r="AS252" s="1070"/>
      <c r="AT252" s="1069"/>
      <c r="AU252" s="1069"/>
      <c r="AV252" s="554" t="s">
        <v>422</v>
      </c>
      <c r="AW252" s="620">
        <v>39</v>
      </c>
      <c r="AX252" s="1070"/>
      <c r="AY252" s="1072"/>
      <c r="AZ252" s="559"/>
      <c r="BA252" s="560"/>
      <c r="BB252" s="555" t="s">
        <v>423</v>
      </c>
      <c r="BC252" s="620">
        <v>4</v>
      </c>
      <c r="BD252" s="1054"/>
      <c r="BE252" s="1074"/>
    </row>
    <row r="253" spans="1:57" s="31" customFormat="1" ht="38.25" customHeight="1" x14ac:dyDescent="0.2">
      <c r="A253" s="1078"/>
      <c r="B253" s="1081"/>
      <c r="C253" s="1060"/>
      <c r="D253" s="557" t="s">
        <v>43</v>
      </c>
      <c r="E253" s="553">
        <v>4500</v>
      </c>
      <c r="F253" s="553">
        <v>4500</v>
      </c>
      <c r="G253" s="553">
        <v>4500</v>
      </c>
      <c r="H253" s="553">
        <v>4500</v>
      </c>
      <c r="I253" s="553">
        <v>4500</v>
      </c>
      <c r="J253" s="553">
        <v>4500</v>
      </c>
      <c r="K253" s="553">
        <v>4500</v>
      </c>
      <c r="L253" s="624">
        <v>4500</v>
      </c>
      <c r="M253" s="632">
        <v>4500</v>
      </c>
      <c r="N253" s="634">
        <v>4500</v>
      </c>
      <c r="O253" s="500">
        <v>4500</v>
      </c>
      <c r="P253" s="500">
        <v>4500</v>
      </c>
      <c r="Q253" s="500">
        <v>4500</v>
      </c>
      <c r="R253" s="500">
        <v>4500</v>
      </c>
      <c r="S253" s="500"/>
      <c r="T253" s="500">
        <f t="shared" ref="T253:Y254" si="610">T251+T249</f>
        <v>32</v>
      </c>
      <c r="U253" s="500">
        <f t="shared" si="610"/>
        <v>1385</v>
      </c>
      <c r="V253" s="500">
        <f t="shared" si="610"/>
        <v>1854</v>
      </c>
      <c r="W253" s="500">
        <f t="shared" si="610"/>
        <v>2359</v>
      </c>
      <c r="X253" s="500">
        <f t="shared" ref="X253" si="611">X251+X249</f>
        <v>3362</v>
      </c>
      <c r="Y253" s="500">
        <f t="shared" si="610"/>
        <v>4015</v>
      </c>
      <c r="Z253" s="500">
        <f t="shared" ref="Z253:AA253" si="612">Z251+Z249</f>
        <v>4835</v>
      </c>
      <c r="AA253" s="500">
        <f t="shared" si="612"/>
        <v>5450</v>
      </c>
      <c r="AB253" s="500">
        <f t="shared" ref="AB253:AC253" si="613">AB251+AB249</f>
        <v>6238</v>
      </c>
      <c r="AC253" s="500">
        <f t="shared" si="613"/>
        <v>6656</v>
      </c>
      <c r="AD253" s="500">
        <f t="shared" ref="AD253:AE253" si="614">AD251+AD249</f>
        <v>7062</v>
      </c>
      <c r="AE253" s="500">
        <f t="shared" si="614"/>
        <v>7298</v>
      </c>
      <c r="AF253" s="1063"/>
      <c r="AG253" s="1060"/>
      <c r="AH253" s="1065"/>
      <c r="AI253" s="1065"/>
      <c r="AJ253" s="1067"/>
      <c r="AK253" s="1060"/>
      <c r="AL253" s="1069"/>
      <c r="AM253" s="1069"/>
      <c r="AN253" s="1069"/>
      <c r="AO253" s="1069"/>
      <c r="AP253" s="1069"/>
      <c r="AQ253" s="554" t="s">
        <v>424</v>
      </c>
      <c r="AR253" s="620">
        <v>159</v>
      </c>
      <c r="AS253" s="1070"/>
      <c r="AT253" s="1069"/>
      <c r="AU253" s="1069"/>
      <c r="AV253" s="554" t="s">
        <v>424</v>
      </c>
      <c r="AW253" s="620">
        <v>144</v>
      </c>
      <c r="AX253" s="1070"/>
      <c r="AY253" s="1072"/>
      <c r="AZ253" s="559"/>
      <c r="BA253" s="560"/>
      <c r="BB253" s="555" t="s">
        <v>425</v>
      </c>
      <c r="BC253" s="620">
        <v>0</v>
      </c>
      <c r="BD253" s="1054"/>
      <c r="BE253" s="1074"/>
    </row>
    <row r="254" spans="1:57" s="31" customFormat="1" ht="38.25" x14ac:dyDescent="0.2">
      <c r="A254" s="1078"/>
      <c r="B254" s="1081"/>
      <c r="C254" s="1060"/>
      <c r="D254" s="1057" t="s">
        <v>45</v>
      </c>
      <c r="E254" s="1059">
        <f t="shared" ref="E254:J254" si="615">E252+E250</f>
        <v>67334990</v>
      </c>
      <c r="F254" s="1059">
        <f t="shared" si="615"/>
        <v>67334990</v>
      </c>
      <c r="G254" s="1059">
        <f t="shared" si="615"/>
        <v>67334990</v>
      </c>
      <c r="H254" s="1059">
        <f t="shared" si="615"/>
        <v>67334990</v>
      </c>
      <c r="I254" s="1059">
        <f t="shared" si="615"/>
        <v>67334990</v>
      </c>
      <c r="J254" s="1059">
        <f t="shared" si="615"/>
        <v>67133760</v>
      </c>
      <c r="K254" s="1059">
        <f t="shared" ref="K254:L254" si="616">K252+K250</f>
        <v>67133760</v>
      </c>
      <c r="L254" s="1059">
        <f t="shared" si="616"/>
        <v>67133760</v>
      </c>
      <c r="M254" s="1059">
        <f t="shared" ref="M254:O254" si="617">M252+M250</f>
        <v>67133760</v>
      </c>
      <c r="N254" s="1059">
        <f t="shared" si="617"/>
        <v>70097355</v>
      </c>
      <c r="O254" s="1076">
        <f t="shared" si="617"/>
        <v>83694760</v>
      </c>
      <c r="P254" s="1076">
        <f t="shared" ref="P254:Q254" si="618">P252+P250</f>
        <v>83694760</v>
      </c>
      <c r="Q254" s="1076">
        <f t="shared" si="618"/>
        <v>82900528</v>
      </c>
      <c r="R254" s="1076">
        <f t="shared" ref="R254" si="619">R252+R250</f>
        <v>82900528</v>
      </c>
      <c r="S254" s="1076"/>
      <c r="T254" s="1076">
        <f>T252+T250</f>
        <v>12541170</v>
      </c>
      <c r="U254" s="1076">
        <f t="shared" si="610"/>
        <v>66220554</v>
      </c>
      <c r="V254" s="1076">
        <f t="shared" si="610"/>
        <v>71989387</v>
      </c>
      <c r="W254" s="1076">
        <f t="shared" si="610"/>
        <v>69035660</v>
      </c>
      <c r="X254" s="1076">
        <f t="shared" ref="X254" si="620">X252+X250</f>
        <v>69035660</v>
      </c>
      <c r="Y254" s="1076">
        <f t="shared" si="610"/>
        <v>70332560</v>
      </c>
      <c r="Z254" s="1076">
        <f t="shared" ref="Z254:AA254" si="621">Z252+Z250</f>
        <v>70332560</v>
      </c>
      <c r="AA254" s="1076">
        <f t="shared" si="621"/>
        <v>71596310</v>
      </c>
      <c r="AB254" s="1076">
        <f t="shared" ref="AB254:AC254" si="622">AB252+AB250</f>
        <v>72711810</v>
      </c>
      <c r="AC254" s="1186">
        <f t="shared" si="622"/>
        <v>83578680</v>
      </c>
      <c r="AD254" s="1186">
        <f t="shared" ref="AD254:AE254" si="623">AD252+AD250</f>
        <v>85761411</v>
      </c>
      <c r="AE254" s="1186">
        <f t="shared" si="623"/>
        <v>85849638</v>
      </c>
      <c r="AF254" s="1063"/>
      <c r="AG254" s="1060"/>
      <c r="AH254" s="1065"/>
      <c r="AI254" s="1065"/>
      <c r="AJ254" s="1067"/>
      <c r="AK254" s="1060"/>
      <c r="AL254" s="1069"/>
      <c r="AM254" s="1069"/>
      <c r="AN254" s="1069"/>
      <c r="AO254" s="1069"/>
      <c r="AP254" s="1069"/>
      <c r="AQ254" s="554" t="s">
        <v>426</v>
      </c>
      <c r="AR254" s="620">
        <v>17</v>
      </c>
      <c r="AS254" s="1070"/>
      <c r="AT254" s="1069"/>
      <c r="AU254" s="1069"/>
      <c r="AV254" s="554" t="s">
        <v>426</v>
      </c>
      <c r="AW254" s="620">
        <v>26</v>
      </c>
      <c r="AX254" s="1070"/>
      <c r="AY254" s="1072"/>
      <c r="AZ254" s="559"/>
      <c r="BA254" s="560"/>
      <c r="BB254" s="555" t="s">
        <v>427</v>
      </c>
      <c r="BC254" s="620">
        <v>7227</v>
      </c>
      <c r="BD254" s="1054"/>
      <c r="BE254" s="1074"/>
    </row>
    <row r="255" spans="1:57" s="31" customFormat="1" ht="26.25" customHeight="1" thickBot="1" x14ac:dyDescent="0.25">
      <c r="A255" s="1078"/>
      <c r="B255" s="1081"/>
      <c r="C255" s="1060"/>
      <c r="D255" s="1075"/>
      <c r="E255" s="1059"/>
      <c r="F255" s="1059"/>
      <c r="G255" s="1059"/>
      <c r="H255" s="1059"/>
      <c r="I255" s="1059"/>
      <c r="J255" s="1059"/>
      <c r="K255" s="1059"/>
      <c r="L255" s="1059"/>
      <c r="M255" s="1059"/>
      <c r="N255" s="1059"/>
      <c r="O255" s="1076"/>
      <c r="P255" s="1076"/>
      <c r="Q255" s="1076"/>
      <c r="R255" s="1076"/>
      <c r="S255" s="1076"/>
      <c r="T255" s="1076"/>
      <c r="U255" s="1076"/>
      <c r="V255" s="1076"/>
      <c r="W255" s="1076"/>
      <c r="X255" s="1076"/>
      <c r="Y255" s="1076"/>
      <c r="Z255" s="1076"/>
      <c r="AA255" s="1076"/>
      <c r="AB255" s="1076"/>
      <c r="AC255" s="1187"/>
      <c r="AD255" s="1187"/>
      <c r="AE255" s="1187"/>
      <c r="AF255" s="1064"/>
      <c r="AG255" s="1060"/>
      <c r="AH255" s="1065"/>
      <c r="AI255" s="1065"/>
      <c r="AJ255" s="1068"/>
      <c r="AK255" s="1060"/>
      <c r="AL255" s="1069"/>
      <c r="AM255" s="1069"/>
      <c r="AN255" s="1069"/>
      <c r="AO255" s="1069"/>
      <c r="AP255" s="1069"/>
      <c r="AQ255" s="554" t="s">
        <v>428</v>
      </c>
      <c r="AR255" s="620">
        <v>1111</v>
      </c>
      <c r="AS255" s="1070"/>
      <c r="AT255" s="1069"/>
      <c r="AU255" s="1069"/>
      <c r="AV255" s="554" t="s">
        <v>428</v>
      </c>
      <c r="AW255" s="620">
        <v>902</v>
      </c>
      <c r="AX255" s="1070"/>
      <c r="AY255" s="1073"/>
      <c r="AZ255" s="559"/>
      <c r="BA255" s="560"/>
      <c r="BB255" s="558"/>
      <c r="BC255" s="558"/>
      <c r="BD255" s="1055"/>
      <c r="BE255" s="1074"/>
    </row>
    <row r="256" spans="1:57" s="31" customFormat="1" ht="22.5" customHeight="1" x14ac:dyDescent="0.2">
      <c r="A256" s="1078"/>
      <c r="B256" s="1081"/>
      <c r="C256" s="1060" t="s">
        <v>442</v>
      </c>
      <c r="D256" s="551" t="s">
        <v>41</v>
      </c>
      <c r="E256" s="553">
        <v>4500</v>
      </c>
      <c r="F256" s="553">
        <v>4500</v>
      </c>
      <c r="G256" s="553">
        <v>4500</v>
      </c>
      <c r="H256" s="553">
        <v>4500</v>
      </c>
      <c r="I256" s="553">
        <v>4500</v>
      </c>
      <c r="J256" s="553">
        <v>4500</v>
      </c>
      <c r="K256" s="553">
        <v>4500</v>
      </c>
      <c r="L256" s="624">
        <v>4500</v>
      </c>
      <c r="M256" s="632">
        <v>4500</v>
      </c>
      <c r="N256" s="634">
        <v>4500</v>
      </c>
      <c r="O256" s="500">
        <v>4500</v>
      </c>
      <c r="P256" s="500">
        <v>4500</v>
      </c>
      <c r="Q256" s="500">
        <v>4500</v>
      </c>
      <c r="R256" s="42">
        <v>4106</v>
      </c>
      <c r="S256" s="42"/>
      <c r="T256" s="42">
        <v>61</v>
      </c>
      <c r="U256" s="42">
        <v>2076</v>
      </c>
      <c r="V256" s="42">
        <v>2402</v>
      </c>
      <c r="W256" s="42">
        <v>2708</v>
      </c>
      <c r="X256" s="42">
        <v>2890</v>
      </c>
      <c r="Y256" s="42">
        <v>3356</v>
      </c>
      <c r="Z256" s="42">
        <v>3644</v>
      </c>
      <c r="AA256" s="500">
        <v>3818</v>
      </c>
      <c r="AB256" s="500">
        <v>4041</v>
      </c>
      <c r="AC256" s="500">
        <v>4041</v>
      </c>
      <c r="AD256" s="500">
        <v>4106</v>
      </c>
      <c r="AE256" s="42">
        <v>4106</v>
      </c>
      <c r="AF256" s="1062" t="s">
        <v>491</v>
      </c>
      <c r="AG256" s="1060" t="s">
        <v>442</v>
      </c>
      <c r="AH256" s="1065"/>
      <c r="AI256" s="1065"/>
      <c r="AJ256" s="1066" t="s">
        <v>588</v>
      </c>
      <c r="AK256" s="1060" t="s">
        <v>442</v>
      </c>
      <c r="AL256" s="1069"/>
      <c r="AM256" s="1069" t="s">
        <v>456</v>
      </c>
      <c r="AN256" s="1069">
        <v>4500</v>
      </c>
      <c r="AO256" s="1069">
        <v>1838</v>
      </c>
      <c r="AP256" s="1069">
        <f t="shared" ref="AP256" si="624">AO256-AS256</f>
        <v>606</v>
      </c>
      <c r="AQ256" s="554" t="s">
        <v>414</v>
      </c>
      <c r="AR256" s="621">
        <v>0</v>
      </c>
      <c r="AS256" s="1070">
        <v>1232</v>
      </c>
      <c r="AT256" s="1069">
        <v>2267</v>
      </c>
      <c r="AU256" s="1069">
        <f t="shared" ref="AU256" si="625">AT256-AX256</f>
        <v>792</v>
      </c>
      <c r="AV256" s="554" t="s">
        <v>414</v>
      </c>
      <c r="AW256" s="621">
        <v>0</v>
      </c>
      <c r="AX256" s="1070">
        <v>1475</v>
      </c>
      <c r="AY256" s="1071">
        <v>1</v>
      </c>
      <c r="AZ256" s="555" t="s">
        <v>415</v>
      </c>
      <c r="BA256" s="621">
        <v>96</v>
      </c>
      <c r="BB256" s="555" t="s">
        <v>416</v>
      </c>
      <c r="BC256" s="621">
        <v>179</v>
      </c>
      <c r="BD256" s="1053">
        <f t="shared" ref="BD256" si="626">AE256</f>
        <v>4106</v>
      </c>
      <c r="BE256" s="1056"/>
    </row>
    <row r="257" spans="1:57" s="31" customFormat="1" ht="38.25" customHeight="1" x14ac:dyDescent="0.2">
      <c r="A257" s="1078"/>
      <c r="B257" s="1081"/>
      <c r="C257" s="1060"/>
      <c r="D257" s="556" t="s">
        <v>3</v>
      </c>
      <c r="E257" s="538">
        <v>57618950</v>
      </c>
      <c r="F257" s="538">
        <v>57618950</v>
      </c>
      <c r="G257" s="538">
        <v>57618950</v>
      </c>
      <c r="H257" s="538">
        <v>57618950</v>
      </c>
      <c r="I257" s="538">
        <v>57618950</v>
      </c>
      <c r="J257" s="538">
        <v>57417720</v>
      </c>
      <c r="K257" s="538">
        <v>57417720</v>
      </c>
      <c r="L257" s="538">
        <v>57417720</v>
      </c>
      <c r="M257" s="538">
        <v>57417720</v>
      </c>
      <c r="N257" s="538">
        <v>60381315</v>
      </c>
      <c r="O257" s="538">
        <v>73978720</v>
      </c>
      <c r="P257" s="538">
        <v>73978720</v>
      </c>
      <c r="Q257" s="538">
        <v>73184488</v>
      </c>
      <c r="R257" s="538">
        <v>73184488</v>
      </c>
      <c r="S257" s="639" t="s">
        <v>566</v>
      </c>
      <c r="T257" s="538">
        <v>0</v>
      </c>
      <c r="U257" s="539">
        <v>53305714</v>
      </c>
      <c r="V257" s="539">
        <v>59074547</v>
      </c>
      <c r="W257" s="539">
        <v>56120820</v>
      </c>
      <c r="X257" s="539">
        <v>56120820</v>
      </c>
      <c r="Y257" s="538">
        <v>57417720</v>
      </c>
      <c r="Z257" s="538">
        <v>57417720</v>
      </c>
      <c r="AA257" s="820">
        <v>58681470</v>
      </c>
      <c r="AB257" s="820">
        <v>59796970</v>
      </c>
      <c r="AC257" s="820">
        <v>70663840</v>
      </c>
      <c r="AD257" s="820">
        <v>72846571</v>
      </c>
      <c r="AE257" s="539">
        <v>72934798</v>
      </c>
      <c r="AF257" s="1063"/>
      <c r="AG257" s="1060"/>
      <c r="AH257" s="1065"/>
      <c r="AI257" s="1065"/>
      <c r="AJ257" s="1067"/>
      <c r="AK257" s="1060"/>
      <c r="AL257" s="1069"/>
      <c r="AM257" s="1069"/>
      <c r="AN257" s="1069"/>
      <c r="AO257" s="1069"/>
      <c r="AP257" s="1069"/>
      <c r="AQ257" s="554" t="s">
        <v>417</v>
      </c>
      <c r="AR257" s="621">
        <v>45</v>
      </c>
      <c r="AS257" s="1070"/>
      <c r="AT257" s="1069"/>
      <c r="AU257" s="1069"/>
      <c r="AV257" s="554" t="s">
        <v>417</v>
      </c>
      <c r="AW257" s="621">
        <v>19</v>
      </c>
      <c r="AX257" s="1070"/>
      <c r="AY257" s="1072"/>
      <c r="AZ257" s="555" t="s">
        <v>418</v>
      </c>
      <c r="BA257" s="621">
        <v>4010</v>
      </c>
      <c r="BB257" s="555" t="s">
        <v>419</v>
      </c>
      <c r="BC257" s="621">
        <v>0</v>
      </c>
      <c r="BD257" s="1054"/>
      <c r="BE257" s="1056"/>
    </row>
    <row r="258" spans="1:57" s="31" customFormat="1" ht="51" x14ac:dyDescent="0.2">
      <c r="A258" s="1078"/>
      <c r="B258" s="1081"/>
      <c r="C258" s="1060"/>
      <c r="D258" s="557" t="s">
        <v>42</v>
      </c>
      <c r="E258" s="553">
        <v>0</v>
      </c>
      <c r="F258" s="553">
        <v>0</v>
      </c>
      <c r="G258" s="553">
        <v>0</v>
      </c>
      <c r="H258" s="553">
        <v>0</v>
      </c>
      <c r="I258" s="553">
        <v>0</v>
      </c>
      <c r="J258" s="553">
        <v>0</v>
      </c>
      <c r="K258" s="553">
        <v>0</v>
      </c>
      <c r="L258" s="624">
        <v>0</v>
      </c>
      <c r="M258" s="632">
        <v>0</v>
      </c>
      <c r="N258" s="634">
        <v>0</v>
      </c>
      <c r="O258" s="500">
        <v>0</v>
      </c>
      <c r="P258" s="500">
        <v>0</v>
      </c>
      <c r="Q258" s="500">
        <v>0</v>
      </c>
      <c r="R258" s="500">
        <v>0</v>
      </c>
      <c r="S258" s="809"/>
      <c r="T258" s="500">
        <v>0</v>
      </c>
      <c r="U258" s="809">
        <v>0</v>
      </c>
      <c r="V258" s="809"/>
      <c r="W258" s="809">
        <v>0</v>
      </c>
      <c r="X258" s="809">
        <v>0</v>
      </c>
      <c r="Y258" s="809">
        <v>0</v>
      </c>
      <c r="Z258" s="809">
        <v>0</v>
      </c>
      <c r="AA258" s="809">
        <v>0</v>
      </c>
      <c r="AB258" s="809">
        <v>0</v>
      </c>
      <c r="AC258" s="809">
        <v>0</v>
      </c>
      <c r="AD258" s="809">
        <v>0</v>
      </c>
      <c r="AE258" s="809">
        <v>0</v>
      </c>
      <c r="AF258" s="1063"/>
      <c r="AG258" s="1060"/>
      <c r="AH258" s="1065"/>
      <c r="AI258" s="1065"/>
      <c r="AJ258" s="1067"/>
      <c r="AK258" s="1060"/>
      <c r="AL258" s="1069"/>
      <c r="AM258" s="1069"/>
      <c r="AN258" s="1069"/>
      <c r="AO258" s="1069"/>
      <c r="AP258" s="1069"/>
      <c r="AQ258" s="554" t="s">
        <v>420</v>
      </c>
      <c r="AR258" s="621">
        <v>5</v>
      </c>
      <c r="AS258" s="1070"/>
      <c r="AT258" s="1069"/>
      <c r="AU258" s="1069"/>
      <c r="AV258" s="554" t="s">
        <v>420</v>
      </c>
      <c r="AW258" s="621">
        <v>4</v>
      </c>
      <c r="AX258" s="1070"/>
      <c r="AY258" s="1072"/>
      <c r="AZ258" s="555"/>
      <c r="BA258" s="558"/>
      <c r="BB258" s="555" t="s">
        <v>421</v>
      </c>
      <c r="BC258" s="621">
        <v>12</v>
      </c>
      <c r="BD258" s="1054"/>
      <c r="BE258" s="1056"/>
    </row>
    <row r="259" spans="1:57" s="31" customFormat="1" ht="38.25" customHeight="1" x14ac:dyDescent="0.2">
      <c r="A259" s="1078"/>
      <c r="B259" s="1081"/>
      <c r="C259" s="1060"/>
      <c r="D259" s="556" t="s">
        <v>4</v>
      </c>
      <c r="E259" s="553">
        <v>9716040</v>
      </c>
      <c r="F259" s="553">
        <v>9716040</v>
      </c>
      <c r="G259" s="553">
        <v>9716040</v>
      </c>
      <c r="H259" s="553">
        <v>9716040</v>
      </c>
      <c r="I259" s="553">
        <v>9716040</v>
      </c>
      <c r="J259" s="553">
        <v>9716040</v>
      </c>
      <c r="K259" s="553">
        <v>9716040</v>
      </c>
      <c r="L259" s="624">
        <v>9716040</v>
      </c>
      <c r="M259" s="632">
        <v>9716040</v>
      </c>
      <c r="N259" s="634">
        <v>9716040</v>
      </c>
      <c r="O259" s="500">
        <v>9716040</v>
      </c>
      <c r="P259" s="500">
        <v>9716040</v>
      </c>
      <c r="Q259" s="500">
        <v>9716040</v>
      </c>
      <c r="R259" s="500">
        <v>9716040</v>
      </c>
      <c r="S259" s="809"/>
      <c r="T259" s="500">
        <v>12541170</v>
      </c>
      <c r="U259" s="539">
        <v>12914840</v>
      </c>
      <c r="V259" s="539">
        <v>12914840</v>
      </c>
      <c r="W259" s="539">
        <v>12914840</v>
      </c>
      <c r="X259" s="539">
        <v>12914840</v>
      </c>
      <c r="Y259" s="539">
        <v>12914840</v>
      </c>
      <c r="Z259" s="539">
        <v>12914840</v>
      </c>
      <c r="AA259" s="539">
        <v>12914840</v>
      </c>
      <c r="AB259" s="539">
        <v>12914840</v>
      </c>
      <c r="AC259" s="539">
        <v>12914840</v>
      </c>
      <c r="AD259" s="539">
        <v>12914840</v>
      </c>
      <c r="AE259" s="539">
        <v>12914840</v>
      </c>
      <c r="AF259" s="1063"/>
      <c r="AG259" s="1060"/>
      <c r="AH259" s="1065"/>
      <c r="AI259" s="1065"/>
      <c r="AJ259" s="1067"/>
      <c r="AK259" s="1060"/>
      <c r="AL259" s="1069"/>
      <c r="AM259" s="1069"/>
      <c r="AN259" s="1069"/>
      <c r="AO259" s="1069"/>
      <c r="AP259" s="1069"/>
      <c r="AQ259" s="554" t="s">
        <v>422</v>
      </c>
      <c r="AR259" s="621">
        <v>19</v>
      </c>
      <c r="AS259" s="1070"/>
      <c r="AT259" s="1069"/>
      <c r="AU259" s="1069"/>
      <c r="AV259" s="554" t="s">
        <v>422</v>
      </c>
      <c r="AW259" s="621">
        <v>23</v>
      </c>
      <c r="AX259" s="1070"/>
      <c r="AY259" s="1072"/>
      <c r="AZ259" s="559"/>
      <c r="BA259" s="560"/>
      <c r="BB259" s="555" t="s">
        <v>423</v>
      </c>
      <c r="BC259" s="621">
        <v>2</v>
      </c>
      <c r="BD259" s="1054"/>
      <c r="BE259" s="1056"/>
    </row>
    <row r="260" spans="1:57" s="31" customFormat="1" ht="38.25" customHeight="1" x14ac:dyDescent="0.2">
      <c r="A260" s="1078"/>
      <c r="B260" s="1081"/>
      <c r="C260" s="1060"/>
      <c r="D260" s="557" t="s">
        <v>43</v>
      </c>
      <c r="E260" s="553">
        <v>4500</v>
      </c>
      <c r="F260" s="553">
        <v>4500</v>
      </c>
      <c r="G260" s="553">
        <v>4500</v>
      </c>
      <c r="H260" s="553">
        <v>4500</v>
      </c>
      <c r="I260" s="553">
        <v>4500</v>
      </c>
      <c r="J260" s="553">
        <v>4500</v>
      </c>
      <c r="K260" s="553">
        <v>4500</v>
      </c>
      <c r="L260" s="624">
        <v>4500</v>
      </c>
      <c r="M260" s="632">
        <v>4500</v>
      </c>
      <c r="N260" s="634">
        <v>4500</v>
      </c>
      <c r="O260" s="500">
        <v>4500</v>
      </c>
      <c r="P260" s="500">
        <v>4500</v>
      </c>
      <c r="Q260" s="500">
        <v>4500</v>
      </c>
      <c r="R260" s="500">
        <v>4500</v>
      </c>
      <c r="S260" s="500"/>
      <c r="T260" s="500">
        <f t="shared" ref="T260:Y261" si="627">T258+T256</f>
        <v>61</v>
      </c>
      <c r="U260" s="500">
        <f t="shared" si="627"/>
        <v>2076</v>
      </c>
      <c r="V260" s="500">
        <f t="shared" si="627"/>
        <v>2402</v>
      </c>
      <c r="W260" s="500">
        <f t="shared" si="627"/>
        <v>2708</v>
      </c>
      <c r="X260" s="500">
        <f t="shared" ref="X260" si="628">X258+X256</f>
        <v>2890</v>
      </c>
      <c r="Y260" s="500">
        <f t="shared" si="627"/>
        <v>3356</v>
      </c>
      <c r="Z260" s="500">
        <f t="shared" ref="Z260:AA260" si="629">Z258+Z256</f>
        <v>3644</v>
      </c>
      <c r="AA260" s="500">
        <f t="shared" si="629"/>
        <v>3818</v>
      </c>
      <c r="AB260" s="500">
        <f t="shared" ref="AB260:AC260" si="630">AB258+AB256</f>
        <v>4041</v>
      </c>
      <c r="AC260" s="500">
        <f t="shared" si="630"/>
        <v>4041</v>
      </c>
      <c r="AD260" s="500">
        <f t="shared" ref="AD260:AE260" si="631">AD258+AD256</f>
        <v>4106</v>
      </c>
      <c r="AE260" s="500">
        <f t="shared" si="631"/>
        <v>4106</v>
      </c>
      <c r="AF260" s="1063"/>
      <c r="AG260" s="1060"/>
      <c r="AH260" s="1065"/>
      <c r="AI260" s="1065"/>
      <c r="AJ260" s="1067"/>
      <c r="AK260" s="1060"/>
      <c r="AL260" s="1069"/>
      <c r="AM260" s="1069"/>
      <c r="AN260" s="1069"/>
      <c r="AO260" s="1069"/>
      <c r="AP260" s="1069"/>
      <c r="AQ260" s="554" t="s">
        <v>424</v>
      </c>
      <c r="AR260" s="621">
        <v>182</v>
      </c>
      <c r="AS260" s="1070"/>
      <c r="AT260" s="1069"/>
      <c r="AU260" s="1069"/>
      <c r="AV260" s="554" t="s">
        <v>424</v>
      </c>
      <c r="AW260" s="621">
        <v>69</v>
      </c>
      <c r="AX260" s="1070"/>
      <c r="AY260" s="1072"/>
      <c r="AZ260" s="559"/>
      <c r="BA260" s="560"/>
      <c r="BB260" s="555" t="s">
        <v>425</v>
      </c>
      <c r="BC260" s="621">
        <v>0</v>
      </c>
      <c r="BD260" s="1054"/>
      <c r="BE260" s="1056"/>
    </row>
    <row r="261" spans="1:57" s="31" customFormat="1" ht="38.25" x14ac:dyDescent="0.2">
      <c r="A261" s="1078"/>
      <c r="B261" s="1081"/>
      <c r="C261" s="1060"/>
      <c r="D261" s="1057" t="s">
        <v>45</v>
      </c>
      <c r="E261" s="1059">
        <f t="shared" ref="E261:J261" si="632">E259+E257</f>
        <v>67334990</v>
      </c>
      <c r="F261" s="1059">
        <f t="shared" si="632"/>
        <v>67334990</v>
      </c>
      <c r="G261" s="1059">
        <f t="shared" si="632"/>
        <v>67334990</v>
      </c>
      <c r="H261" s="1059">
        <f t="shared" si="632"/>
        <v>67334990</v>
      </c>
      <c r="I261" s="1059">
        <f t="shared" si="632"/>
        <v>67334990</v>
      </c>
      <c r="J261" s="1059">
        <f t="shared" si="632"/>
        <v>67133760</v>
      </c>
      <c r="K261" s="1059">
        <f t="shared" ref="K261:L261" si="633">K259+K257</f>
        <v>67133760</v>
      </c>
      <c r="L261" s="1059">
        <f t="shared" si="633"/>
        <v>67133760</v>
      </c>
      <c r="M261" s="1059">
        <f t="shared" ref="M261:O261" si="634">M259+M257</f>
        <v>67133760</v>
      </c>
      <c r="N261" s="1059">
        <f t="shared" si="634"/>
        <v>70097355</v>
      </c>
      <c r="O261" s="1076">
        <f t="shared" si="634"/>
        <v>83694760</v>
      </c>
      <c r="P261" s="1076">
        <f t="shared" ref="P261:Q261" si="635">P259+P257</f>
        <v>83694760</v>
      </c>
      <c r="Q261" s="1076">
        <f t="shared" si="635"/>
        <v>82900528</v>
      </c>
      <c r="R261" s="1076">
        <f t="shared" ref="R261" si="636">R259+R257</f>
        <v>82900528</v>
      </c>
      <c r="S261" s="1076"/>
      <c r="T261" s="1076">
        <f>T259+T257</f>
        <v>12541170</v>
      </c>
      <c r="U261" s="1076">
        <f t="shared" si="627"/>
        <v>66220554</v>
      </c>
      <c r="V261" s="1076">
        <f t="shared" si="627"/>
        <v>71989387</v>
      </c>
      <c r="W261" s="1076">
        <f t="shared" si="627"/>
        <v>69035660</v>
      </c>
      <c r="X261" s="1076">
        <f t="shared" ref="X261" si="637">X259+X257</f>
        <v>69035660</v>
      </c>
      <c r="Y261" s="1076">
        <f t="shared" si="627"/>
        <v>70332560</v>
      </c>
      <c r="Z261" s="1076">
        <f t="shared" ref="Z261:AA261" si="638">Z259+Z257</f>
        <v>70332560</v>
      </c>
      <c r="AA261" s="1076">
        <f t="shared" si="638"/>
        <v>71596310</v>
      </c>
      <c r="AB261" s="1076">
        <f t="shared" ref="AB261:AC261" si="639">AB259+AB257</f>
        <v>72711810</v>
      </c>
      <c r="AC261" s="1186">
        <f t="shared" si="639"/>
        <v>83578680</v>
      </c>
      <c r="AD261" s="1186">
        <f t="shared" ref="AD261:AE261" si="640">AD259+AD257</f>
        <v>85761411</v>
      </c>
      <c r="AE261" s="1186">
        <f t="shared" si="640"/>
        <v>85849638</v>
      </c>
      <c r="AF261" s="1063"/>
      <c r="AG261" s="1060"/>
      <c r="AH261" s="1065"/>
      <c r="AI261" s="1065"/>
      <c r="AJ261" s="1067"/>
      <c r="AK261" s="1060"/>
      <c r="AL261" s="1069"/>
      <c r="AM261" s="1069"/>
      <c r="AN261" s="1069"/>
      <c r="AO261" s="1069"/>
      <c r="AP261" s="1069"/>
      <c r="AQ261" s="554" t="s">
        <v>426</v>
      </c>
      <c r="AR261" s="621">
        <v>69</v>
      </c>
      <c r="AS261" s="1070"/>
      <c r="AT261" s="1069"/>
      <c r="AU261" s="1069"/>
      <c r="AV261" s="554" t="s">
        <v>426</v>
      </c>
      <c r="AW261" s="621">
        <v>27</v>
      </c>
      <c r="AX261" s="1070"/>
      <c r="AY261" s="1072"/>
      <c r="AZ261" s="559"/>
      <c r="BA261" s="560"/>
      <c r="BB261" s="555" t="s">
        <v>427</v>
      </c>
      <c r="BC261" s="621">
        <v>3913</v>
      </c>
      <c r="BD261" s="1054"/>
      <c r="BE261" s="1056"/>
    </row>
    <row r="262" spans="1:57" s="31" customFormat="1" ht="26.25" customHeight="1" thickBot="1" x14ac:dyDescent="0.25">
      <c r="A262" s="1078"/>
      <c r="B262" s="1081"/>
      <c r="C262" s="1060"/>
      <c r="D262" s="1075"/>
      <c r="E262" s="1059"/>
      <c r="F262" s="1059"/>
      <c r="G262" s="1059"/>
      <c r="H262" s="1059"/>
      <c r="I262" s="1059"/>
      <c r="J262" s="1059"/>
      <c r="K262" s="1059"/>
      <c r="L262" s="1059"/>
      <c r="M262" s="1059"/>
      <c r="N262" s="1059"/>
      <c r="O262" s="1076"/>
      <c r="P262" s="1076"/>
      <c r="Q262" s="1076"/>
      <c r="R262" s="1076"/>
      <c r="S262" s="1076"/>
      <c r="T262" s="1076"/>
      <c r="U262" s="1076"/>
      <c r="V262" s="1076"/>
      <c r="W262" s="1076"/>
      <c r="X262" s="1076"/>
      <c r="Y262" s="1076"/>
      <c r="Z262" s="1076"/>
      <c r="AA262" s="1076"/>
      <c r="AB262" s="1076"/>
      <c r="AC262" s="1187"/>
      <c r="AD262" s="1187"/>
      <c r="AE262" s="1187"/>
      <c r="AF262" s="1064"/>
      <c r="AG262" s="1060"/>
      <c r="AH262" s="1065"/>
      <c r="AI262" s="1065"/>
      <c r="AJ262" s="1068"/>
      <c r="AK262" s="1060"/>
      <c r="AL262" s="1069"/>
      <c r="AM262" s="1069"/>
      <c r="AN262" s="1069"/>
      <c r="AO262" s="1069"/>
      <c r="AP262" s="1069"/>
      <c r="AQ262" s="554" t="s">
        <v>428</v>
      </c>
      <c r="AR262" s="621">
        <v>0</v>
      </c>
      <c r="AS262" s="1070"/>
      <c r="AT262" s="1069"/>
      <c r="AU262" s="1069"/>
      <c r="AV262" s="554" t="s">
        <v>428</v>
      </c>
      <c r="AW262" s="621">
        <v>0</v>
      </c>
      <c r="AX262" s="1070"/>
      <c r="AY262" s="1073"/>
      <c r="AZ262" s="559"/>
      <c r="BA262" s="560"/>
      <c r="BB262" s="558"/>
      <c r="BC262" s="558"/>
      <c r="BD262" s="1055"/>
      <c r="BE262" s="1056"/>
    </row>
    <row r="263" spans="1:57" s="31" customFormat="1" ht="22.5" customHeight="1" x14ac:dyDescent="0.2">
      <c r="A263" s="1078"/>
      <c r="B263" s="1081"/>
      <c r="C263" s="1060" t="s">
        <v>444</v>
      </c>
      <c r="D263" s="551" t="s">
        <v>41</v>
      </c>
      <c r="E263" s="553">
        <v>4500</v>
      </c>
      <c r="F263" s="553">
        <v>4500</v>
      </c>
      <c r="G263" s="553">
        <v>4500</v>
      </c>
      <c r="H263" s="553">
        <v>4500</v>
      </c>
      <c r="I263" s="553">
        <v>4500</v>
      </c>
      <c r="J263" s="553">
        <v>4500</v>
      </c>
      <c r="K263" s="553">
        <v>4500</v>
      </c>
      <c r="L263" s="624">
        <v>4500</v>
      </c>
      <c r="M263" s="632">
        <v>4500</v>
      </c>
      <c r="N263" s="634">
        <v>4500</v>
      </c>
      <c r="O263" s="500">
        <v>4500</v>
      </c>
      <c r="P263" s="500">
        <v>4500</v>
      </c>
      <c r="Q263" s="500">
        <v>4500</v>
      </c>
      <c r="R263" s="42">
        <v>11162</v>
      </c>
      <c r="S263" s="42"/>
      <c r="T263" s="42">
        <v>0</v>
      </c>
      <c r="U263" s="42">
        <v>0</v>
      </c>
      <c r="V263" s="42">
        <v>434</v>
      </c>
      <c r="W263" s="42">
        <v>1851</v>
      </c>
      <c r="X263" s="42">
        <v>2824</v>
      </c>
      <c r="Y263" s="42">
        <v>4518</v>
      </c>
      <c r="Z263" s="42">
        <v>5630</v>
      </c>
      <c r="AA263" s="500">
        <v>9192</v>
      </c>
      <c r="AB263" s="500">
        <v>10127</v>
      </c>
      <c r="AC263" s="500">
        <v>10127</v>
      </c>
      <c r="AD263" s="500">
        <v>10720</v>
      </c>
      <c r="AE263" s="42">
        <v>11162</v>
      </c>
      <c r="AF263" s="1062" t="s">
        <v>491</v>
      </c>
      <c r="AG263" s="1060" t="s">
        <v>444</v>
      </c>
      <c r="AH263" s="1065"/>
      <c r="AI263" s="1065"/>
      <c r="AJ263" s="1066" t="s">
        <v>588</v>
      </c>
      <c r="AK263" s="1060" t="s">
        <v>444</v>
      </c>
      <c r="AL263" s="1069"/>
      <c r="AM263" s="1069" t="s">
        <v>456</v>
      </c>
      <c r="AN263" s="1069">
        <v>4500</v>
      </c>
      <c r="AO263" s="1069">
        <v>3928</v>
      </c>
      <c r="AP263" s="1069">
        <f t="shared" ref="AP263" si="641">AO263-AS263</f>
        <v>3066</v>
      </c>
      <c r="AQ263" s="554" t="s">
        <v>414</v>
      </c>
      <c r="AR263" s="620">
        <v>68</v>
      </c>
      <c r="AS263" s="1070">
        <v>862</v>
      </c>
      <c r="AT263" s="1069">
        <v>4694</v>
      </c>
      <c r="AU263" s="1069">
        <f t="shared" ref="AU263" si="642">AT263-AX263</f>
        <v>3705</v>
      </c>
      <c r="AV263" s="554" t="s">
        <v>414</v>
      </c>
      <c r="AW263" s="620">
        <v>37</v>
      </c>
      <c r="AX263" s="1070">
        <v>989</v>
      </c>
      <c r="AY263" s="1071">
        <v>0</v>
      </c>
      <c r="AZ263" s="555" t="s">
        <v>415</v>
      </c>
      <c r="BA263" s="620">
        <v>0</v>
      </c>
      <c r="BB263" s="555" t="s">
        <v>416</v>
      </c>
      <c r="BC263" s="620">
        <v>7</v>
      </c>
      <c r="BD263" s="1053">
        <f t="shared" ref="BD263" si="643">AE263</f>
        <v>11162</v>
      </c>
      <c r="BE263" s="1056"/>
    </row>
    <row r="264" spans="1:57" s="31" customFormat="1" ht="38.25" customHeight="1" x14ac:dyDescent="0.2">
      <c r="A264" s="1078"/>
      <c r="B264" s="1081"/>
      <c r="C264" s="1060"/>
      <c r="D264" s="556" t="s">
        <v>3</v>
      </c>
      <c r="E264" s="538">
        <v>57618950</v>
      </c>
      <c r="F264" s="538">
        <v>57618950</v>
      </c>
      <c r="G264" s="538">
        <v>57618950</v>
      </c>
      <c r="H264" s="538">
        <v>57618950</v>
      </c>
      <c r="I264" s="538">
        <v>57618950</v>
      </c>
      <c r="J264" s="538">
        <v>57417720</v>
      </c>
      <c r="K264" s="538">
        <v>57417720</v>
      </c>
      <c r="L264" s="538">
        <v>57417720</v>
      </c>
      <c r="M264" s="538">
        <v>57417720</v>
      </c>
      <c r="N264" s="538">
        <v>60381315</v>
      </c>
      <c r="O264" s="538">
        <v>73978720</v>
      </c>
      <c r="P264" s="538">
        <v>73978720</v>
      </c>
      <c r="Q264" s="538">
        <v>73184488</v>
      </c>
      <c r="R264" s="538">
        <v>73184488</v>
      </c>
      <c r="S264" s="639" t="s">
        <v>566</v>
      </c>
      <c r="T264" s="538">
        <v>0</v>
      </c>
      <c r="U264" s="539">
        <v>0</v>
      </c>
      <c r="V264" s="539">
        <v>59074547</v>
      </c>
      <c r="W264" s="539">
        <v>56120820</v>
      </c>
      <c r="X264" s="539">
        <v>56120820</v>
      </c>
      <c r="Y264" s="538">
        <v>57417720</v>
      </c>
      <c r="Z264" s="538">
        <v>57417720</v>
      </c>
      <c r="AA264" s="820">
        <v>58681470</v>
      </c>
      <c r="AB264" s="820">
        <v>59796970</v>
      </c>
      <c r="AC264" s="820">
        <v>70663840</v>
      </c>
      <c r="AD264" s="820">
        <v>72846571</v>
      </c>
      <c r="AE264" s="539">
        <v>72934798</v>
      </c>
      <c r="AF264" s="1063"/>
      <c r="AG264" s="1060"/>
      <c r="AH264" s="1065"/>
      <c r="AI264" s="1065"/>
      <c r="AJ264" s="1067"/>
      <c r="AK264" s="1060"/>
      <c r="AL264" s="1069"/>
      <c r="AM264" s="1069"/>
      <c r="AN264" s="1069"/>
      <c r="AO264" s="1069"/>
      <c r="AP264" s="1069"/>
      <c r="AQ264" s="554" t="s">
        <v>417</v>
      </c>
      <c r="AR264" s="620">
        <v>113</v>
      </c>
      <c r="AS264" s="1070"/>
      <c r="AT264" s="1069"/>
      <c r="AU264" s="1069"/>
      <c r="AV264" s="554" t="s">
        <v>417</v>
      </c>
      <c r="AW264" s="620">
        <v>63</v>
      </c>
      <c r="AX264" s="1070"/>
      <c r="AY264" s="1072"/>
      <c r="AZ264" s="555" t="s">
        <v>418</v>
      </c>
      <c r="BA264" s="620">
        <v>11162</v>
      </c>
      <c r="BB264" s="555" t="s">
        <v>419</v>
      </c>
      <c r="BC264" s="620">
        <v>1</v>
      </c>
      <c r="BD264" s="1054"/>
      <c r="BE264" s="1056"/>
    </row>
    <row r="265" spans="1:57" s="31" customFormat="1" ht="51" x14ac:dyDescent="0.2">
      <c r="A265" s="1078"/>
      <c r="B265" s="1081"/>
      <c r="C265" s="1060"/>
      <c r="D265" s="557" t="s">
        <v>42</v>
      </c>
      <c r="E265" s="553">
        <v>0</v>
      </c>
      <c r="F265" s="553">
        <v>0</v>
      </c>
      <c r="G265" s="553">
        <v>0</v>
      </c>
      <c r="H265" s="553">
        <v>0</v>
      </c>
      <c r="I265" s="553">
        <v>0</v>
      </c>
      <c r="J265" s="553">
        <v>0</v>
      </c>
      <c r="K265" s="553">
        <v>0</v>
      </c>
      <c r="L265" s="624">
        <v>0</v>
      </c>
      <c r="M265" s="632">
        <v>0</v>
      </c>
      <c r="N265" s="634">
        <v>0</v>
      </c>
      <c r="O265" s="500">
        <v>0</v>
      </c>
      <c r="P265" s="500">
        <v>0</v>
      </c>
      <c r="Q265" s="500">
        <v>0</v>
      </c>
      <c r="R265" s="500">
        <v>0</v>
      </c>
      <c r="S265" s="809"/>
      <c r="T265" s="500">
        <v>0</v>
      </c>
      <c r="U265" s="809">
        <v>0</v>
      </c>
      <c r="V265" s="809"/>
      <c r="W265" s="809">
        <v>0</v>
      </c>
      <c r="X265" s="809">
        <v>0</v>
      </c>
      <c r="Y265" s="809">
        <v>0</v>
      </c>
      <c r="Z265" s="809">
        <v>0</v>
      </c>
      <c r="AA265" s="809">
        <v>0</v>
      </c>
      <c r="AB265" s="809">
        <v>0</v>
      </c>
      <c r="AC265" s="809">
        <v>0</v>
      </c>
      <c r="AD265" s="809">
        <v>0</v>
      </c>
      <c r="AE265" s="809">
        <v>0</v>
      </c>
      <c r="AF265" s="1063"/>
      <c r="AG265" s="1060"/>
      <c r="AH265" s="1065"/>
      <c r="AI265" s="1065"/>
      <c r="AJ265" s="1067"/>
      <c r="AK265" s="1060"/>
      <c r="AL265" s="1069"/>
      <c r="AM265" s="1069"/>
      <c r="AN265" s="1069"/>
      <c r="AO265" s="1069"/>
      <c r="AP265" s="1069"/>
      <c r="AQ265" s="554" t="s">
        <v>420</v>
      </c>
      <c r="AR265" s="620">
        <v>200</v>
      </c>
      <c r="AS265" s="1070"/>
      <c r="AT265" s="1069"/>
      <c r="AU265" s="1069"/>
      <c r="AV265" s="554" t="s">
        <v>420</v>
      </c>
      <c r="AW265" s="620">
        <v>113</v>
      </c>
      <c r="AX265" s="1070"/>
      <c r="AY265" s="1072"/>
      <c r="AZ265" s="555"/>
      <c r="BA265" s="558"/>
      <c r="BB265" s="555" t="s">
        <v>421</v>
      </c>
      <c r="BC265" s="620">
        <v>7</v>
      </c>
      <c r="BD265" s="1054"/>
      <c r="BE265" s="1056"/>
    </row>
    <row r="266" spans="1:57" s="31" customFormat="1" ht="38.25" customHeight="1" x14ac:dyDescent="0.2">
      <c r="A266" s="1078"/>
      <c r="B266" s="1081"/>
      <c r="C266" s="1060"/>
      <c r="D266" s="556" t="s">
        <v>4</v>
      </c>
      <c r="E266" s="553">
        <v>9716040</v>
      </c>
      <c r="F266" s="553">
        <v>9716040</v>
      </c>
      <c r="G266" s="553">
        <v>9716040</v>
      </c>
      <c r="H266" s="553">
        <v>9716040</v>
      </c>
      <c r="I266" s="553">
        <v>9716040</v>
      </c>
      <c r="J266" s="553">
        <v>9716040</v>
      </c>
      <c r="K266" s="553">
        <v>9716040</v>
      </c>
      <c r="L266" s="624">
        <v>9716040</v>
      </c>
      <c r="M266" s="632">
        <v>9716040</v>
      </c>
      <c r="N266" s="634">
        <v>9716040</v>
      </c>
      <c r="O266" s="500">
        <v>9716040</v>
      </c>
      <c r="P266" s="500">
        <v>9716040</v>
      </c>
      <c r="Q266" s="500">
        <v>9716040</v>
      </c>
      <c r="R266" s="500">
        <v>9716040</v>
      </c>
      <c r="S266" s="809"/>
      <c r="T266" s="538">
        <v>0</v>
      </c>
      <c r="U266" s="538">
        <v>0</v>
      </c>
      <c r="V266" s="539">
        <v>1471153</v>
      </c>
      <c r="W266" s="539">
        <v>1471153</v>
      </c>
      <c r="X266" s="539">
        <v>1471153</v>
      </c>
      <c r="Y266" s="539">
        <v>1471153</v>
      </c>
      <c r="Z266" s="539">
        <v>2054473</v>
      </c>
      <c r="AA266" s="539">
        <v>2054473</v>
      </c>
      <c r="AB266" s="539">
        <v>2054473</v>
      </c>
      <c r="AC266" s="539">
        <v>2054473</v>
      </c>
      <c r="AD266" s="539">
        <v>2054473</v>
      </c>
      <c r="AE266" s="539">
        <v>2054473</v>
      </c>
      <c r="AF266" s="1063"/>
      <c r="AG266" s="1060"/>
      <c r="AH266" s="1065"/>
      <c r="AI266" s="1065"/>
      <c r="AJ266" s="1067"/>
      <c r="AK266" s="1060"/>
      <c r="AL266" s="1069"/>
      <c r="AM266" s="1069"/>
      <c r="AN266" s="1069"/>
      <c r="AO266" s="1069"/>
      <c r="AP266" s="1069"/>
      <c r="AQ266" s="554" t="s">
        <v>422</v>
      </c>
      <c r="AR266" s="620">
        <v>510</v>
      </c>
      <c r="AS266" s="1070"/>
      <c r="AT266" s="1069"/>
      <c r="AU266" s="1069"/>
      <c r="AV266" s="554" t="s">
        <v>422</v>
      </c>
      <c r="AW266" s="620">
        <v>242</v>
      </c>
      <c r="AX266" s="1070"/>
      <c r="AY266" s="1072"/>
      <c r="AZ266" s="559"/>
      <c r="BA266" s="560"/>
      <c r="BB266" s="555" t="s">
        <v>423</v>
      </c>
      <c r="BC266" s="620">
        <v>5</v>
      </c>
      <c r="BD266" s="1054"/>
      <c r="BE266" s="1056"/>
    </row>
    <row r="267" spans="1:57" s="31" customFormat="1" ht="38.25" customHeight="1" x14ac:dyDescent="0.2">
      <c r="A267" s="1078"/>
      <c r="B267" s="1081"/>
      <c r="C267" s="1060"/>
      <c r="D267" s="557" t="s">
        <v>43</v>
      </c>
      <c r="E267" s="553">
        <v>4500</v>
      </c>
      <c r="F267" s="553">
        <v>4500</v>
      </c>
      <c r="G267" s="553">
        <v>4500</v>
      </c>
      <c r="H267" s="553">
        <v>4500</v>
      </c>
      <c r="I267" s="553">
        <v>4500</v>
      </c>
      <c r="J267" s="553">
        <v>4500</v>
      </c>
      <c r="K267" s="553">
        <v>4500</v>
      </c>
      <c r="L267" s="624">
        <v>4500</v>
      </c>
      <c r="M267" s="632">
        <v>4500</v>
      </c>
      <c r="N267" s="634">
        <v>4500</v>
      </c>
      <c r="O267" s="500">
        <v>4500</v>
      </c>
      <c r="P267" s="500">
        <v>4500</v>
      </c>
      <c r="Q267" s="500">
        <v>4500</v>
      </c>
      <c r="R267" s="500">
        <v>4500</v>
      </c>
      <c r="S267" s="500"/>
      <c r="T267" s="500">
        <f t="shared" ref="T267:Y268" si="644">T265+T263</f>
        <v>0</v>
      </c>
      <c r="U267" s="500">
        <f t="shared" si="644"/>
        <v>0</v>
      </c>
      <c r="V267" s="500">
        <f t="shared" si="644"/>
        <v>434</v>
      </c>
      <c r="W267" s="500">
        <f t="shared" si="644"/>
        <v>1851</v>
      </c>
      <c r="X267" s="500">
        <f t="shared" ref="X267" si="645">X265+X263</f>
        <v>2824</v>
      </c>
      <c r="Y267" s="500">
        <f t="shared" si="644"/>
        <v>4518</v>
      </c>
      <c r="Z267" s="500">
        <f t="shared" ref="Z267:AA267" si="646">Z265+Z263</f>
        <v>5630</v>
      </c>
      <c r="AA267" s="500">
        <f t="shared" si="646"/>
        <v>9192</v>
      </c>
      <c r="AB267" s="500">
        <f t="shared" ref="AB267:AC267" si="647">AB265+AB263</f>
        <v>10127</v>
      </c>
      <c r="AC267" s="500">
        <f t="shared" si="647"/>
        <v>10127</v>
      </c>
      <c r="AD267" s="500">
        <f t="shared" ref="AD267:AE267" si="648">AD265+AD263</f>
        <v>10720</v>
      </c>
      <c r="AE267" s="500">
        <f t="shared" si="648"/>
        <v>11162</v>
      </c>
      <c r="AF267" s="1063"/>
      <c r="AG267" s="1060"/>
      <c r="AH267" s="1065"/>
      <c r="AI267" s="1065"/>
      <c r="AJ267" s="1067"/>
      <c r="AK267" s="1060"/>
      <c r="AL267" s="1069"/>
      <c r="AM267" s="1069"/>
      <c r="AN267" s="1069"/>
      <c r="AO267" s="1069"/>
      <c r="AP267" s="1069"/>
      <c r="AQ267" s="554" t="s">
        <v>424</v>
      </c>
      <c r="AR267" s="620">
        <v>768</v>
      </c>
      <c r="AS267" s="1070"/>
      <c r="AT267" s="1069"/>
      <c r="AU267" s="1069"/>
      <c r="AV267" s="554" t="s">
        <v>424</v>
      </c>
      <c r="AW267" s="620">
        <v>412</v>
      </c>
      <c r="AX267" s="1070"/>
      <c r="AY267" s="1072"/>
      <c r="AZ267" s="559"/>
      <c r="BA267" s="560"/>
      <c r="BB267" s="555" t="s">
        <v>425</v>
      </c>
      <c r="BC267" s="620">
        <v>0</v>
      </c>
      <c r="BD267" s="1054"/>
      <c r="BE267" s="1056"/>
    </row>
    <row r="268" spans="1:57" s="31" customFormat="1" ht="38.25" x14ac:dyDescent="0.2">
      <c r="A268" s="1078"/>
      <c r="B268" s="1081"/>
      <c r="C268" s="1060"/>
      <c r="D268" s="1057" t="s">
        <v>45</v>
      </c>
      <c r="E268" s="1059">
        <f t="shared" ref="E268:J268" si="649">E266+E264</f>
        <v>67334990</v>
      </c>
      <c r="F268" s="1059">
        <f t="shared" si="649"/>
        <v>67334990</v>
      </c>
      <c r="G268" s="1059">
        <f t="shared" si="649"/>
        <v>67334990</v>
      </c>
      <c r="H268" s="1059">
        <f t="shared" si="649"/>
        <v>67334990</v>
      </c>
      <c r="I268" s="1059">
        <f t="shared" si="649"/>
        <v>67334990</v>
      </c>
      <c r="J268" s="1059">
        <f t="shared" si="649"/>
        <v>67133760</v>
      </c>
      <c r="K268" s="1059">
        <f t="shared" ref="K268:L268" si="650">K266+K264</f>
        <v>67133760</v>
      </c>
      <c r="L268" s="1059">
        <f t="shared" si="650"/>
        <v>67133760</v>
      </c>
      <c r="M268" s="1059">
        <f t="shared" ref="M268:O268" si="651">M266+M264</f>
        <v>67133760</v>
      </c>
      <c r="N268" s="1059">
        <f t="shared" si="651"/>
        <v>70097355</v>
      </c>
      <c r="O268" s="1076">
        <f t="shared" si="651"/>
        <v>83694760</v>
      </c>
      <c r="P268" s="1076">
        <f t="shared" ref="P268:Q268" si="652">P266+P264</f>
        <v>83694760</v>
      </c>
      <c r="Q268" s="1076">
        <f t="shared" si="652"/>
        <v>82900528</v>
      </c>
      <c r="R268" s="1076">
        <f t="shared" ref="R268" si="653">R266+R264</f>
        <v>82900528</v>
      </c>
      <c r="S268" s="1076"/>
      <c r="T268" s="1076">
        <f>T266+T264</f>
        <v>0</v>
      </c>
      <c r="U268" s="1076">
        <f t="shared" si="644"/>
        <v>0</v>
      </c>
      <c r="V268" s="1076">
        <f t="shared" si="644"/>
        <v>60545700</v>
      </c>
      <c r="W268" s="1076">
        <f t="shared" si="644"/>
        <v>57591973</v>
      </c>
      <c r="X268" s="1076">
        <f t="shared" ref="X268" si="654">X266+X264</f>
        <v>57591973</v>
      </c>
      <c r="Y268" s="1076">
        <f t="shared" si="644"/>
        <v>58888873</v>
      </c>
      <c r="Z268" s="1076">
        <f t="shared" ref="Z268:AA268" si="655">Z266+Z264</f>
        <v>59472193</v>
      </c>
      <c r="AA268" s="1076">
        <f t="shared" si="655"/>
        <v>60735943</v>
      </c>
      <c r="AB268" s="1076">
        <f t="shared" ref="AB268:AC268" si="656">AB266+AB264</f>
        <v>61851443</v>
      </c>
      <c r="AC268" s="1186">
        <f t="shared" si="656"/>
        <v>72718313</v>
      </c>
      <c r="AD268" s="1186">
        <f t="shared" ref="AD268:AE268" si="657">AD266+AD264</f>
        <v>74901044</v>
      </c>
      <c r="AE268" s="1186">
        <f t="shared" si="657"/>
        <v>74989271</v>
      </c>
      <c r="AF268" s="1063"/>
      <c r="AG268" s="1060"/>
      <c r="AH268" s="1065"/>
      <c r="AI268" s="1065"/>
      <c r="AJ268" s="1067"/>
      <c r="AK268" s="1060"/>
      <c r="AL268" s="1069"/>
      <c r="AM268" s="1069"/>
      <c r="AN268" s="1069"/>
      <c r="AO268" s="1069"/>
      <c r="AP268" s="1069"/>
      <c r="AQ268" s="554" t="s">
        <v>426</v>
      </c>
      <c r="AR268" s="620">
        <v>178</v>
      </c>
      <c r="AS268" s="1070"/>
      <c r="AT268" s="1069"/>
      <c r="AU268" s="1069"/>
      <c r="AV268" s="554" t="s">
        <v>426</v>
      </c>
      <c r="AW268" s="620">
        <v>147</v>
      </c>
      <c r="AX268" s="1070"/>
      <c r="AY268" s="1072"/>
      <c r="AZ268" s="559"/>
      <c r="BA268" s="560"/>
      <c r="BB268" s="555" t="s">
        <v>427</v>
      </c>
      <c r="BC268" s="620">
        <v>11142</v>
      </c>
      <c r="BD268" s="1054"/>
      <c r="BE268" s="1056"/>
    </row>
    <row r="269" spans="1:57" s="31" customFormat="1" ht="26.25" customHeight="1" thickBot="1" x14ac:dyDescent="0.25">
      <c r="A269" s="1078"/>
      <c r="B269" s="1081"/>
      <c r="C269" s="1060"/>
      <c r="D269" s="1075"/>
      <c r="E269" s="1059"/>
      <c r="F269" s="1059"/>
      <c r="G269" s="1059"/>
      <c r="H269" s="1059"/>
      <c r="I269" s="1059"/>
      <c r="J269" s="1059"/>
      <c r="K269" s="1059"/>
      <c r="L269" s="1059"/>
      <c r="M269" s="1059"/>
      <c r="N269" s="1059"/>
      <c r="O269" s="1076"/>
      <c r="P269" s="1076"/>
      <c r="Q269" s="1076"/>
      <c r="R269" s="1076"/>
      <c r="S269" s="1076"/>
      <c r="T269" s="1076"/>
      <c r="U269" s="1076"/>
      <c r="V269" s="1076"/>
      <c r="W269" s="1076"/>
      <c r="X269" s="1076"/>
      <c r="Y269" s="1076"/>
      <c r="Z269" s="1076"/>
      <c r="AA269" s="1076"/>
      <c r="AB269" s="1076"/>
      <c r="AC269" s="1187"/>
      <c r="AD269" s="1187"/>
      <c r="AE269" s="1187"/>
      <c r="AF269" s="1064"/>
      <c r="AG269" s="1060"/>
      <c r="AH269" s="1065"/>
      <c r="AI269" s="1065"/>
      <c r="AJ269" s="1068"/>
      <c r="AK269" s="1060"/>
      <c r="AL269" s="1069"/>
      <c r="AM269" s="1069"/>
      <c r="AN269" s="1069"/>
      <c r="AO269" s="1069"/>
      <c r="AP269" s="1069"/>
      <c r="AQ269" s="554" t="s">
        <v>428</v>
      </c>
      <c r="AR269" s="620">
        <v>1343</v>
      </c>
      <c r="AS269" s="1070"/>
      <c r="AT269" s="1069"/>
      <c r="AU269" s="1069"/>
      <c r="AV269" s="554" t="s">
        <v>428</v>
      </c>
      <c r="AW269" s="620">
        <v>1338</v>
      </c>
      <c r="AX269" s="1070"/>
      <c r="AY269" s="1073"/>
      <c r="AZ269" s="559"/>
      <c r="BA269" s="560"/>
      <c r="BB269" s="558"/>
      <c r="BC269" s="558"/>
      <c r="BD269" s="1055"/>
      <c r="BE269" s="1056"/>
    </row>
    <row r="270" spans="1:57" s="31" customFormat="1" ht="22.5" customHeight="1" x14ac:dyDescent="0.2">
      <c r="A270" s="1078"/>
      <c r="B270" s="1081"/>
      <c r="C270" s="1060" t="s">
        <v>446</v>
      </c>
      <c r="D270" s="551" t="s">
        <v>41</v>
      </c>
      <c r="E270" s="553">
        <v>4500</v>
      </c>
      <c r="F270" s="553">
        <v>4500</v>
      </c>
      <c r="G270" s="553">
        <v>4500</v>
      </c>
      <c r="H270" s="553">
        <v>4500</v>
      </c>
      <c r="I270" s="553">
        <v>4500</v>
      </c>
      <c r="J270" s="553">
        <v>4500</v>
      </c>
      <c r="K270" s="553">
        <v>4500</v>
      </c>
      <c r="L270" s="624">
        <v>4500</v>
      </c>
      <c r="M270" s="632">
        <v>4500</v>
      </c>
      <c r="N270" s="634">
        <v>4500</v>
      </c>
      <c r="O270" s="500">
        <v>4500</v>
      </c>
      <c r="P270" s="500">
        <v>4500</v>
      </c>
      <c r="Q270" s="500">
        <v>4500</v>
      </c>
      <c r="R270" s="42">
        <v>1881</v>
      </c>
      <c r="S270" s="42"/>
      <c r="T270" s="500">
        <v>0</v>
      </c>
      <c r="U270" s="42">
        <v>20</v>
      </c>
      <c r="V270" s="42">
        <v>20</v>
      </c>
      <c r="W270" s="42">
        <v>137</v>
      </c>
      <c r="X270" s="42">
        <v>417</v>
      </c>
      <c r="Y270" s="42">
        <v>822</v>
      </c>
      <c r="Z270" s="42">
        <v>896</v>
      </c>
      <c r="AA270" s="500">
        <v>1055</v>
      </c>
      <c r="AB270" s="500">
        <v>1659</v>
      </c>
      <c r="AC270" s="500">
        <v>1797</v>
      </c>
      <c r="AD270" s="500">
        <v>1881</v>
      </c>
      <c r="AE270" s="42">
        <v>1881</v>
      </c>
      <c r="AF270" s="1062" t="s">
        <v>491</v>
      </c>
      <c r="AG270" s="1060" t="s">
        <v>446</v>
      </c>
      <c r="AH270" s="1065"/>
      <c r="AI270" s="1065"/>
      <c r="AJ270" s="1066" t="s">
        <v>588</v>
      </c>
      <c r="AK270" s="1060" t="s">
        <v>446</v>
      </c>
      <c r="AL270" s="1069"/>
      <c r="AM270" s="1069" t="s">
        <v>456</v>
      </c>
      <c r="AN270" s="1069">
        <v>4500</v>
      </c>
      <c r="AO270" s="1069">
        <v>694</v>
      </c>
      <c r="AP270" s="1069">
        <f t="shared" ref="AP270" si="658">AO270-AS270</f>
        <v>666</v>
      </c>
      <c r="AQ270" s="554" t="s">
        <v>414</v>
      </c>
      <c r="AR270" s="620">
        <v>88</v>
      </c>
      <c r="AS270" s="1070">
        <v>28</v>
      </c>
      <c r="AT270" s="1069">
        <v>701</v>
      </c>
      <c r="AU270" s="1069">
        <f t="shared" ref="AU270" si="659">AT270-AX270</f>
        <v>683</v>
      </c>
      <c r="AV270" s="554" t="s">
        <v>414</v>
      </c>
      <c r="AW270" s="620">
        <v>81</v>
      </c>
      <c r="AX270" s="1070">
        <v>18</v>
      </c>
      <c r="AY270" s="1071">
        <v>0</v>
      </c>
      <c r="AZ270" s="555" t="s">
        <v>415</v>
      </c>
      <c r="BA270" s="620">
        <v>23</v>
      </c>
      <c r="BB270" s="555" t="s">
        <v>416</v>
      </c>
      <c r="BC270" s="620">
        <v>0</v>
      </c>
      <c r="BD270" s="1053">
        <f t="shared" ref="BD270" si="660">AE270</f>
        <v>1881</v>
      </c>
      <c r="BE270" s="1074"/>
    </row>
    <row r="271" spans="1:57" s="31" customFormat="1" ht="38.25" customHeight="1" x14ac:dyDescent="0.2">
      <c r="A271" s="1078"/>
      <c r="B271" s="1081"/>
      <c r="C271" s="1060"/>
      <c r="D271" s="556" t="s">
        <v>3</v>
      </c>
      <c r="E271" s="538">
        <v>57618950</v>
      </c>
      <c r="F271" s="538">
        <v>57618950</v>
      </c>
      <c r="G271" s="538">
        <v>57618950</v>
      </c>
      <c r="H271" s="538">
        <v>57618950</v>
      </c>
      <c r="I271" s="538">
        <v>57618950</v>
      </c>
      <c r="J271" s="538">
        <v>57417720</v>
      </c>
      <c r="K271" s="538">
        <v>57417720</v>
      </c>
      <c r="L271" s="538">
        <v>57417720</v>
      </c>
      <c r="M271" s="538">
        <v>57417720</v>
      </c>
      <c r="N271" s="538">
        <v>60381315</v>
      </c>
      <c r="O271" s="538">
        <v>73978720</v>
      </c>
      <c r="P271" s="538">
        <v>73978720</v>
      </c>
      <c r="Q271" s="538">
        <v>73184488</v>
      </c>
      <c r="R271" s="538">
        <v>73184488</v>
      </c>
      <c r="S271" s="639" t="s">
        <v>566</v>
      </c>
      <c r="T271" s="538">
        <v>0</v>
      </c>
      <c r="U271" s="539">
        <v>53305714</v>
      </c>
      <c r="V271" s="539">
        <v>59074547</v>
      </c>
      <c r="W271" s="539">
        <v>56120820</v>
      </c>
      <c r="X271" s="539">
        <v>56120820</v>
      </c>
      <c r="Y271" s="538">
        <v>57417720</v>
      </c>
      <c r="Z271" s="538">
        <v>57417720</v>
      </c>
      <c r="AA271" s="820">
        <v>58681470</v>
      </c>
      <c r="AB271" s="820">
        <v>59796970</v>
      </c>
      <c r="AC271" s="820">
        <v>70663840</v>
      </c>
      <c r="AD271" s="820">
        <v>72846571</v>
      </c>
      <c r="AE271" s="539">
        <v>72934798</v>
      </c>
      <c r="AF271" s="1063"/>
      <c r="AG271" s="1060"/>
      <c r="AH271" s="1065"/>
      <c r="AI271" s="1065"/>
      <c r="AJ271" s="1067"/>
      <c r="AK271" s="1060"/>
      <c r="AL271" s="1069"/>
      <c r="AM271" s="1069"/>
      <c r="AN271" s="1069"/>
      <c r="AO271" s="1069"/>
      <c r="AP271" s="1069"/>
      <c r="AQ271" s="554" t="s">
        <v>417</v>
      </c>
      <c r="AR271" s="620">
        <v>110</v>
      </c>
      <c r="AS271" s="1070"/>
      <c r="AT271" s="1069"/>
      <c r="AU271" s="1069"/>
      <c r="AV271" s="554" t="s">
        <v>417</v>
      </c>
      <c r="AW271" s="620">
        <v>72</v>
      </c>
      <c r="AX271" s="1070"/>
      <c r="AY271" s="1072"/>
      <c r="AZ271" s="555" t="s">
        <v>418</v>
      </c>
      <c r="BA271" s="620">
        <v>1858</v>
      </c>
      <c r="BB271" s="555" t="s">
        <v>419</v>
      </c>
      <c r="BC271" s="620">
        <v>0</v>
      </c>
      <c r="BD271" s="1054"/>
      <c r="BE271" s="1074"/>
    </row>
    <row r="272" spans="1:57" s="31" customFormat="1" ht="51" x14ac:dyDescent="0.2">
      <c r="A272" s="1078"/>
      <c r="B272" s="1081"/>
      <c r="C272" s="1060"/>
      <c r="D272" s="557" t="s">
        <v>42</v>
      </c>
      <c r="E272" s="553">
        <v>0</v>
      </c>
      <c r="F272" s="553">
        <v>0</v>
      </c>
      <c r="G272" s="553">
        <v>0</v>
      </c>
      <c r="H272" s="553">
        <v>0</v>
      </c>
      <c r="I272" s="553">
        <v>0</v>
      </c>
      <c r="J272" s="553">
        <v>0</v>
      </c>
      <c r="K272" s="553">
        <v>0</v>
      </c>
      <c r="L272" s="624">
        <v>0</v>
      </c>
      <c r="M272" s="632">
        <v>0</v>
      </c>
      <c r="N272" s="634">
        <v>0</v>
      </c>
      <c r="O272" s="500">
        <v>0</v>
      </c>
      <c r="P272" s="500">
        <v>0</v>
      </c>
      <c r="Q272" s="500">
        <v>0</v>
      </c>
      <c r="R272" s="500">
        <v>0</v>
      </c>
      <c r="S272" s="809"/>
      <c r="T272" s="500">
        <v>0</v>
      </c>
      <c r="U272" s="809">
        <v>0</v>
      </c>
      <c r="V272" s="809">
        <v>0</v>
      </c>
      <c r="W272" s="809">
        <v>0</v>
      </c>
      <c r="X272" s="809">
        <v>0</v>
      </c>
      <c r="Y272" s="809">
        <v>0</v>
      </c>
      <c r="Z272" s="809">
        <v>0</v>
      </c>
      <c r="AA272" s="809">
        <v>0</v>
      </c>
      <c r="AB272" s="809">
        <v>0</v>
      </c>
      <c r="AC272" s="809">
        <v>0</v>
      </c>
      <c r="AD272" s="809">
        <v>0</v>
      </c>
      <c r="AE272" s="809">
        <v>0</v>
      </c>
      <c r="AF272" s="1063"/>
      <c r="AG272" s="1060"/>
      <c r="AH272" s="1065"/>
      <c r="AI272" s="1065"/>
      <c r="AJ272" s="1067"/>
      <c r="AK272" s="1060"/>
      <c r="AL272" s="1069"/>
      <c r="AM272" s="1069"/>
      <c r="AN272" s="1069"/>
      <c r="AO272" s="1069"/>
      <c r="AP272" s="1069"/>
      <c r="AQ272" s="554" t="s">
        <v>420</v>
      </c>
      <c r="AR272" s="620">
        <v>75</v>
      </c>
      <c r="AS272" s="1070"/>
      <c r="AT272" s="1069"/>
      <c r="AU272" s="1069"/>
      <c r="AV272" s="554" t="s">
        <v>420</v>
      </c>
      <c r="AW272" s="620">
        <v>63</v>
      </c>
      <c r="AX272" s="1070"/>
      <c r="AY272" s="1072"/>
      <c r="AZ272" s="555"/>
      <c r="BA272" s="558"/>
      <c r="BB272" s="555" t="s">
        <v>421</v>
      </c>
      <c r="BC272" s="620">
        <v>0</v>
      </c>
      <c r="BD272" s="1054"/>
      <c r="BE272" s="1074"/>
    </row>
    <row r="273" spans="1:57" s="31" customFormat="1" ht="38.25" customHeight="1" x14ac:dyDescent="0.2">
      <c r="A273" s="1078"/>
      <c r="B273" s="1081"/>
      <c r="C273" s="1060"/>
      <c r="D273" s="556" t="s">
        <v>4</v>
      </c>
      <c r="E273" s="553">
        <v>9716040</v>
      </c>
      <c r="F273" s="553">
        <v>9716040</v>
      </c>
      <c r="G273" s="553">
        <v>9716040</v>
      </c>
      <c r="H273" s="553">
        <v>9716040</v>
      </c>
      <c r="I273" s="553">
        <v>9716040</v>
      </c>
      <c r="J273" s="553">
        <v>9716040</v>
      </c>
      <c r="K273" s="553">
        <v>9716040</v>
      </c>
      <c r="L273" s="624">
        <v>9716040</v>
      </c>
      <c r="M273" s="632">
        <v>9716040</v>
      </c>
      <c r="N273" s="634">
        <v>9716040</v>
      </c>
      <c r="O273" s="500">
        <v>9716040</v>
      </c>
      <c r="P273" s="500">
        <v>9716040</v>
      </c>
      <c r="Q273" s="500">
        <v>9716040</v>
      </c>
      <c r="R273" s="500">
        <v>9716040</v>
      </c>
      <c r="S273" s="809"/>
      <c r="T273" s="538">
        <v>0</v>
      </c>
      <c r="U273" s="539">
        <v>12914840</v>
      </c>
      <c r="V273" s="539">
        <v>12914840</v>
      </c>
      <c r="W273" s="539">
        <v>12914840</v>
      </c>
      <c r="X273" s="539">
        <v>12914840</v>
      </c>
      <c r="Y273" s="539">
        <v>12914840</v>
      </c>
      <c r="Z273" s="539">
        <v>12914840</v>
      </c>
      <c r="AA273" s="539">
        <v>12914840</v>
      </c>
      <c r="AB273" s="539">
        <v>12914840</v>
      </c>
      <c r="AC273" s="539">
        <v>12914840</v>
      </c>
      <c r="AD273" s="539">
        <v>12914840</v>
      </c>
      <c r="AE273" s="539">
        <v>12914840</v>
      </c>
      <c r="AF273" s="1063"/>
      <c r="AG273" s="1060"/>
      <c r="AH273" s="1065"/>
      <c r="AI273" s="1065"/>
      <c r="AJ273" s="1067"/>
      <c r="AK273" s="1060"/>
      <c r="AL273" s="1069"/>
      <c r="AM273" s="1069"/>
      <c r="AN273" s="1069"/>
      <c r="AO273" s="1069"/>
      <c r="AP273" s="1069"/>
      <c r="AQ273" s="554" t="s">
        <v>422</v>
      </c>
      <c r="AR273" s="620">
        <v>90</v>
      </c>
      <c r="AS273" s="1070"/>
      <c r="AT273" s="1069"/>
      <c r="AU273" s="1069"/>
      <c r="AV273" s="554" t="s">
        <v>422</v>
      </c>
      <c r="AW273" s="620">
        <v>77</v>
      </c>
      <c r="AX273" s="1070"/>
      <c r="AY273" s="1072"/>
      <c r="AZ273" s="559"/>
      <c r="BA273" s="560"/>
      <c r="BB273" s="555" t="s">
        <v>423</v>
      </c>
      <c r="BC273" s="620">
        <v>0</v>
      </c>
      <c r="BD273" s="1054"/>
      <c r="BE273" s="1074"/>
    </row>
    <row r="274" spans="1:57" s="31" customFormat="1" ht="38.25" customHeight="1" x14ac:dyDescent="0.2">
      <c r="A274" s="1078"/>
      <c r="B274" s="1081"/>
      <c r="C274" s="1060"/>
      <c r="D274" s="557" t="s">
        <v>43</v>
      </c>
      <c r="E274" s="553">
        <v>4500</v>
      </c>
      <c r="F274" s="553">
        <v>4500</v>
      </c>
      <c r="G274" s="553">
        <v>4500</v>
      </c>
      <c r="H274" s="553">
        <v>4500</v>
      </c>
      <c r="I274" s="553">
        <v>4500</v>
      </c>
      <c r="J274" s="553">
        <v>4500</v>
      </c>
      <c r="K274" s="553">
        <v>4500</v>
      </c>
      <c r="L274" s="624">
        <v>4500</v>
      </c>
      <c r="M274" s="632">
        <v>4500</v>
      </c>
      <c r="N274" s="634">
        <v>4500</v>
      </c>
      <c r="O274" s="500">
        <v>4500</v>
      </c>
      <c r="P274" s="500">
        <v>4500</v>
      </c>
      <c r="Q274" s="500">
        <v>4500</v>
      </c>
      <c r="R274" s="500">
        <v>4500</v>
      </c>
      <c r="S274" s="500"/>
      <c r="T274" s="821">
        <v>0</v>
      </c>
      <c r="U274" s="500">
        <f t="shared" ref="U274:Y275" si="661">U272+U270</f>
        <v>20</v>
      </c>
      <c r="V274" s="500">
        <f t="shared" si="661"/>
        <v>20</v>
      </c>
      <c r="W274" s="500">
        <f t="shared" si="661"/>
        <v>137</v>
      </c>
      <c r="X274" s="500">
        <f t="shared" ref="X274" si="662">X272+X270</f>
        <v>417</v>
      </c>
      <c r="Y274" s="500">
        <f t="shared" si="661"/>
        <v>822</v>
      </c>
      <c r="Z274" s="500">
        <f t="shared" ref="Z274:AA274" si="663">Z272+Z270</f>
        <v>896</v>
      </c>
      <c r="AA274" s="500">
        <f t="shared" si="663"/>
        <v>1055</v>
      </c>
      <c r="AB274" s="500">
        <f t="shared" ref="AB274:AC274" si="664">AB272+AB270</f>
        <v>1659</v>
      </c>
      <c r="AC274" s="500">
        <f t="shared" si="664"/>
        <v>1797</v>
      </c>
      <c r="AD274" s="500">
        <f t="shared" ref="AD274:AE274" si="665">AD272+AD270</f>
        <v>1881</v>
      </c>
      <c r="AE274" s="500">
        <f t="shared" si="665"/>
        <v>1881</v>
      </c>
      <c r="AF274" s="1063"/>
      <c r="AG274" s="1060"/>
      <c r="AH274" s="1065"/>
      <c r="AI274" s="1065"/>
      <c r="AJ274" s="1067"/>
      <c r="AK274" s="1060"/>
      <c r="AL274" s="1069"/>
      <c r="AM274" s="1069"/>
      <c r="AN274" s="1069"/>
      <c r="AO274" s="1069"/>
      <c r="AP274" s="1069"/>
      <c r="AQ274" s="554" t="s">
        <v>424</v>
      </c>
      <c r="AR274" s="620">
        <v>70</v>
      </c>
      <c r="AS274" s="1070"/>
      <c r="AT274" s="1069"/>
      <c r="AU274" s="1069"/>
      <c r="AV274" s="554" t="s">
        <v>424</v>
      </c>
      <c r="AW274" s="620">
        <v>65</v>
      </c>
      <c r="AX274" s="1070"/>
      <c r="AY274" s="1072"/>
      <c r="AZ274" s="559"/>
      <c r="BA274" s="560"/>
      <c r="BB274" s="555" t="s">
        <v>425</v>
      </c>
      <c r="BC274" s="620">
        <v>0</v>
      </c>
      <c r="BD274" s="1054"/>
      <c r="BE274" s="1074"/>
    </row>
    <row r="275" spans="1:57" s="31" customFormat="1" ht="38.25" x14ac:dyDescent="0.2">
      <c r="A275" s="1078"/>
      <c r="B275" s="1081"/>
      <c r="C275" s="1060"/>
      <c r="D275" s="1057" t="s">
        <v>45</v>
      </c>
      <c r="E275" s="1059">
        <f t="shared" ref="E275:J275" si="666">E273+E271</f>
        <v>67334990</v>
      </c>
      <c r="F275" s="1059">
        <f t="shared" si="666"/>
        <v>67334990</v>
      </c>
      <c r="G275" s="1059">
        <f t="shared" si="666"/>
        <v>67334990</v>
      </c>
      <c r="H275" s="1059">
        <f t="shared" si="666"/>
        <v>67334990</v>
      </c>
      <c r="I275" s="1059">
        <f t="shared" si="666"/>
        <v>67334990</v>
      </c>
      <c r="J275" s="1059">
        <f t="shared" si="666"/>
        <v>67133760</v>
      </c>
      <c r="K275" s="1059">
        <f t="shared" ref="K275:L275" si="667">K273+K271</f>
        <v>67133760</v>
      </c>
      <c r="L275" s="1059">
        <f t="shared" si="667"/>
        <v>67133760</v>
      </c>
      <c r="M275" s="1059">
        <f t="shared" ref="M275:O275" si="668">M273+M271</f>
        <v>67133760</v>
      </c>
      <c r="N275" s="1059">
        <f t="shared" si="668"/>
        <v>70097355</v>
      </c>
      <c r="O275" s="1076">
        <f t="shared" si="668"/>
        <v>83694760</v>
      </c>
      <c r="P275" s="1076">
        <f t="shared" ref="P275:Q275" si="669">P273+P271</f>
        <v>83694760</v>
      </c>
      <c r="Q275" s="1076">
        <f t="shared" si="669"/>
        <v>82900528</v>
      </c>
      <c r="R275" s="1076">
        <f t="shared" ref="R275" si="670">R273+R271</f>
        <v>82900528</v>
      </c>
      <c r="S275" s="1076"/>
      <c r="T275" s="1076">
        <f>T273+T271</f>
        <v>0</v>
      </c>
      <c r="U275" s="1076">
        <f t="shared" si="661"/>
        <v>66220554</v>
      </c>
      <c r="V275" s="1076">
        <f t="shared" si="661"/>
        <v>71989387</v>
      </c>
      <c r="W275" s="1076">
        <f t="shared" si="661"/>
        <v>69035660</v>
      </c>
      <c r="X275" s="1076">
        <f t="shared" ref="X275" si="671">X273+X271</f>
        <v>69035660</v>
      </c>
      <c r="Y275" s="1076">
        <f t="shared" si="661"/>
        <v>70332560</v>
      </c>
      <c r="Z275" s="1076">
        <f t="shared" ref="Z275:AA275" si="672">Z273+Z271</f>
        <v>70332560</v>
      </c>
      <c r="AA275" s="1076">
        <f t="shared" si="672"/>
        <v>71596310</v>
      </c>
      <c r="AB275" s="1076">
        <f t="shared" ref="AB275:AC275" si="673">AB273+AB271</f>
        <v>72711810</v>
      </c>
      <c r="AC275" s="1186">
        <f t="shared" si="673"/>
        <v>83578680</v>
      </c>
      <c r="AD275" s="1186">
        <f t="shared" ref="AD275:AE275" si="674">AD273+AD271</f>
        <v>85761411</v>
      </c>
      <c r="AE275" s="1186">
        <f t="shared" si="674"/>
        <v>85849638</v>
      </c>
      <c r="AF275" s="1063"/>
      <c r="AG275" s="1060"/>
      <c r="AH275" s="1065"/>
      <c r="AI275" s="1065"/>
      <c r="AJ275" s="1067"/>
      <c r="AK275" s="1060"/>
      <c r="AL275" s="1069"/>
      <c r="AM275" s="1069"/>
      <c r="AN275" s="1069"/>
      <c r="AO275" s="1069"/>
      <c r="AP275" s="1069"/>
      <c r="AQ275" s="554" t="s">
        <v>426</v>
      </c>
      <c r="AR275" s="620">
        <v>22</v>
      </c>
      <c r="AS275" s="1070"/>
      <c r="AT275" s="1069"/>
      <c r="AU275" s="1069"/>
      <c r="AV275" s="554" t="s">
        <v>426</v>
      </c>
      <c r="AW275" s="620">
        <v>22</v>
      </c>
      <c r="AX275" s="1070"/>
      <c r="AY275" s="1072"/>
      <c r="AZ275" s="559"/>
      <c r="BA275" s="560"/>
      <c r="BB275" s="555" t="s">
        <v>427</v>
      </c>
      <c r="BC275" s="620">
        <v>1881</v>
      </c>
      <c r="BD275" s="1054"/>
      <c r="BE275" s="1074"/>
    </row>
    <row r="276" spans="1:57" s="31" customFormat="1" ht="26.25" customHeight="1" thickBot="1" x14ac:dyDescent="0.25">
      <c r="A276" s="1078"/>
      <c r="B276" s="1081"/>
      <c r="C276" s="1060"/>
      <c r="D276" s="1075"/>
      <c r="E276" s="1059"/>
      <c r="F276" s="1059"/>
      <c r="G276" s="1059"/>
      <c r="H276" s="1059"/>
      <c r="I276" s="1059"/>
      <c r="J276" s="1059"/>
      <c r="K276" s="1059"/>
      <c r="L276" s="1059"/>
      <c r="M276" s="1059"/>
      <c r="N276" s="1059"/>
      <c r="O276" s="1076"/>
      <c r="P276" s="1076"/>
      <c r="Q276" s="1076"/>
      <c r="R276" s="1076"/>
      <c r="S276" s="1076"/>
      <c r="T276" s="1076"/>
      <c r="U276" s="1076"/>
      <c r="V276" s="1076"/>
      <c r="W276" s="1076"/>
      <c r="X276" s="1076"/>
      <c r="Y276" s="1076"/>
      <c r="Z276" s="1076"/>
      <c r="AA276" s="1076"/>
      <c r="AB276" s="1076"/>
      <c r="AC276" s="1187"/>
      <c r="AD276" s="1187"/>
      <c r="AE276" s="1187"/>
      <c r="AF276" s="1064"/>
      <c r="AG276" s="1060"/>
      <c r="AH276" s="1065"/>
      <c r="AI276" s="1065"/>
      <c r="AJ276" s="1068"/>
      <c r="AK276" s="1060"/>
      <c r="AL276" s="1069"/>
      <c r="AM276" s="1069"/>
      <c r="AN276" s="1069"/>
      <c r="AO276" s="1069"/>
      <c r="AP276" s="1069"/>
      <c r="AQ276" s="554" t="s">
        <v>428</v>
      </c>
      <c r="AR276" s="620">
        <v>96</v>
      </c>
      <c r="AS276" s="1070"/>
      <c r="AT276" s="1069"/>
      <c r="AU276" s="1069"/>
      <c r="AV276" s="554" t="s">
        <v>428</v>
      </c>
      <c r="AW276" s="620">
        <v>54</v>
      </c>
      <c r="AX276" s="1070"/>
      <c r="AY276" s="1073"/>
      <c r="AZ276" s="559"/>
      <c r="BA276" s="560"/>
      <c r="BB276" s="558"/>
      <c r="BC276" s="558"/>
      <c r="BD276" s="1055"/>
      <c r="BE276" s="1074"/>
    </row>
    <row r="277" spans="1:57" s="31" customFormat="1" ht="22.5" customHeight="1" x14ac:dyDescent="0.2">
      <c r="A277" s="1078"/>
      <c r="B277" s="1081"/>
      <c r="C277" s="1060" t="s">
        <v>448</v>
      </c>
      <c r="D277" s="551" t="s">
        <v>41</v>
      </c>
      <c r="E277" s="553">
        <v>4500</v>
      </c>
      <c r="F277" s="553">
        <v>4500</v>
      </c>
      <c r="G277" s="553">
        <v>4500</v>
      </c>
      <c r="H277" s="553">
        <v>4500</v>
      </c>
      <c r="I277" s="553">
        <v>4500</v>
      </c>
      <c r="J277" s="553">
        <v>4500</v>
      </c>
      <c r="K277" s="553">
        <v>4500</v>
      </c>
      <c r="L277" s="624">
        <v>4500</v>
      </c>
      <c r="M277" s="632">
        <v>4500</v>
      </c>
      <c r="N277" s="634">
        <v>4500</v>
      </c>
      <c r="O277" s="500">
        <v>4500</v>
      </c>
      <c r="P277" s="500">
        <v>4500</v>
      </c>
      <c r="Q277" s="500">
        <v>4500</v>
      </c>
      <c r="R277" s="42">
        <v>8410</v>
      </c>
      <c r="S277" s="42"/>
      <c r="T277" s="42">
        <v>85</v>
      </c>
      <c r="U277" s="42">
        <v>114</v>
      </c>
      <c r="V277" s="42">
        <v>194</v>
      </c>
      <c r="W277" s="42">
        <v>376</v>
      </c>
      <c r="X277" s="42">
        <v>573</v>
      </c>
      <c r="Y277" s="42">
        <v>1047</v>
      </c>
      <c r="Z277" s="42">
        <v>1479</v>
      </c>
      <c r="AA277" s="500">
        <v>5212</v>
      </c>
      <c r="AB277" s="500">
        <v>6429</v>
      </c>
      <c r="AC277" s="500">
        <v>7571</v>
      </c>
      <c r="AD277" s="500">
        <v>8050</v>
      </c>
      <c r="AE277" s="42">
        <v>8410</v>
      </c>
      <c r="AF277" s="1062" t="s">
        <v>491</v>
      </c>
      <c r="AG277" s="1060" t="s">
        <v>448</v>
      </c>
      <c r="AH277" s="1065"/>
      <c r="AI277" s="1065"/>
      <c r="AJ277" s="1066" t="s">
        <v>588</v>
      </c>
      <c r="AK277" s="1060" t="s">
        <v>448</v>
      </c>
      <c r="AL277" s="1069"/>
      <c r="AM277" s="1069" t="s">
        <v>456</v>
      </c>
      <c r="AN277" s="1069">
        <v>4500</v>
      </c>
      <c r="AO277" s="1069">
        <v>1198</v>
      </c>
      <c r="AP277" s="1069">
        <f t="shared" ref="AP277" si="675">AO277-AS277</f>
        <v>1089</v>
      </c>
      <c r="AQ277" s="554" t="s">
        <v>414</v>
      </c>
      <c r="AR277" s="620">
        <v>0</v>
      </c>
      <c r="AS277" s="1070">
        <v>109</v>
      </c>
      <c r="AT277" s="1069">
        <v>1421</v>
      </c>
      <c r="AU277" s="1069">
        <f t="shared" ref="AU277" si="676">AT277-AX277</f>
        <v>1243</v>
      </c>
      <c r="AV277" s="554" t="s">
        <v>414</v>
      </c>
      <c r="AW277" s="620">
        <v>0</v>
      </c>
      <c r="AX277" s="1070">
        <v>178</v>
      </c>
      <c r="AY277" s="1071">
        <v>2</v>
      </c>
      <c r="AZ277" s="555" t="s">
        <v>415</v>
      </c>
      <c r="BA277" s="620">
        <v>365</v>
      </c>
      <c r="BB277" s="555" t="s">
        <v>416</v>
      </c>
      <c r="BC277" s="620">
        <v>75</v>
      </c>
      <c r="BD277" s="1053">
        <f t="shared" ref="BD277" si="677">AE277</f>
        <v>8410</v>
      </c>
      <c r="BE277" s="1074"/>
    </row>
    <row r="278" spans="1:57" s="31" customFormat="1" ht="38.25" customHeight="1" x14ac:dyDescent="0.2">
      <c r="A278" s="1078"/>
      <c r="B278" s="1081"/>
      <c r="C278" s="1060"/>
      <c r="D278" s="556" t="s">
        <v>3</v>
      </c>
      <c r="E278" s="538">
        <v>57618950</v>
      </c>
      <c r="F278" s="538">
        <v>57618950</v>
      </c>
      <c r="G278" s="538">
        <v>57618950</v>
      </c>
      <c r="H278" s="538">
        <v>57618950</v>
      </c>
      <c r="I278" s="538">
        <v>57618950</v>
      </c>
      <c r="J278" s="538">
        <v>57417720</v>
      </c>
      <c r="K278" s="538">
        <v>57417720</v>
      </c>
      <c r="L278" s="538">
        <v>57417720</v>
      </c>
      <c r="M278" s="538">
        <v>57417720</v>
      </c>
      <c r="N278" s="538">
        <v>60381315</v>
      </c>
      <c r="O278" s="538">
        <v>73978720</v>
      </c>
      <c r="P278" s="538">
        <v>73978720</v>
      </c>
      <c r="Q278" s="538">
        <v>73184488</v>
      </c>
      <c r="R278" s="538">
        <v>73184488</v>
      </c>
      <c r="S278" s="639" t="s">
        <v>566</v>
      </c>
      <c r="T278" s="538">
        <v>0</v>
      </c>
      <c r="U278" s="539">
        <v>53305714</v>
      </c>
      <c r="V278" s="539">
        <v>59074547</v>
      </c>
      <c r="W278" s="539">
        <v>56120820</v>
      </c>
      <c r="X278" s="539">
        <v>56120820</v>
      </c>
      <c r="Y278" s="538">
        <v>57417720</v>
      </c>
      <c r="Z278" s="538">
        <v>57417720</v>
      </c>
      <c r="AA278" s="820">
        <v>58681470</v>
      </c>
      <c r="AB278" s="820">
        <v>59796970</v>
      </c>
      <c r="AC278" s="820">
        <v>70663840</v>
      </c>
      <c r="AD278" s="820">
        <v>72846571</v>
      </c>
      <c r="AE278" s="539">
        <v>72934798</v>
      </c>
      <c r="AF278" s="1063"/>
      <c r="AG278" s="1060"/>
      <c r="AH278" s="1065"/>
      <c r="AI278" s="1065"/>
      <c r="AJ278" s="1067"/>
      <c r="AK278" s="1060"/>
      <c r="AL278" s="1069"/>
      <c r="AM278" s="1069"/>
      <c r="AN278" s="1069"/>
      <c r="AO278" s="1069"/>
      <c r="AP278" s="1069"/>
      <c r="AQ278" s="554" t="s">
        <v>417</v>
      </c>
      <c r="AR278" s="620">
        <v>0</v>
      </c>
      <c r="AS278" s="1070"/>
      <c r="AT278" s="1069"/>
      <c r="AU278" s="1069"/>
      <c r="AV278" s="554" t="s">
        <v>417</v>
      </c>
      <c r="AW278" s="620">
        <v>0</v>
      </c>
      <c r="AX278" s="1070"/>
      <c r="AY278" s="1072"/>
      <c r="AZ278" s="555" t="s">
        <v>418</v>
      </c>
      <c r="BA278" s="620">
        <v>8045</v>
      </c>
      <c r="BB278" s="555" t="s">
        <v>419</v>
      </c>
      <c r="BC278" s="620">
        <v>1</v>
      </c>
      <c r="BD278" s="1054"/>
      <c r="BE278" s="1074"/>
    </row>
    <row r="279" spans="1:57" s="31" customFormat="1" ht="51" x14ac:dyDescent="0.2">
      <c r="A279" s="1078"/>
      <c r="B279" s="1081"/>
      <c r="C279" s="1060"/>
      <c r="D279" s="557" t="s">
        <v>42</v>
      </c>
      <c r="E279" s="553">
        <v>0</v>
      </c>
      <c r="F279" s="553">
        <v>0</v>
      </c>
      <c r="G279" s="553">
        <v>0</v>
      </c>
      <c r="H279" s="553">
        <v>0</v>
      </c>
      <c r="I279" s="553">
        <v>0</v>
      </c>
      <c r="J279" s="553">
        <v>0</v>
      </c>
      <c r="K279" s="553">
        <v>0</v>
      </c>
      <c r="L279" s="624">
        <v>0</v>
      </c>
      <c r="M279" s="632">
        <v>0</v>
      </c>
      <c r="N279" s="634">
        <v>0</v>
      </c>
      <c r="O279" s="500">
        <v>0</v>
      </c>
      <c r="P279" s="500">
        <v>0</v>
      </c>
      <c r="Q279" s="500">
        <v>0</v>
      </c>
      <c r="R279" s="500">
        <v>0</v>
      </c>
      <c r="S279" s="809"/>
      <c r="T279" s="500">
        <v>0</v>
      </c>
      <c r="U279" s="809">
        <v>0</v>
      </c>
      <c r="V279" s="809"/>
      <c r="W279" s="809">
        <v>0</v>
      </c>
      <c r="X279" s="809">
        <v>0</v>
      </c>
      <c r="Y279" s="809">
        <v>0</v>
      </c>
      <c r="Z279" s="809">
        <v>0</v>
      </c>
      <c r="AA279" s="809">
        <v>0</v>
      </c>
      <c r="AB279" s="809">
        <v>0</v>
      </c>
      <c r="AC279" s="809">
        <v>0</v>
      </c>
      <c r="AD279" s="809">
        <v>0</v>
      </c>
      <c r="AE279" s="809">
        <v>0</v>
      </c>
      <c r="AF279" s="1063"/>
      <c r="AG279" s="1060"/>
      <c r="AH279" s="1065"/>
      <c r="AI279" s="1065"/>
      <c r="AJ279" s="1067"/>
      <c r="AK279" s="1060"/>
      <c r="AL279" s="1069"/>
      <c r="AM279" s="1069"/>
      <c r="AN279" s="1069"/>
      <c r="AO279" s="1069"/>
      <c r="AP279" s="1069"/>
      <c r="AQ279" s="554" t="s">
        <v>420</v>
      </c>
      <c r="AR279" s="620">
        <v>11</v>
      </c>
      <c r="AS279" s="1070"/>
      <c r="AT279" s="1069"/>
      <c r="AU279" s="1069"/>
      <c r="AV279" s="554" t="s">
        <v>420</v>
      </c>
      <c r="AW279" s="620">
        <v>1</v>
      </c>
      <c r="AX279" s="1070"/>
      <c r="AY279" s="1072"/>
      <c r="AZ279" s="555"/>
      <c r="BA279" s="558"/>
      <c r="BB279" s="555" t="s">
        <v>421</v>
      </c>
      <c r="BC279" s="620">
        <v>16</v>
      </c>
      <c r="BD279" s="1054"/>
      <c r="BE279" s="1074"/>
    </row>
    <row r="280" spans="1:57" s="31" customFormat="1" ht="38.25" customHeight="1" x14ac:dyDescent="0.2">
      <c r="A280" s="1078"/>
      <c r="B280" s="1081"/>
      <c r="C280" s="1060"/>
      <c r="D280" s="556" t="s">
        <v>4</v>
      </c>
      <c r="E280" s="553">
        <v>9716040</v>
      </c>
      <c r="F280" s="553">
        <v>9716040</v>
      </c>
      <c r="G280" s="553">
        <v>9716040</v>
      </c>
      <c r="H280" s="553">
        <v>9716040</v>
      </c>
      <c r="I280" s="553">
        <v>9716040</v>
      </c>
      <c r="J280" s="553">
        <v>9716040</v>
      </c>
      <c r="K280" s="553">
        <v>9716040</v>
      </c>
      <c r="L280" s="624">
        <v>9716040</v>
      </c>
      <c r="M280" s="632">
        <v>9716040</v>
      </c>
      <c r="N280" s="634">
        <v>9716040</v>
      </c>
      <c r="O280" s="500">
        <v>9716040</v>
      </c>
      <c r="P280" s="500">
        <v>9716040</v>
      </c>
      <c r="Q280" s="500">
        <v>9716040</v>
      </c>
      <c r="R280" s="500">
        <v>9716040</v>
      </c>
      <c r="S280" s="809"/>
      <c r="T280" s="500">
        <v>12541170</v>
      </c>
      <c r="U280" s="539">
        <v>12914840</v>
      </c>
      <c r="V280" s="539">
        <v>12914840</v>
      </c>
      <c r="W280" s="539">
        <v>12914840</v>
      </c>
      <c r="X280" s="539">
        <v>12914840</v>
      </c>
      <c r="Y280" s="539">
        <v>12914840</v>
      </c>
      <c r="Z280" s="539">
        <v>12914840</v>
      </c>
      <c r="AA280" s="539">
        <v>12914840</v>
      </c>
      <c r="AB280" s="539">
        <v>12914840</v>
      </c>
      <c r="AC280" s="539">
        <v>12914840</v>
      </c>
      <c r="AD280" s="539">
        <v>12914840</v>
      </c>
      <c r="AE280" s="539">
        <v>12914840</v>
      </c>
      <c r="AF280" s="1063"/>
      <c r="AG280" s="1060"/>
      <c r="AH280" s="1065"/>
      <c r="AI280" s="1065"/>
      <c r="AJ280" s="1067"/>
      <c r="AK280" s="1060"/>
      <c r="AL280" s="1069"/>
      <c r="AM280" s="1069"/>
      <c r="AN280" s="1069"/>
      <c r="AO280" s="1069"/>
      <c r="AP280" s="1069"/>
      <c r="AQ280" s="554" t="s">
        <v>422</v>
      </c>
      <c r="AR280" s="620">
        <v>200</v>
      </c>
      <c r="AS280" s="1070"/>
      <c r="AT280" s="1069"/>
      <c r="AU280" s="1069"/>
      <c r="AV280" s="554" t="s">
        <v>422</v>
      </c>
      <c r="AW280" s="620">
        <v>12</v>
      </c>
      <c r="AX280" s="1070"/>
      <c r="AY280" s="1072"/>
      <c r="AZ280" s="559"/>
      <c r="BA280" s="560"/>
      <c r="BB280" s="555" t="s">
        <v>423</v>
      </c>
      <c r="BC280" s="620">
        <v>1</v>
      </c>
      <c r="BD280" s="1054"/>
      <c r="BE280" s="1074"/>
    </row>
    <row r="281" spans="1:57" s="31" customFormat="1" ht="38.25" customHeight="1" x14ac:dyDescent="0.2">
      <c r="A281" s="1078"/>
      <c r="B281" s="1081"/>
      <c r="C281" s="1060"/>
      <c r="D281" s="557" t="s">
        <v>43</v>
      </c>
      <c r="E281" s="553">
        <v>4500</v>
      </c>
      <c r="F281" s="553">
        <v>4500</v>
      </c>
      <c r="G281" s="553">
        <v>4500</v>
      </c>
      <c r="H281" s="553">
        <v>4500</v>
      </c>
      <c r="I281" s="553">
        <v>4500</v>
      </c>
      <c r="J281" s="553">
        <v>4500</v>
      </c>
      <c r="K281" s="553">
        <v>4500</v>
      </c>
      <c r="L281" s="624">
        <v>4500</v>
      </c>
      <c r="M281" s="632">
        <v>4500</v>
      </c>
      <c r="N281" s="634">
        <v>4500</v>
      </c>
      <c r="O281" s="500">
        <v>4500</v>
      </c>
      <c r="P281" s="500">
        <v>4500</v>
      </c>
      <c r="Q281" s="500">
        <v>4500</v>
      </c>
      <c r="R281" s="500">
        <v>4500</v>
      </c>
      <c r="S281" s="500"/>
      <c r="T281" s="500">
        <f t="shared" ref="T281:Y282" si="678">T279+T277</f>
        <v>85</v>
      </c>
      <c r="U281" s="500">
        <f t="shared" si="678"/>
        <v>114</v>
      </c>
      <c r="V281" s="500">
        <f t="shared" si="678"/>
        <v>194</v>
      </c>
      <c r="W281" s="500">
        <f t="shared" si="678"/>
        <v>376</v>
      </c>
      <c r="X281" s="500">
        <f t="shared" ref="X281" si="679">X279+X277</f>
        <v>573</v>
      </c>
      <c r="Y281" s="500">
        <f t="shared" si="678"/>
        <v>1047</v>
      </c>
      <c r="Z281" s="500">
        <f t="shared" ref="Z281:AA281" si="680">Z279+Z277</f>
        <v>1479</v>
      </c>
      <c r="AA281" s="500">
        <f t="shared" si="680"/>
        <v>5212</v>
      </c>
      <c r="AB281" s="500">
        <f t="shared" ref="AB281:AC281" si="681">AB279+AB277</f>
        <v>6429</v>
      </c>
      <c r="AC281" s="500">
        <f t="shared" si="681"/>
        <v>7571</v>
      </c>
      <c r="AD281" s="500">
        <f t="shared" ref="AD281:AE281" si="682">AD279+AD277</f>
        <v>8050</v>
      </c>
      <c r="AE281" s="500">
        <f t="shared" si="682"/>
        <v>8410</v>
      </c>
      <c r="AF281" s="1063"/>
      <c r="AG281" s="1060"/>
      <c r="AH281" s="1065"/>
      <c r="AI281" s="1065"/>
      <c r="AJ281" s="1067"/>
      <c r="AK281" s="1060"/>
      <c r="AL281" s="1069"/>
      <c r="AM281" s="1069"/>
      <c r="AN281" s="1069"/>
      <c r="AO281" s="1069"/>
      <c r="AP281" s="1069"/>
      <c r="AQ281" s="554" t="s">
        <v>424</v>
      </c>
      <c r="AR281" s="620">
        <v>280</v>
      </c>
      <c r="AS281" s="1070"/>
      <c r="AT281" s="1069"/>
      <c r="AU281" s="1069"/>
      <c r="AV281" s="554" t="s">
        <v>424</v>
      </c>
      <c r="AW281" s="620">
        <v>65</v>
      </c>
      <c r="AX281" s="1070"/>
      <c r="AY281" s="1072"/>
      <c r="AZ281" s="559"/>
      <c r="BA281" s="560"/>
      <c r="BB281" s="555" t="s">
        <v>425</v>
      </c>
      <c r="BC281" s="620">
        <v>0</v>
      </c>
      <c r="BD281" s="1054"/>
      <c r="BE281" s="1074"/>
    </row>
    <row r="282" spans="1:57" s="31" customFormat="1" ht="38.25" x14ac:dyDescent="0.2">
      <c r="A282" s="1078"/>
      <c r="B282" s="1081"/>
      <c r="C282" s="1060"/>
      <c r="D282" s="1057" t="s">
        <v>45</v>
      </c>
      <c r="E282" s="1059">
        <f t="shared" ref="E282:J282" si="683">E280+E278</f>
        <v>67334990</v>
      </c>
      <c r="F282" s="1059">
        <f t="shared" si="683"/>
        <v>67334990</v>
      </c>
      <c r="G282" s="1059">
        <f t="shared" si="683"/>
        <v>67334990</v>
      </c>
      <c r="H282" s="1059">
        <f t="shared" si="683"/>
        <v>67334990</v>
      </c>
      <c r="I282" s="1059">
        <f t="shared" si="683"/>
        <v>67334990</v>
      </c>
      <c r="J282" s="1059">
        <f t="shared" si="683"/>
        <v>67133760</v>
      </c>
      <c r="K282" s="1059">
        <f t="shared" ref="K282:L282" si="684">K280+K278</f>
        <v>67133760</v>
      </c>
      <c r="L282" s="1059">
        <f t="shared" si="684"/>
        <v>67133760</v>
      </c>
      <c r="M282" s="1059">
        <f t="shared" ref="M282:O282" si="685">M280+M278</f>
        <v>67133760</v>
      </c>
      <c r="N282" s="1059">
        <f t="shared" si="685"/>
        <v>70097355</v>
      </c>
      <c r="O282" s="1076">
        <f t="shared" si="685"/>
        <v>83694760</v>
      </c>
      <c r="P282" s="1076">
        <f t="shared" ref="P282:Q282" si="686">P280+P278</f>
        <v>83694760</v>
      </c>
      <c r="Q282" s="1076">
        <f t="shared" si="686"/>
        <v>82900528</v>
      </c>
      <c r="R282" s="1076">
        <f t="shared" ref="R282" si="687">R280+R278</f>
        <v>82900528</v>
      </c>
      <c r="S282" s="1076"/>
      <c r="T282" s="1076">
        <f>T280+T278</f>
        <v>12541170</v>
      </c>
      <c r="U282" s="1076">
        <f t="shared" si="678"/>
        <v>66220554</v>
      </c>
      <c r="V282" s="1076">
        <f t="shared" si="678"/>
        <v>71989387</v>
      </c>
      <c r="W282" s="1076">
        <f t="shared" si="678"/>
        <v>69035660</v>
      </c>
      <c r="X282" s="1076">
        <f t="shared" ref="X282" si="688">X280+X278</f>
        <v>69035660</v>
      </c>
      <c r="Y282" s="1076">
        <f t="shared" si="678"/>
        <v>70332560</v>
      </c>
      <c r="Z282" s="1076">
        <f t="shared" ref="Z282:AA282" si="689">Z280+Z278</f>
        <v>70332560</v>
      </c>
      <c r="AA282" s="1076">
        <f t="shared" si="689"/>
        <v>71596310</v>
      </c>
      <c r="AB282" s="1076">
        <f t="shared" ref="AB282:AC282" si="690">AB280+AB278</f>
        <v>72711810</v>
      </c>
      <c r="AC282" s="1186">
        <f t="shared" si="690"/>
        <v>83578680</v>
      </c>
      <c r="AD282" s="1186">
        <f t="shared" ref="AD282:AE282" si="691">AD280+AD278</f>
        <v>85761411</v>
      </c>
      <c r="AE282" s="1186">
        <f t="shared" si="691"/>
        <v>85849638</v>
      </c>
      <c r="AF282" s="1063"/>
      <c r="AG282" s="1060"/>
      <c r="AH282" s="1065"/>
      <c r="AI282" s="1065"/>
      <c r="AJ282" s="1067"/>
      <c r="AK282" s="1060"/>
      <c r="AL282" s="1069"/>
      <c r="AM282" s="1069"/>
      <c r="AN282" s="1069"/>
      <c r="AO282" s="1069"/>
      <c r="AP282" s="1069"/>
      <c r="AQ282" s="554" t="s">
        <v>426</v>
      </c>
      <c r="AR282" s="620">
        <v>63</v>
      </c>
      <c r="AS282" s="1070"/>
      <c r="AT282" s="1069"/>
      <c r="AU282" s="1069"/>
      <c r="AV282" s="554" t="s">
        <v>426</v>
      </c>
      <c r="AW282" s="620">
        <v>30</v>
      </c>
      <c r="AX282" s="1070"/>
      <c r="AY282" s="1072"/>
      <c r="AZ282" s="559"/>
      <c r="BA282" s="560"/>
      <c r="BB282" s="555" t="s">
        <v>427</v>
      </c>
      <c r="BC282" s="620">
        <v>8317</v>
      </c>
      <c r="BD282" s="1054"/>
      <c r="BE282" s="1074"/>
    </row>
    <row r="283" spans="1:57" s="31" customFormat="1" ht="26.25" customHeight="1" thickBot="1" x14ac:dyDescent="0.25">
      <c r="A283" s="1078"/>
      <c r="B283" s="1081"/>
      <c r="C283" s="1060"/>
      <c r="D283" s="1075"/>
      <c r="E283" s="1059"/>
      <c r="F283" s="1059"/>
      <c r="G283" s="1059"/>
      <c r="H283" s="1059"/>
      <c r="I283" s="1059"/>
      <c r="J283" s="1059"/>
      <c r="K283" s="1059"/>
      <c r="L283" s="1059"/>
      <c r="M283" s="1059"/>
      <c r="N283" s="1059"/>
      <c r="O283" s="1076"/>
      <c r="P283" s="1076"/>
      <c r="Q283" s="1076"/>
      <c r="R283" s="1076"/>
      <c r="S283" s="1076"/>
      <c r="T283" s="1076"/>
      <c r="U283" s="1076"/>
      <c r="V283" s="1076"/>
      <c r="W283" s="1076"/>
      <c r="X283" s="1076"/>
      <c r="Y283" s="1076"/>
      <c r="Z283" s="1076"/>
      <c r="AA283" s="1076"/>
      <c r="AB283" s="1076"/>
      <c r="AC283" s="1187"/>
      <c r="AD283" s="1187"/>
      <c r="AE283" s="1187"/>
      <c r="AF283" s="1064"/>
      <c r="AG283" s="1060"/>
      <c r="AH283" s="1065"/>
      <c r="AI283" s="1065"/>
      <c r="AJ283" s="1068"/>
      <c r="AK283" s="1060"/>
      <c r="AL283" s="1069"/>
      <c r="AM283" s="1069"/>
      <c r="AN283" s="1069"/>
      <c r="AO283" s="1069"/>
      <c r="AP283" s="1069"/>
      <c r="AQ283" s="554" t="s">
        <v>428</v>
      </c>
      <c r="AR283" s="620">
        <v>4372</v>
      </c>
      <c r="AS283" s="1070"/>
      <c r="AT283" s="1069"/>
      <c r="AU283" s="1069"/>
      <c r="AV283" s="554" t="s">
        <v>428</v>
      </c>
      <c r="AW283" s="620">
        <v>4389</v>
      </c>
      <c r="AX283" s="1070"/>
      <c r="AY283" s="1073"/>
      <c r="AZ283" s="559"/>
      <c r="BA283" s="560"/>
      <c r="BB283" s="558"/>
      <c r="BC283" s="558"/>
      <c r="BD283" s="1055"/>
      <c r="BE283" s="1074"/>
    </row>
    <row r="284" spans="1:57" s="31" customFormat="1" ht="22.5" customHeight="1" x14ac:dyDescent="0.2">
      <c r="A284" s="1078"/>
      <c r="B284" s="1081"/>
      <c r="C284" s="1060" t="s">
        <v>450</v>
      </c>
      <c r="D284" s="551" t="s">
        <v>41</v>
      </c>
      <c r="E284" s="553">
        <v>4500</v>
      </c>
      <c r="F284" s="553">
        <v>4500</v>
      </c>
      <c r="G284" s="553">
        <v>4500</v>
      </c>
      <c r="H284" s="553">
        <v>4500</v>
      </c>
      <c r="I284" s="553">
        <v>4500</v>
      </c>
      <c r="J284" s="553">
        <v>4500</v>
      </c>
      <c r="K284" s="553">
        <v>4500</v>
      </c>
      <c r="L284" s="624">
        <v>4500</v>
      </c>
      <c r="M284" s="632">
        <v>4500</v>
      </c>
      <c r="N284" s="634">
        <v>4500</v>
      </c>
      <c r="O284" s="500">
        <v>4500</v>
      </c>
      <c r="P284" s="500">
        <v>4500</v>
      </c>
      <c r="Q284" s="500">
        <v>4500</v>
      </c>
      <c r="R284" s="42">
        <v>3429</v>
      </c>
      <c r="S284" s="42"/>
      <c r="T284" s="500">
        <v>0</v>
      </c>
      <c r="U284" s="42">
        <v>0</v>
      </c>
      <c r="V284" s="42">
        <v>25</v>
      </c>
      <c r="W284" s="42">
        <v>362</v>
      </c>
      <c r="X284" s="42">
        <v>757</v>
      </c>
      <c r="Y284" s="42">
        <v>1074</v>
      </c>
      <c r="Z284" s="42">
        <v>1502</v>
      </c>
      <c r="AA284" s="500">
        <v>2128</v>
      </c>
      <c r="AB284" s="500">
        <v>2614</v>
      </c>
      <c r="AC284" s="500">
        <v>2948</v>
      </c>
      <c r="AD284" s="500">
        <v>3390</v>
      </c>
      <c r="AE284" s="42">
        <v>3429</v>
      </c>
      <c r="AF284" s="1062" t="s">
        <v>491</v>
      </c>
      <c r="AG284" s="1060" t="s">
        <v>450</v>
      </c>
      <c r="AH284" s="1065"/>
      <c r="AI284" s="1065"/>
      <c r="AJ284" s="1066" t="s">
        <v>588</v>
      </c>
      <c r="AK284" s="1060" t="s">
        <v>450</v>
      </c>
      <c r="AL284" s="1069"/>
      <c r="AM284" s="1069" t="s">
        <v>456</v>
      </c>
      <c r="AN284" s="1069">
        <v>4500</v>
      </c>
      <c r="AO284" s="1069">
        <v>1430</v>
      </c>
      <c r="AP284" s="1069">
        <f t="shared" ref="AP284" si="692">AO284-AS284</f>
        <v>1317</v>
      </c>
      <c r="AQ284" s="554" t="s">
        <v>414</v>
      </c>
      <c r="AR284" s="620">
        <v>0</v>
      </c>
      <c r="AS284" s="1070">
        <v>113</v>
      </c>
      <c r="AT284" s="1069">
        <v>1653</v>
      </c>
      <c r="AU284" s="1069">
        <f t="shared" ref="AU284" si="693">AT284-AX284</f>
        <v>1507</v>
      </c>
      <c r="AV284" s="554" t="s">
        <v>414</v>
      </c>
      <c r="AW284" s="620">
        <v>0</v>
      </c>
      <c r="AX284" s="1070">
        <v>146</v>
      </c>
      <c r="AY284" s="1071">
        <v>1</v>
      </c>
      <c r="AZ284" s="555" t="s">
        <v>415</v>
      </c>
      <c r="BA284" s="620">
        <v>495</v>
      </c>
      <c r="BB284" s="555" t="s">
        <v>416</v>
      </c>
      <c r="BC284" s="620">
        <v>20</v>
      </c>
      <c r="BD284" s="1053">
        <f t="shared" ref="BD284" si="694">AE284</f>
        <v>3429</v>
      </c>
      <c r="BE284" s="1074"/>
    </row>
    <row r="285" spans="1:57" s="31" customFormat="1" ht="38.25" customHeight="1" x14ac:dyDescent="0.2">
      <c r="A285" s="1078"/>
      <c r="B285" s="1081"/>
      <c r="C285" s="1060"/>
      <c r="D285" s="556" t="s">
        <v>3</v>
      </c>
      <c r="E285" s="538">
        <v>57618950</v>
      </c>
      <c r="F285" s="538">
        <v>57618950</v>
      </c>
      <c r="G285" s="538">
        <v>57618950</v>
      </c>
      <c r="H285" s="538">
        <v>57618950</v>
      </c>
      <c r="I285" s="538">
        <v>57618950</v>
      </c>
      <c r="J285" s="538">
        <v>57417720</v>
      </c>
      <c r="K285" s="538">
        <v>57417720</v>
      </c>
      <c r="L285" s="538">
        <v>57417720</v>
      </c>
      <c r="M285" s="538">
        <v>57417720</v>
      </c>
      <c r="N285" s="538">
        <v>60381315</v>
      </c>
      <c r="O285" s="538">
        <v>73978720</v>
      </c>
      <c r="P285" s="538">
        <v>73978720</v>
      </c>
      <c r="Q285" s="538">
        <v>73184488</v>
      </c>
      <c r="R285" s="538">
        <v>73184488</v>
      </c>
      <c r="S285" s="639" t="s">
        <v>566</v>
      </c>
      <c r="T285" s="538">
        <v>0</v>
      </c>
      <c r="U285" s="539">
        <v>0</v>
      </c>
      <c r="V285" s="539">
        <v>59074547</v>
      </c>
      <c r="W285" s="539">
        <v>56120820</v>
      </c>
      <c r="X285" s="539">
        <v>56120820</v>
      </c>
      <c r="Y285" s="538">
        <v>57417720</v>
      </c>
      <c r="Z285" s="538">
        <v>57417720</v>
      </c>
      <c r="AA285" s="820">
        <v>58681470</v>
      </c>
      <c r="AB285" s="820">
        <v>59796970</v>
      </c>
      <c r="AC285" s="820">
        <v>70663840</v>
      </c>
      <c r="AD285" s="820">
        <v>72846571</v>
      </c>
      <c r="AE285" s="539">
        <v>72934798</v>
      </c>
      <c r="AF285" s="1063"/>
      <c r="AG285" s="1060"/>
      <c r="AH285" s="1065"/>
      <c r="AI285" s="1065"/>
      <c r="AJ285" s="1067"/>
      <c r="AK285" s="1060"/>
      <c r="AL285" s="1069"/>
      <c r="AM285" s="1069"/>
      <c r="AN285" s="1069"/>
      <c r="AO285" s="1069"/>
      <c r="AP285" s="1069"/>
      <c r="AQ285" s="554" t="s">
        <v>417</v>
      </c>
      <c r="AR285" s="620">
        <v>0</v>
      </c>
      <c r="AS285" s="1070"/>
      <c r="AT285" s="1069"/>
      <c r="AU285" s="1069"/>
      <c r="AV285" s="554" t="s">
        <v>417</v>
      </c>
      <c r="AW285" s="620">
        <v>0</v>
      </c>
      <c r="AX285" s="1070"/>
      <c r="AY285" s="1072"/>
      <c r="AZ285" s="555" t="s">
        <v>418</v>
      </c>
      <c r="BA285" s="620">
        <v>2934</v>
      </c>
      <c r="BB285" s="555" t="s">
        <v>419</v>
      </c>
      <c r="BC285" s="620">
        <v>0</v>
      </c>
      <c r="BD285" s="1054"/>
      <c r="BE285" s="1074"/>
    </row>
    <row r="286" spans="1:57" s="31" customFormat="1" ht="51" x14ac:dyDescent="0.2">
      <c r="A286" s="1078"/>
      <c r="B286" s="1081"/>
      <c r="C286" s="1060"/>
      <c r="D286" s="557" t="s">
        <v>42</v>
      </c>
      <c r="E286" s="553">
        <v>0</v>
      </c>
      <c r="F286" s="553">
        <v>0</v>
      </c>
      <c r="G286" s="553">
        <v>0</v>
      </c>
      <c r="H286" s="553">
        <v>0</v>
      </c>
      <c r="I286" s="553">
        <v>0</v>
      </c>
      <c r="J286" s="553">
        <v>0</v>
      </c>
      <c r="K286" s="553">
        <v>0</v>
      </c>
      <c r="L286" s="624">
        <v>0</v>
      </c>
      <c r="M286" s="632">
        <v>0</v>
      </c>
      <c r="N286" s="634">
        <v>0</v>
      </c>
      <c r="O286" s="500">
        <v>0</v>
      </c>
      <c r="P286" s="500">
        <v>0</v>
      </c>
      <c r="Q286" s="500">
        <v>0</v>
      </c>
      <c r="R286" s="500">
        <v>0</v>
      </c>
      <c r="S286" s="809"/>
      <c r="T286" s="500">
        <v>0</v>
      </c>
      <c r="U286" s="809">
        <v>0</v>
      </c>
      <c r="V286" s="809">
        <v>0</v>
      </c>
      <c r="W286" s="809">
        <v>0</v>
      </c>
      <c r="X286" s="809">
        <v>0</v>
      </c>
      <c r="Y286" s="809">
        <v>0</v>
      </c>
      <c r="Z286" s="809">
        <v>0</v>
      </c>
      <c r="AA286" s="809">
        <v>0</v>
      </c>
      <c r="AB286" s="809">
        <v>0</v>
      </c>
      <c r="AC286" s="809">
        <v>0</v>
      </c>
      <c r="AD286" s="809">
        <v>0</v>
      </c>
      <c r="AE286" s="809">
        <v>0</v>
      </c>
      <c r="AF286" s="1063"/>
      <c r="AG286" s="1060"/>
      <c r="AH286" s="1065"/>
      <c r="AI286" s="1065"/>
      <c r="AJ286" s="1067"/>
      <c r="AK286" s="1060"/>
      <c r="AL286" s="1069"/>
      <c r="AM286" s="1069"/>
      <c r="AN286" s="1069"/>
      <c r="AO286" s="1069"/>
      <c r="AP286" s="1069"/>
      <c r="AQ286" s="554" t="s">
        <v>420</v>
      </c>
      <c r="AR286" s="620">
        <v>0</v>
      </c>
      <c r="AS286" s="1070"/>
      <c r="AT286" s="1069"/>
      <c r="AU286" s="1069"/>
      <c r="AV286" s="554" t="s">
        <v>420</v>
      </c>
      <c r="AW286" s="620">
        <v>0</v>
      </c>
      <c r="AX286" s="1070"/>
      <c r="AY286" s="1072"/>
      <c r="AZ286" s="555"/>
      <c r="BA286" s="558"/>
      <c r="BB286" s="555" t="s">
        <v>421</v>
      </c>
      <c r="BC286" s="620">
        <v>8</v>
      </c>
      <c r="BD286" s="1054"/>
      <c r="BE286" s="1074"/>
    </row>
    <row r="287" spans="1:57" s="31" customFormat="1" ht="38.25" customHeight="1" x14ac:dyDescent="0.2">
      <c r="A287" s="1078"/>
      <c r="B287" s="1081"/>
      <c r="C287" s="1060"/>
      <c r="D287" s="556" t="s">
        <v>4</v>
      </c>
      <c r="E287" s="553">
        <v>9716040</v>
      </c>
      <c r="F287" s="553">
        <v>9716040</v>
      </c>
      <c r="G287" s="553">
        <v>9716040</v>
      </c>
      <c r="H287" s="553">
        <v>9716040</v>
      </c>
      <c r="I287" s="553">
        <v>9716040</v>
      </c>
      <c r="J287" s="553">
        <v>9716040</v>
      </c>
      <c r="K287" s="553">
        <v>9716040</v>
      </c>
      <c r="L287" s="624">
        <v>9716040</v>
      </c>
      <c r="M287" s="632">
        <v>9716040</v>
      </c>
      <c r="N287" s="634">
        <v>9716040</v>
      </c>
      <c r="O287" s="500">
        <v>9716040</v>
      </c>
      <c r="P287" s="500">
        <v>9716040</v>
      </c>
      <c r="Q287" s="500">
        <v>9716040</v>
      </c>
      <c r="R287" s="500">
        <v>9716040</v>
      </c>
      <c r="S287" s="809"/>
      <c r="T287" s="538">
        <v>0</v>
      </c>
      <c r="U287" s="538">
        <v>0</v>
      </c>
      <c r="V287" s="539">
        <v>1471153</v>
      </c>
      <c r="W287" s="539">
        <v>1471153</v>
      </c>
      <c r="X287" s="539">
        <v>1471153</v>
      </c>
      <c r="Y287" s="539">
        <v>1471153</v>
      </c>
      <c r="Z287" s="539">
        <v>2054473</v>
      </c>
      <c r="AA287" s="539">
        <v>2054473</v>
      </c>
      <c r="AB287" s="539">
        <v>2054473</v>
      </c>
      <c r="AC287" s="539">
        <v>2054473</v>
      </c>
      <c r="AD287" s="539">
        <v>2054473</v>
      </c>
      <c r="AE287" s="539">
        <v>2054473</v>
      </c>
      <c r="AF287" s="1063"/>
      <c r="AG287" s="1060"/>
      <c r="AH287" s="1065"/>
      <c r="AI287" s="1065"/>
      <c r="AJ287" s="1067"/>
      <c r="AK287" s="1060"/>
      <c r="AL287" s="1069"/>
      <c r="AM287" s="1069"/>
      <c r="AN287" s="1069"/>
      <c r="AO287" s="1069"/>
      <c r="AP287" s="1069"/>
      <c r="AQ287" s="554" t="s">
        <v>422</v>
      </c>
      <c r="AR287" s="620">
        <v>100</v>
      </c>
      <c r="AS287" s="1070"/>
      <c r="AT287" s="1069"/>
      <c r="AU287" s="1069"/>
      <c r="AV287" s="554" t="s">
        <v>422</v>
      </c>
      <c r="AW287" s="620">
        <v>93</v>
      </c>
      <c r="AX287" s="1070"/>
      <c r="AY287" s="1072"/>
      <c r="AZ287" s="559"/>
      <c r="BA287" s="560"/>
      <c r="BB287" s="555" t="s">
        <v>423</v>
      </c>
      <c r="BC287" s="620">
        <v>4</v>
      </c>
      <c r="BD287" s="1054"/>
      <c r="BE287" s="1074"/>
    </row>
    <row r="288" spans="1:57" s="31" customFormat="1" ht="38.25" customHeight="1" x14ac:dyDescent="0.2">
      <c r="A288" s="1078"/>
      <c r="B288" s="1081"/>
      <c r="C288" s="1060"/>
      <c r="D288" s="557" t="s">
        <v>43</v>
      </c>
      <c r="E288" s="553">
        <v>4500</v>
      </c>
      <c r="F288" s="553">
        <v>4500</v>
      </c>
      <c r="G288" s="553">
        <v>4500</v>
      </c>
      <c r="H288" s="553">
        <v>4500</v>
      </c>
      <c r="I288" s="553">
        <v>4500</v>
      </c>
      <c r="J288" s="553">
        <v>4500</v>
      </c>
      <c r="K288" s="553">
        <v>4500</v>
      </c>
      <c r="L288" s="624">
        <v>4500</v>
      </c>
      <c r="M288" s="632">
        <v>4500</v>
      </c>
      <c r="N288" s="634">
        <v>4500</v>
      </c>
      <c r="O288" s="500">
        <v>4500</v>
      </c>
      <c r="P288" s="500">
        <v>4500</v>
      </c>
      <c r="Q288" s="500">
        <v>4500</v>
      </c>
      <c r="R288" s="500">
        <v>4500</v>
      </c>
      <c r="S288" s="500"/>
      <c r="T288" s="821">
        <v>0</v>
      </c>
      <c r="U288" s="500">
        <f t="shared" ref="U288:Y289" si="695">U286+U284</f>
        <v>0</v>
      </c>
      <c r="V288" s="500">
        <f t="shared" si="695"/>
        <v>25</v>
      </c>
      <c r="W288" s="500">
        <f t="shared" si="695"/>
        <v>362</v>
      </c>
      <c r="X288" s="500">
        <f t="shared" ref="X288" si="696">X286+X284</f>
        <v>757</v>
      </c>
      <c r="Y288" s="500">
        <f t="shared" si="695"/>
        <v>1074</v>
      </c>
      <c r="Z288" s="500">
        <f t="shared" ref="Z288:AA288" si="697">Z286+Z284</f>
        <v>1502</v>
      </c>
      <c r="AA288" s="500">
        <f t="shared" si="697"/>
        <v>2128</v>
      </c>
      <c r="AB288" s="500">
        <f t="shared" ref="AB288:AC288" si="698">AB286+AB284</f>
        <v>2614</v>
      </c>
      <c r="AC288" s="500">
        <f t="shared" si="698"/>
        <v>2948</v>
      </c>
      <c r="AD288" s="500">
        <f t="shared" ref="AD288:AE288" si="699">AD286+AD284</f>
        <v>3390</v>
      </c>
      <c r="AE288" s="500">
        <f t="shared" si="699"/>
        <v>3429</v>
      </c>
      <c r="AF288" s="1063"/>
      <c r="AG288" s="1060"/>
      <c r="AH288" s="1065"/>
      <c r="AI288" s="1065"/>
      <c r="AJ288" s="1067"/>
      <c r="AK288" s="1060"/>
      <c r="AL288" s="1069"/>
      <c r="AM288" s="1069"/>
      <c r="AN288" s="1069"/>
      <c r="AO288" s="1069"/>
      <c r="AP288" s="1069"/>
      <c r="AQ288" s="554" t="s">
        <v>424</v>
      </c>
      <c r="AR288" s="620">
        <v>261</v>
      </c>
      <c r="AS288" s="1070"/>
      <c r="AT288" s="1069"/>
      <c r="AU288" s="1069"/>
      <c r="AV288" s="554" t="s">
        <v>424</v>
      </c>
      <c r="AW288" s="620">
        <v>244</v>
      </c>
      <c r="AX288" s="1070"/>
      <c r="AY288" s="1072"/>
      <c r="AZ288" s="559"/>
      <c r="BA288" s="560"/>
      <c r="BB288" s="555" t="s">
        <v>425</v>
      </c>
      <c r="BC288" s="620">
        <v>1</v>
      </c>
      <c r="BD288" s="1054"/>
      <c r="BE288" s="1074"/>
    </row>
    <row r="289" spans="1:57" s="31" customFormat="1" ht="38.25" x14ac:dyDescent="0.2">
      <c r="A289" s="1078"/>
      <c r="B289" s="1081"/>
      <c r="C289" s="1060"/>
      <c r="D289" s="1057" t="s">
        <v>45</v>
      </c>
      <c r="E289" s="1059">
        <f t="shared" ref="E289:J289" si="700">E287+E285</f>
        <v>67334990</v>
      </c>
      <c r="F289" s="1059">
        <f t="shared" si="700"/>
        <v>67334990</v>
      </c>
      <c r="G289" s="1059">
        <f t="shared" si="700"/>
        <v>67334990</v>
      </c>
      <c r="H289" s="1059">
        <f t="shared" si="700"/>
        <v>67334990</v>
      </c>
      <c r="I289" s="1059">
        <f t="shared" si="700"/>
        <v>67334990</v>
      </c>
      <c r="J289" s="1059">
        <f t="shared" si="700"/>
        <v>67133760</v>
      </c>
      <c r="K289" s="1059">
        <f t="shared" ref="K289:L289" si="701">K287+K285</f>
        <v>67133760</v>
      </c>
      <c r="L289" s="1059">
        <f t="shared" si="701"/>
        <v>67133760</v>
      </c>
      <c r="M289" s="1059">
        <f t="shared" ref="M289:O289" si="702">M287+M285</f>
        <v>67133760</v>
      </c>
      <c r="N289" s="1059">
        <f t="shared" si="702"/>
        <v>70097355</v>
      </c>
      <c r="O289" s="1076">
        <f t="shared" si="702"/>
        <v>83694760</v>
      </c>
      <c r="P289" s="1076">
        <f t="shared" ref="P289:Q289" si="703">P287+P285</f>
        <v>83694760</v>
      </c>
      <c r="Q289" s="1076">
        <f t="shared" si="703"/>
        <v>82900528</v>
      </c>
      <c r="R289" s="1076">
        <f t="shared" ref="R289" si="704">R287+R285</f>
        <v>82900528</v>
      </c>
      <c r="S289" s="1076"/>
      <c r="T289" s="1076">
        <f>T287+T285</f>
        <v>0</v>
      </c>
      <c r="U289" s="1076">
        <f t="shared" si="695"/>
        <v>0</v>
      </c>
      <c r="V289" s="1076">
        <f t="shared" si="695"/>
        <v>60545700</v>
      </c>
      <c r="W289" s="1076">
        <f t="shared" si="695"/>
        <v>57591973</v>
      </c>
      <c r="X289" s="1076">
        <f t="shared" ref="X289" si="705">X287+X285</f>
        <v>57591973</v>
      </c>
      <c r="Y289" s="1076">
        <f t="shared" si="695"/>
        <v>58888873</v>
      </c>
      <c r="Z289" s="1076">
        <f t="shared" ref="Z289:AA289" si="706">Z287+Z285</f>
        <v>59472193</v>
      </c>
      <c r="AA289" s="1076">
        <f t="shared" si="706"/>
        <v>60735943</v>
      </c>
      <c r="AB289" s="1076">
        <f t="shared" ref="AB289:AC289" si="707">AB287+AB285</f>
        <v>61851443</v>
      </c>
      <c r="AC289" s="1186">
        <f t="shared" si="707"/>
        <v>72718313</v>
      </c>
      <c r="AD289" s="1186">
        <f t="shared" ref="AD289:AE289" si="708">AD287+AD285</f>
        <v>74901044</v>
      </c>
      <c r="AE289" s="1186">
        <f t="shared" si="708"/>
        <v>74989271</v>
      </c>
      <c r="AF289" s="1063"/>
      <c r="AG289" s="1060"/>
      <c r="AH289" s="1065"/>
      <c r="AI289" s="1065"/>
      <c r="AJ289" s="1067"/>
      <c r="AK289" s="1060"/>
      <c r="AL289" s="1069"/>
      <c r="AM289" s="1069"/>
      <c r="AN289" s="1069"/>
      <c r="AO289" s="1069"/>
      <c r="AP289" s="1069"/>
      <c r="AQ289" s="554" t="s">
        <v>426</v>
      </c>
      <c r="AR289" s="620">
        <v>32</v>
      </c>
      <c r="AS289" s="1070"/>
      <c r="AT289" s="1069"/>
      <c r="AU289" s="1069"/>
      <c r="AV289" s="554" t="s">
        <v>426</v>
      </c>
      <c r="AW289" s="620">
        <v>36</v>
      </c>
      <c r="AX289" s="1070"/>
      <c r="AY289" s="1072"/>
      <c r="AZ289" s="559"/>
      <c r="BA289" s="560"/>
      <c r="BB289" s="555" t="s">
        <v>427</v>
      </c>
      <c r="BC289" s="620">
        <v>3396</v>
      </c>
      <c r="BD289" s="1054"/>
      <c r="BE289" s="1074"/>
    </row>
    <row r="290" spans="1:57" s="31" customFormat="1" ht="26.25" customHeight="1" thickBot="1" x14ac:dyDescent="0.25">
      <c r="A290" s="1078"/>
      <c r="B290" s="1081"/>
      <c r="C290" s="1060"/>
      <c r="D290" s="1075"/>
      <c r="E290" s="1059"/>
      <c r="F290" s="1059"/>
      <c r="G290" s="1059"/>
      <c r="H290" s="1059"/>
      <c r="I290" s="1059"/>
      <c r="J290" s="1059"/>
      <c r="K290" s="1059"/>
      <c r="L290" s="1059"/>
      <c r="M290" s="1059"/>
      <c r="N290" s="1059"/>
      <c r="O290" s="1076"/>
      <c r="P290" s="1076"/>
      <c r="Q290" s="1076"/>
      <c r="R290" s="1076"/>
      <c r="S290" s="1076"/>
      <c r="T290" s="1076"/>
      <c r="U290" s="1076"/>
      <c r="V290" s="1076"/>
      <c r="W290" s="1076"/>
      <c r="X290" s="1076"/>
      <c r="Y290" s="1076"/>
      <c r="Z290" s="1076"/>
      <c r="AA290" s="1076"/>
      <c r="AB290" s="1076"/>
      <c r="AC290" s="1187"/>
      <c r="AD290" s="1187"/>
      <c r="AE290" s="1187"/>
      <c r="AF290" s="1064"/>
      <c r="AG290" s="1060"/>
      <c r="AH290" s="1065"/>
      <c r="AI290" s="1065"/>
      <c r="AJ290" s="1068"/>
      <c r="AK290" s="1060"/>
      <c r="AL290" s="1069"/>
      <c r="AM290" s="1069"/>
      <c r="AN290" s="1069"/>
      <c r="AO290" s="1069"/>
      <c r="AP290" s="1069"/>
      <c r="AQ290" s="554" t="s">
        <v>428</v>
      </c>
      <c r="AR290" s="620">
        <v>489</v>
      </c>
      <c r="AS290" s="1070"/>
      <c r="AT290" s="1069"/>
      <c r="AU290" s="1069"/>
      <c r="AV290" s="554" t="s">
        <v>428</v>
      </c>
      <c r="AW290" s="620">
        <v>669</v>
      </c>
      <c r="AX290" s="1070"/>
      <c r="AY290" s="1073"/>
      <c r="AZ290" s="559"/>
      <c r="BA290" s="560"/>
      <c r="BB290" s="558"/>
      <c r="BC290" s="558"/>
      <c r="BD290" s="1055"/>
      <c r="BE290" s="1074"/>
    </row>
    <row r="291" spans="1:57" s="31" customFormat="1" ht="22.5" customHeight="1" x14ac:dyDescent="0.2">
      <c r="A291" s="1078"/>
      <c r="B291" s="1081"/>
      <c r="C291" s="1060" t="s">
        <v>452</v>
      </c>
      <c r="D291" s="551" t="s">
        <v>41</v>
      </c>
      <c r="E291" s="553">
        <v>4500</v>
      </c>
      <c r="F291" s="553">
        <v>4500</v>
      </c>
      <c r="G291" s="553">
        <v>4500</v>
      </c>
      <c r="H291" s="553">
        <v>4500</v>
      </c>
      <c r="I291" s="553">
        <v>4500</v>
      </c>
      <c r="J291" s="553">
        <v>4500</v>
      </c>
      <c r="K291" s="553">
        <v>4500</v>
      </c>
      <c r="L291" s="624">
        <v>4500</v>
      </c>
      <c r="M291" s="632">
        <v>4500</v>
      </c>
      <c r="N291" s="634">
        <v>4500</v>
      </c>
      <c r="O291" s="500">
        <v>4500</v>
      </c>
      <c r="P291" s="500">
        <v>4500</v>
      </c>
      <c r="Q291" s="500">
        <v>4500</v>
      </c>
      <c r="R291" s="42">
        <v>688</v>
      </c>
      <c r="S291" s="42"/>
      <c r="T291" s="42">
        <v>0</v>
      </c>
      <c r="U291" s="42">
        <v>12</v>
      </c>
      <c r="V291" s="42">
        <v>12</v>
      </c>
      <c r="W291" s="42">
        <v>191</v>
      </c>
      <c r="X291" s="42">
        <v>207</v>
      </c>
      <c r="Y291" s="42">
        <v>372</v>
      </c>
      <c r="Z291" s="42">
        <v>397</v>
      </c>
      <c r="AA291" s="500">
        <v>477</v>
      </c>
      <c r="AB291" s="500">
        <v>523</v>
      </c>
      <c r="AC291" s="500">
        <v>523</v>
      </c>
      <c r="AD291" s="500">
        <v>688</v>
      </c>
      <c r="AE291" s="42">
        <v>688</v>
      </c>
      <c r="AF291" s="1062" t="s">
        <v>491</v>
      </c>
      <c r="AG291" s="1060" t="s">
        <v>452</v>
      </c>
      <c r="AH291" s="1065"/>
      <c r="AI291" s="1065"/>
      <c r="AJ291" s="1066" t="s">
        <v>588</v>
      </c>
      <c r="AK291" s="1060" t="s">
        <v>452</v>
      </c>
      <c r="AL291" s="1069"/>
      <c r="AM291" s="1069" t="s">
        <v>456</v>
      </c>
      <c r="AN291" s="1069">
        <v>4500</v>
      </c>
      <c r="AO291" s="1069">
        <v>272</v>
      </c>
      <c r="AP291" s="1069">
        <f t="shared" ref="AP291" si="709">AO291-AS291</f>
        <v>216</v>
      </c>
      <c r="AQ291" s="554" t="s">
        <v>414</v>
      </c>
      <c r="AR291" s="620">
        <v>1</v>
      </c>
      <c r="AS291" s="1070">
        <v>56</v>
      </c>
      <c r="AT291" s="1069">
        <v>378</v>
      </c>
      <c r="AU291" s="1069">
        <f t="shared" ref="AU291" si="710">AT291-AX291</f>
        <v>264</v>
      </c>
      <c r="AV291" s="554" t="s">
        <v>414</v>
      </c>
      <c r="AW291" s="620">
        <v>0</v>
      </c>
      <c r="AX291" s="1070">
        <v>114</v>
      </c>
      <c r="AY291" s="1071">
        <v>1</v>
      </c>
      <c r="AZ291" s="555" t="s">
        <v>415</v>
      </c>
      <c r="BA291" s="620">
        <v>222</v>
      </c>
      <c r="BB291" s="555" t="s">
        <v>416</v>
      </c>
      <c r="BC291" s="620">
        <v>1</v>
      </c>
      <c r="BD291" s="1053">
        <f t="shared" ref="BD291" si="711">AE291</f>
        <v>688</v>
      </c>
      <c r="BE291" s="1074"/>
    </row>
    <row r="292" spans="1:57" s="31" customFormat="1" ht="38.25" customHeight="1" x14ac:dyDescent="0.2">
      <c r="A292" s="1078"/>
      <c r="B292" s="1081"/>
      <c r="C292" s="1060"/>
      <c r="D292" s="556" t="s">
        <v>3</v>
      </c>
      <c r="E292" s="538">
        <v>57618950</v>
      </c>
      <c r="F292" s="538">
        <v>57618950</v>
      </c>
      <c r="G292" s="538">
        <v>57618950</v>
      </c>
      <c r="H292" s="538">
        <v>57618950</v>
      </c>
      <c r="I292" s="538">
        <v>57618950</v>
      </c>
      <c r="J292" s="538">
        <v>57417720</v>
      </c>
      <c r="K292" s="538">
        <v>57417720</v>
      </c>
      <c r="L292" s="538">
        <v>57417720</v>
      </c>
      <c r="M292" s="538">
        <v>57417720</v>
      </c>
      <c r="N292" s="538">
        <v>60381315</v>
      </c>
      <c r="O292" s="538">
        <v>73978720</v>
      </c>
      <c r="P292" s="538">
        <v>73978720</v>
      </c>
      <c r="Q292" s="538">
        <v>73184488</v>
      </c>
      <c r="R292" s="538">
        <v>73184488</v>
      </c>
      <c r="S292" s="639" t="s">
        <v>566</v>
      </c>
      <c r="T292" s="538">
        <v>0</v>
      </c>
      <c r="U292" s="539">
        <v>53305714</v>
      </c>
      <c r="V292" s="539">
        <v>59074547</v>
      </c>
      <c r="W292" s="539">
        <v>56120820</v>
      </c>
      <c r="X292" s="539">
        <v>56120820</v>
      </c>
      <c r="Y292" s="538">
        <v>57417720</v>
      </c>
      <c r="Z292" s="538">
        <v>57417720</v>
      </c>
      <c r="AA292" s="820">
        <v>58681470</v>
      </c>
      <c r="AB292" s="820">
        <v>59796970</v>
      </c>
      <c r="AC292" s="820">
        <v>70663840</v>
      </c>
      <c r="AD292" s="820">
        <v>72846571</v>
      </c>
      <c r="AE292" s="539">
        <v>72934798</v>
      </c>
      <c r="AF292" s="1063"/>
      <c r="AG292" s="1060"/>
      <c r="AH292" s="1065"/>
      <c r="AI292" s="1065"/>
      <c r="AJ292" s="1067"/>
      <c r="AK292" s="1060"/>
      <c r="AL292" s="1069"/>
      <c r="AM292" s="1069"/>
      <c r="AN292" s="1069"/>
      <c r="AO292" s="1069"/>
      <c r="AP292" s="1069"/>
      <c r="AQ292" s="554" t="s">
        <v>417</v>
      </c>
      <c r="AR292" s="620">
        <v>0</v>
      </c>
      <c r="AS292" s="1070"/>
      <c r="AT292" s="1069"/>
      <c r="AU292" s="1069"/>
      <c r="AV292" s="554" t="s">
        <v>417</v>
      </c>
      <c r="AW292" s="620">
        <v>0</v>
      </c>
      <c r="AX292" s="1070"/>
      <c r="AY292" s="1072"/>
      <c r="AZ292" s="555" t="s">
        <v>418</v>
      </c>
      <c r="BA292" s="620">
        <v>466</v>
      </c>
      <c r="BB292" s="555" t="s">
        <v>419</v>
      </c>
      <c r="BC292" s="620">
        <v>0</v>
      </c>
      <c r="BD292" s="1054"/>
      <c r="BE292" s="1074"/>
    </row>
    <row r="293" spans="1:57" s="31" customFormat="1" ht="51" x14ac:dyDescent="0.2">
      <c r="A293" s="1078"/>
      <c r="B293" s="1081"/>
      <c r="C293" s="1060"/>
      <c r="D293" s="557" t="s">
        <v>42</v>
      </c>
      <c r="E293" s="553">
        <v>0</v>
      </c>
      <c r="F293" s="553">
        <v>0</v>
      </c>
      <c r="G293" s="553">
        <v>0</v>
      </c>
      <c r="H293" s="553">
        <v>0</v>
      </c>
      <c r="I293" s="553">
        <v>0</v>
      </c>
      <c r="J293" s="553">
        <v>0</v>
      </c>
      <c r="K293" s="553">
        <v>0</v>
      </c>
      <c r="L293" s="624">
        <v>0</v>
      </c>
      <c r="M293" s="632">
        <v>0</v>
      </c>
      <c r="N293" s="634">
        <v>0</v>
      </c>
      <c r="O293" s="500">
        <v>0</v>
      </c>
      <c r="P293" s="500">
        <v>0</v>
      </c>
      <c r="Q293" s="500">
        <v>0</v>
      </c>
      <c r="R293" s="500">
        <v>0</v>
      </c>
      <c r="S293" s="809"/>
      <c r="T293" s="500">
        <v>0</v>
      </c>
      <c r="U293" s="809">
        <v>0</v>
      </c>
      <c r="V293" s="809">
        <v>0</v>
      </c>
      <c r="W293" s="809">
        <v>0</v>
      </c>
      <c r="X293" s="809">
        <v>0</v>
      </c>
      <c r="Y293" s="809">
        <v>0</v>
      </c>
      <c r="Z293" s="809">
        <v>0</v>
      </c>
      <c r="AA293" s="809">
        <v>0</v>
      </c>
      <c r="AB293" s="809">
        <v>0</v>
      </c>
      <c r="AC293" s="809">
        <v>0</v>
      </c>
      <c r="AD293" s="809">
        <v>0</v>
      </c>
      <c r="AE293" s="809">
        <v>0</v>
      </c>
      <c r="AF293" s="1063"/>
      <c r="AG293" s="1060"/>
      <c r="AH293" s="1065"/>
      <c r="AI293" s="1065"/>
      <c r="AJ293" s="1067"/>
      <c r="AK293" s="1060"/>
      <c r="AL293" s="1069"/>
      <c r="AM293" s="1069"/>
      <c r="AN293" s="1069"/>
      <c r="AO293" s="1069"/>
      <c r="AP293" s="1069"/>
      <c r="AQ293" s="554" t="s">
        <v>420</v>
      </c>
      <c r="AR293" s="620">
        <v>38</v>
      </c>
      <c r="AS293" s="1070"/>
      <c r="AT293" s="1069"/>
      <c r="AU293" s="1069"/>
      <c r="AV293" s="554" t="s">
        <v>420</v>
      </c>
      <c r="AW293" s="620">
        <v>52</v>
      </c>
      <c r="AX293" s="1070"/>
      <c r="AY293" s="1072"/>
      <c r="AZ293" s="555"/>
      <c r="BA293" s="558"/>
      <c r="BB293" s="555" t="s">
        <v>421</v>
      </c>
      <c r="BC293" s="620">
        <v>2</v>
      </c>
      <c r="BD293" s="1054"/>
      <c r="BE293" s="1074"/>
    </row>
    <row r="294" spans="1:57" s="31" customFormat="1" ht="38.25" customHeight="1" x14ac:dyDescent="0.2">
      <c r="A294" s="1078"/>
      <c r="B294" s="1081"/>
      <c r="C294" s="1060"/>
      <c r="D294" s="556" t="s">
        <v>4</v>
      </c>
      <c r="E294" s="553">
        <v>9716040</v>
      </c>
      <c r="F294" s="553">
        <v>9716040</v>
      </c>
      <c r="G294" s="553">
        <v>9716040</v>
      </c>
      <c r="H294" s="553">
        <v>9716040</v>
      </c>
      <c r="I294" s="553">
        <v>9716040</v>
      </c>
      <c r="J294" s="553">
        <v>9716040</v>
      </c>
      <c r="K294" s="553">
        <v>9716040</v>
      </c>
      <c r="L294" s="624">
        <v>9716040</v>
      </c>
      <c r="M294" s="632">
        <v>9716040</v>
      </c>
      <c r="N294" s="634">
        <v>9716040</v>
      </c>
      <c r="O294" s="500">
        <v>9716040</v>
      </c>
      <c r="P294" s="500">
        <v>9716040</v>
      </c>
      <c r="Q294" s="500">
        <v>9716040</v>
      </c>
      <c r="R294" s="500">
        <v>9716040</v>
      </c>
      <c r="S294" s="809"/>
      <c r="T294" s="538">
        <v>0</v>
      </c>
      <c r="U294" s="539">
        <v>12914840</v>
      </c>
      <c r="V294" s="539">
        <v>12914840</v>
      </c>
      <c r="W294" s="539">
        <v>12914840</v>
      </c>
      <c r="X294" s="539">
        <v>12914840</v>
      </c>
      <c r="Y294" s="539">
        <v>12914840</v>
      </c>
      <c r="Z294" s="539">
        <v>12914840</v>
      </c>
      <c r="AA294" s="539">
        <v>12914840</v>
      </c>
      <c r="AB294" s="539">
        <v>12914840</v>
      </c>
      <c r="AC294" s="539">
        <v>12914840</v>
      </c>
      <c r="AD294" s="539">
        <v>12914840</v>
      </c>
      <c r="AE294" s="539">
        <v>12914840</v>
      </c>
      <c r="AF294" s="1063"/>
      <c r="AG294" s="1060"/>
      <c r="AH294" s="1065"/>
      <c r="AI294" s="1065"/>
      <c r="AJ294" s="1067"/>
      <c r="AK294" s="1060"/>
      <c r="AL294" s="1069"/>
      <c r="AM294" s="1069"/>
      <c r="AN294" s="1069"/>
      <c r="AO294" s="1069"/>
      <c r="AP294" s="1069"/>
      <c r="AQ294" s="554" t="s">
        <v>422</v>
      </c>
      <c r="AR294" s="620">
        <v>16</v>
      </c>
      <c r="AS294" s="1070"/>
      <c r="AT294" s="1069"/>
      <c r="AU294" s="1069"/>
      <c r="AV294" s="554" t="s">
        <v>422</v>
      </c>
      <c r="AW294" s="620">
        <v>6</v>
      </c>
      <c r="AX294" s="1070"/>
      <c r="AY294" s="1072"/>
      <c r="AZ294" s="559"/>
      <c r="BA294" s="560"/>
      <c r="BB294" s="555" t="s">
        <v>423</v>
      </c>
      <c r="BC294" s="620">
        <v>0</v>
      </c>
      <c r="BD294" s="1054"/>
      <c r="BE294" s="1074"/>
    </row>
    <row r="295" spans="1:57" s="31" customFormat="1" ht="38.25" customHeight="1" x14ac:dyDescent="0.2">
      <c r="A295" s="1078"/>
      <c r="B295" s="1081"/>
      <c r="C295" s="1060"/>
      <c r="D295" s="557" t="s">
        <v>43</v>
      </c>
      <c r="E295" s="553">
        <v>4500</v>
      </c>
      <c r="F295" s="553">
        <v>4500</v>
      </c>
      <c r="G295" s="553">
        <v>4500</v>
      </c>
      <c r="H295" s="553">
        <v>4500</v>
      </c>
      <c r="I295" s="553">
        <v>4500</v>
      </c>
      <c r="J295" s="553">
        <v>4500</v>
      </c>
      <c r="K295" s="553">
        <v>4500</v>
      </c>
      <c r="L295" s="624">
        <v>4500</v>
      </c>
      <c r="M295" s="632">
        <v>4500</v>
      </c>
      <c r="N295" s="634">
        <v>4500</v>
      </c>
      <c r="O295" s="500">
        <v>4500</v>
      </c>
      <c r="P295" s="500">
        <v>4500</v>
      </c>
      <c r="Q295" s="500">
        <v>4500</v>
      </c>
      <c r="R295" s="500">
        <v>4500</v>
      </c>
      <c r="S295" s="500"/>
      <c r="T295" s="821">
        <v>0</v>
      </c>
      <c r="U295" s="500">
        <f t="shared" ref="U295:Y296" si="712">U293+U291</f>
        <v>12</v>
      </c>
      <c r="V295" s="500">
        <f t="shared" si="712"/>
        <v>12</v>
      </c>
      <c r="W295" s="500">
        <f t="shared" si="712"/>
        <v>191</v>
      </c>
      <c r="X295" s="500">
        <f t="shared" ref="X295" si="713">X293+X291</f>
        <v>207</v>
      </c>
      <c r="Y295" s="500">
        <f t="shared" si="712"/>
        <v>372</v>
      </c>
      <c r="Z295" s="500">
        <f t="shared" ref="Z295:AA295" si="714">Z293+Z291</f>
        <v>397</v>
      </c>
      <c r="AA295" s="500">
        <f t="shared" si="714"/>
        <v>477</v>
      </c>
      <c r="AB295" s="500">
        <f t="shared" ref="AB295:AC295" si="715">AB293+AB291</f>
        <v>523</v>
      </c>
      <c r="AC295" s="500">
        <f t="shared" si="715"/>
        <v>523</v>
      </c>
      <c r="AD295" s="500">
        <f t="shared" ref="AD295:AE295" si="716">AD293+AD291</f>
        <v>688</v>
      </c>
      <c r="AE295" s="500">
        <f t="shared" si="716"/>
        <v>688</v>
      </c>
      <c r="AF295" s="1063"/>
      <c r="AG295" s="1060"/>
      <c r="AH295" s="1065"/>
      <c r="AI295" s="1065"/>
      <c r="AJ295" s="1067"/>
      <c r="AK295" s="1060"/>
      <c r="AL295" s="1069"/>
      <c r="AM295" s="1069"/>
      <c r="AN295" s="1069"/>
      <c r="AO295" s="1069"/>
      <c r="AP295" s="1069"/>
      <c r="AQ295" s="554" t="s">
        <v>424</v>
      </c>
      <c r="AR295" s="620">
        <v>88</v>
      </c>
      <c r="AS295" s="1070"/>
      <c r="AT295" s="1069"/>
      <c r="AU295" s="1069"/>
      <c r="AV295" s="554" t="s">
        <v>424</v>
      </c>
      <c r="AW295" s="620">
        <v>57</v>
      </c>
      <c r="AX295" s="1070"/>
      <c r="AY295" s="1072"/>
      <c r="AZ295" s="559"/>
      <c r="BA295" s="560"/>
      <c r="BB295" s="555" t="s">
        <v>425</v>
      </c>
      <c r="BC295" s="620">
        <v>0</v>
      </c>
      <c r="BD295" s="1054"/>
      <c r="BE295" s="1074"/>
    </row>
    <row r="296" spans="1:57" s="31" customFormat="1" ht="38.25" x14ac:dyDescent="0.2">
      <c r="A296" s="1078"/>
      <c r="B296" s="1081"/>
      <c r="C296" s="1060"/>
      <c r="D296" s="1057" t="s">
        <v>45</v>
      </c>
      <c r="E296" s="1059">
        <f t="shared" ref="E296:J296" si="717">E294+E292</f>
        <v>67334990</v>
      </c>
      <c r="F296" s="1059">
        <f t="shared" si="717"/>
        <v>67334990</v>
      </c>
      <c r="G296" s="1059">
        <f t="shared" si="717"/>
        <v>67334990</v>
      </c>
      <c r="H296" s="1059">
        <f t="shared" si="717"/>
        <v>67334990</v>
      </c>
      <c r="I296" s="1059">
        <f t="shared" si="717"/>
        <v>67334990</v>
      </c>
      <c r="J296" s="1059">
        <f t="shared" si="717"/>
        <v>67133760</v>
      </c>
      <c r="K296" s="1059">
        <f t="shared" ref="K296:L296" si="718">K294+K292</f>
        <v>67133760</v>
      </c>
      <c r="L296" s="1059">
        <f t="shared" si="718"/>
        <v>67133760</v>
      </c>
      <c r="M296" s="1059">
        <f t="shared" ref="M296:O296" si="719">M294+M292</f>
        <v>67133760</v>
      </c>
      <c r="N296" s="1059">
        <f t="shared" si="719"/>
        <v>70097355</v>
      </c>
      <c r="O296" s="1076">
        <f t="shared" si="719"/>
        <v>83694760</v>
      </c>
      <c r="P296" s="1076">
        <f t="shared" ref="P296:Q296" si="720">P294+P292</f>
        <v>83694760</v>
      </c>
      <c r="Q296" s="1076">
        <f t="shared" si="720"/>
        <v>82900528</v>
      </c>
      <c r="R296" s="1076">
        <f t="shared" ref="R296" si="721">R294+R292</f>
        <v>82900528</v>
      </c>
      <c r="S296" s="1076"/>
      <c r="T296" s="1076">
        <f>T294+T292</f>
        <v>0</v>
      </c>
      <c r="U296" s="1076">
        <f t="shared" si="712"/>
        <v>66220554</v>
      </c>
      <c r="V296" s="1076">
        <f t="shared" si="712"/>
        <v>71989387</v>
      </c>
      <c r="W296" s="1076">
        <f t="shared" si="712"/>
        <v>69035660</v>
      </c>
      <c r="X296" s="1076">
        <f t="shared" ref="X296" si="722">X294+X292</f>
        <v>69035660</v>
      </c>
      <c r="Y296" s="1076">
        <f t="shared" si="712"/>
        <v>70332560</v>
      </c>
      <c r="Z296" s="1076">
        <f t="shared" ref="Z296:AA296" si="723">Z294+Z292</f>
        <v>70332560</v>
      </c>
      <c r="AA296" s="1076">
        <f t="shared" si="723"/>
        <v>71596310</v>
      </c>
      <c r="AB296" s="1076">
        <f t="shared" ref="AB296:AC296" si="724">AB294+AB292</f>
        <v>72711810</v>
      </c>
      <c r="AC296" s="1186">
        <f t="shared" si="724"/>
        <v>83578680</v>
      </c>
      <c r="AD296" s="1186">
        <f t="shared" ref="AD296:AE296" si="725">AD294+AD292</f>
        <v>85761411</v>
      </c>
      <c r="AE296" s="1186">
        <f t="shared" si="725"/>
        <v>85849638</v>
      </c>
      <c r="AF296" s="1063"/>
      <c r="AG296" s="1060"/>
      <c r="AH296" s="1065"/>
      <c r="AI296" s="1065"/>
      <c r="AJ296" s="1067"/>
      <c r="AK296" s="1060"/>
      <c r="AL296" s="1069"/>
      <c r="AM296" s="1069"/>
      <c r="AN296" s="1069"/>
      <c r="AO296" s="1069"/>
      <c r="AP296" s="1069"/>
      <c r="AQ296" s="554" t="s">
        <v>426</v>
      </c>
      <c r="AR296" s="620">
        <v>20</v>
      </c>
      <c r="AS296" s="1070"/>
      <c r="AT296" s="1069"/>
      <c r="AU296" s="1069"/>
      <c r="AV296" s="554" t="s">
        <v>426</v>
      </c>
      <c r="AW296" s="620">
        <v>13</v>
      </c>
      <c r="AX296" s="1070"/>
      <c r="AY296" s="1072"/>
      <c r="AZ296" s="559"/>
      <c r="BA296" s="560"/>
      <c r="BB296" s="555" t="s">
        <v>427</v>
      </c>
      <c r="BC296" s="620">
        <v>685</v>
      </c>
      <c r="BD296" s="1054"/>
      <c r="BE296" s="1074"/>
    </row>
    <row r="297" spans="1:57" s="31" customFormat="1" ht="26.25" customHeight="1" thickBot="1" x14ac:dyDescent="0.25">
      <c r="A297" s="1078"/>
      <c r="B297" s="1081"/>
      <c r="C297" s="1060"/>
      <c r="D297" s="1075"/>
      <c r="E297" s="1059"/>
      <c r="F297" s="1059"/>
      <c r="G297" s="1059"/>
      <c r="H297" s="1059"/>
      <c r="I297" s="1059"/>
      <c r="J297" s="1059"/>
      <c r="K297" s="1059"/>
      <c r="L297" s="1059"/>
      <c r="M297" s="1059"/>
      <c r="N297" s="1059"/>
      <c r="O297" s="1076"/>
      <c r="P297" s="1076"/>
      <c r="Q297" s="1076"/>
      <c r="R297" s="1076"/>
      <c r="S297" s="1076"/>
      <c r="T297" s="1076"/>
      <c r="U297" s="1076"/>
      <c r="V297" s="1076"/>
      <c r="W297" s="1076"/>
      <c r="X297" s="1076"/>
      <c r="Y297" s="1076"/>
      <c r="Z297" s="1076"/>
      <c r="AA297" s="1076"/>
      <c r="AB297" s="1076"/>
      <c r="AC297" s="1187"/>
      <c r="AD297" s="1187"/>
      <c r="AE297" s="1187"/>
      <c r="AF297" s="1064"/>
      <c r="AG297" s="1060"/>
      <c r="AH297" s="1065"/>
      <c r="AI297" s="1065"/>
      <c r="AJ297" s="1068"/>
      <c r="AK297" s="1060"/>
      <c r="AL297" s="1069"/>
      <c r="AM297" s="1069"/>
      <c r="AN297" s="1069"/>
      <c r="AO297" s="1069"/>
      <c r="AP297" s="1069"/>
      <c r="AQ297" s="554" t="s">
        <v>428</v>
      </c>
      <c r="AR297" s="620">
        <v>0</v>
      </c>
      <c r="AS297" s="1070"/>
      <c r="AT297" s="1069"/>
      <c r="AU297" s="1069"/>
      <c r="AV297" s="554" t="s">
        <v>428</v>
      </c>
      <c r="AW297" s="620">
        <v>0</v>
      </c>
      <c r="AX297" s="1070"/>
      <c r="AY297" s="1073"/>
      <c r="AZ297" s="559"/>
      <c r="BA297" s="560"/>
      <c r="BB297" s="558"/>
      <c r="BC297" s="558"/>
      <c r="BD297" s="1055"/>
      <c r="BE297" s="1074"/>
    </row>
    <row r="298" spans="1:57" s="31" customFormat="1" ht="22.5" customHeight="1" x14ac:dyDescent="0.2">
      <c r="A298" s="1078"/>
      <c r="B298" s="1081"/>
      <c r="C298" s="1060" t="s">
        <v>454</v>
      </c>
      <c r="D298" s="551" t="s">
        <v>41</v>
      </c>
      <c r="E298" s="553">
        <v>4500</v>
      </c>
      <c r="F298" s="553">
        <v>4500</v>
      </c>
      <c r="G298" s="553">
        <v>4500</v>
      </c>
      <c r="H298" s="553">
        <v>4500</v>
      </c>
      <c r="I298" s="553">
        <v>1500</v>
      </c>
      <c r="J298" s="553">
        <v>1500</v>
      </c>
      <c r="K298" s="553">
        <v>1500</v>
      </c>
      <c r="L298" s="624">
        <v>1500</v>
      </c>
      <c r="M298" s="632">
        <v>1500</v>
      </c>
      <c r="N298" s="634">
        <v>1500</v>
      </c>
      <c r="O298" s="500">
        <v>1500</v>
      </c>
      <c r="P298" s="500">
        <v>1500</v>
      </c>
      <c r="Q298" s="500">
        <v>1500</v>
      </c>
      <c r="R298" s="42">
        <v>6429</v>
      </c>
      <c r="S298" s="302"/>
      <c r="T298" s="500">
        <v>0</v>
      </c>
      <c r="U298" s="42">
        <v>0</v>
      </c>
      <c r="V298" s="42">
        <v>0</v>
      </c>
      <c r="W298" s="42">
        <v>201</v>
      </c>
      <c r="X298" s="42">
        <v>805</v>
      </c>
      <c r="Y298" s="42">
        <v>1477</v>
      </c>
      <c r="Z298" s="42">
        <v>1640</v>
      </c>
      <c r="AA298" s="500">
        <v>2467</v>
      </c>
      <c r="AB298" s="500">
        <v>4915</v>
      </c>
      <c r="AC298" s="500">
        <v>6211</v>
      </c>
      <c r="AD298" s="500">
        <v>6429</v>
      </c>
      <c r="AE298" s="42">
        <v>6429</v>
      </c>
      <c r="AF298" s="1062" t="s">
        <v>491</v>
      </c>
      <c r="AG298" s="1060" t="s">
        <v>454</v>
      </c>
      <c r="AH298" s="1065"/>
      <c r="AI298" s="1065"/>
      <c r="AJ298" s="1066" t="s">
        <v>588</v>
      </c>
      <c r="AK298" s="1060" t="s">
        <v>454</v>
      </c>
      <c r="AL298" s="1069"/>
      <c r="AM298" s="1069" t="s">
        <v>456</v>
      </c>
      <c r="AN298" s="1069">
        <v>1500</v>
      </c>
      <c r="AO298" s="1069">
        <v>690</v>
      </c>
      <c r="AP298" s="1069">
        <f t="shared" ref="AP298" si="726">AO298-AS298</f>
        <v>631</v>
      </c>
      <c r="AQ298" s="554" t="s">
        <v>414</v>
      </c>
      <c r="AR298" s="620">
        <v>0</v>
      </c>
      <c r="AS298" s="1070">
        <v>59</v>
      </c>
      <c r="AT298" s="1069">
        <v>1281</v>
      </c>
      <c r="AU298" s="1069">
        <f t="shared" ref="AU298" si="727">AT298-AX298</f>
        <v>1140</v>
      </c>
      <c r="AV298" s="554" t="s">
        <v>414</v>
      </c>
      <c r="AW298" s="620">
        <v>0</v>
      </c>
      <c r="AX298" s="1070">
        <v>141</v>
      </c>
      <c r="AY298" s="1071">
        <v>0</v>
      </c>
      <c r="AZ298" s="555" t="s">
        <v>415</v>
      </c>
      <c r="BA298" s="620">
        <v>111</v>
      </c>
      <c r="BB298" s="555" t="s">
        <v>416</v>
      </c>
      <c r="BC298" s="620">
        <v>22</v>
      </c>
      <c r="BD298" s="1053">
        <f t="shared" ref="BD298" si="728">AE298</f>
        <v>6429</v>
      </c>
      <c r="BE298" s="1074"/>
    </row>
    <row r="299" spans="1:57" s="31" customFormat="1" ht="38.25" customHeight="1" x14ac:dyDescent="0.2">
      <c r="A299" s="1078"/>
      <c r="B299" s="1081"/>
      <c r="C299" s="1060"/>
      <c r="D299" s="556" t="s">
        <v>3</v>
      </c>
      <c r="E299" s="538">
        <v>57618950</v>
      </c>
      <c r="F299" s="538">
        <v>57618950</v>
      </c>
      <c r="G299" s="538">
        <v>57618950</v>
      </c>
      <c r="H299" s="538">
        <v>57618950</v>
      </c>
      <c r="I299" s="538">
        <v>57618950</v>
      </c>
      <c r="J299" s="538">
        <v>57417720</v>
      </c>
      <c r="K299" s="538">
        <v>57417720</v>
      </c>
      <c r="L299" s="538">
        <v>57417720</v>
      </c>
      <c r="M299" s="538">
        <v>57417720</v>
      </c>
      <c r="N299" s="538">
        <v>60381315</v>
      </c>
      <c r="O299" s="538">
        <v>73978720</v>
      </c>
      <c r="P299" s="538">
        <v>73978720</v>
      </c>
      <c r="Q299" s="538">
        <v>73184488</v>
      </c>
      <c r="R299" s="538">
        <v>73184488</v>
      </c>
      <c r="S299" s="639" t="s">
        <v>566</v>
      </c>
      <c r="T299" s="538">
        <v>0</v>
      </c>
      <c r="U299" s="539">
        <v>0</v>
      </c>
      <c r="V299" s="539">
        <v>0</v>
      </c>
      <c r="W299" s="539">
        <v>56120820</v>
      </c>
      <c r="X299" s="539">
        <v>56120820</v>
      </c>
      <c r="Y299" s="538">
        <v>57417720</v>
      </c>
      <c r="Z299" s="538">
        <v>57417720</v>
      </c>
      <c r="AA299" s="820">
        <v>58681470</v>
      </c>
      <c r="AB299" s="820">
        <v>59796970</v>
      </c>
      <c r="AC299" s="820">
        <v>70663840</v>
      </c>
      <c r="AD299" s="820">
        <v>72846571</v>
      </c>
      <c r="AE299" s="539">
        <v>72934798</v>
      </c>
      <c r="AF299" s="1063"/>
      <c r="AG299" s="1060"/>
      <c r="AH299" s="1065"/>
      <c r="AI299" s="1065"/>
      <c r="AJ299" s="1067"/>
      <c r="AK299" s="1060"/>
      <c r="AL299" s="1069"/>
      <c r="AM299" s="1069"/>
      <c r="AN299" s="1069"/>
      <c r="AO299" s="1069"/>
      <c r="AP299" s="1069"/>
      <c r="AQ299" s="554" t="s">
        <v>417</v>
      </c>
      <c r="AR299" s="620">
        <v>88</v>
      </c>
      <c r="AS299" s="1070"/>
      <c r="AT299" s="1069"/>
      <c r="AU299" s="1069"/>
      <c r="AV299" s="554" t="s">
        <v>417</v>
      </c>
      <c r="AW299" s="620">
        <v>63</v>
      </c>
      <c r="AX299" s="1070"/>
      <c r="AY299" s="1072"/>
      <c r="AZ299" s="555" t="s">
        <v>418</v>
      </c>
      <c r="BA299" s="620">
        <v>6318</v>
      </c>
      <c r="BB299" s="555" t="s">
        <v>419</v>
      </c>
      <c r="BC299" s="620">
        <v>0</v>
      </c>
      <c r="BD299" s="1054"/>
      <c r="BE299" s="1074"/>
    </row>
    <row r="300" spans="1:57" s="31" customFormat="1" ht="51" x14ac:dyDescent="0.2">
      <c r="A300" s="1078"/>
      <c r="B300" s="1081"/>
      <c r="C300" s="1060"/>
      <c r="D300" s="557" t="s">
        <v>42</v>
      </c>
      <c r="E300" s="553">
        <v>0</v>
      </c>
      <c r="F300" s="553">
        <v>0</v>
      </c>
      <c r="G300" s="553">
        <v>0</v>
      </c>
      <c r="H300" s="553">
        <v>0</v>
      </c>
      <c r="I300" s="553">
        <v>0</v>
      </c>
      <c r="J300" s="553">
        <v>0</v>
      </c>
      <c r="K300" s="553">
        <v>0</v>
      </c>
      <c r="L300" s="624">
        <v>0</v>
      </c>
      <c r="M300" s="632">
        <v>0</v>
      </c>
      <c r="N300" s="634">
        <v>0</v>
      </c>
      <c r="O300" s="500">
        <v>0</v>
      </c>
      <c r="P300" s="500">
        <v>0</v>
      </c>
      <c r="Q300" s="500">
        <v>0</v>
      </c>
      <c r="R300" s="500">
        <v>0</v>
      </c>
      <c r="S300" s="809"/>
      <c r="T300" s="500">
        <v>0</v>
      </c>
      <c r="U300" s="809">
        <v>0</v>
      </c>
      <c r="V300" s="809">
        <v>0</v>
      </c>
      <c r="W300" s="809">
        <v>0</v>
      </c>
      <c r="X300" s="809">
        <v>0</v>
      </c>
      <c r="Y300" s="809">
        <v>0</v>
      </c>
      <c r="Z300" s="809">
        <v>0</v>
      </c>
      <c r="AA300" s="809">
        <v>0</v>
      </c>
      <c r="AB300" s="809">
        <v>0</v>
      </c>
      <c r="AC300" s="809">
        <v>0</v>
      </c>
      <c r="AD300" s="809">
        <v>0</v>
      </c>
      <c r="AE300" s="809">
        <v>0</v>
      </c>
      <c r="AF300" s="1063"/>
      <c r="AG300" s="1060"/>
      <c r="AH300" s="1065"/>
      <c r="AI300" s="1065"/>
      <c r="AJ300" s="1067"/>
      <c r="AK300" s="1060"/>
      <c r="AL300" s="1069"/>
      <c r="AM300" s="1069"/>
      <c r="AN300" s="1069"/>
      <c r="AO300" s="1069"/>
      <c r="AP300" s="1069"/>
      <c r="AQ300" s="554" t="s">
        <v>420</v>
      </c>
      <c r="AR300" s="620">
        <v>28</v>
      </c>
      <c r="AS300" s="1070"/>
      <c r="AT300" s="1069"/>
      <c r="AU300" s="1069"/>
      <c r="AV300" s="554" t="s">
        <v>420</v>
      </c>
      <c r="AW300" s="620">
        <v>2</v>
      </c>
      <c r="AX300" s="1070"/>
      <c r="AY300" s="1072"/>
      <c r="AZ300" s="555"/>
      <c r="BA300" s="558"/>
      <c r="BB300" s="555" t="s">
        <v>421</v>
      </c>
      <c r="BC300" s="620">
        <v>18</v>
      </c>
      <c r="BD300" s="1054"/>
      <c r="BE300" s="1074"/>
    </row>
    <row r="301" spans="1:57" s="31" customFormat="1" ht="38.25" customHeight="1" x14ac:dyDescent="0.2">
      <c r="A301" s="1078"/>
      <c r="B301" s="1081"/>
      <c r="C301" s="1060"/>
      <c r="D301" s="556" t="s">
        <v>4</v>
      </c>
      <c r="E301" s="553">
        <v>9716040</v>
      </c>
      <c r="F301" s="553">
        <v>9716040</v>
      </c>
      <c r="G301" s="553">
        <v>9716040</v>
      </c>
      <c r="H301" s="553">
        <v>9716040</v>
      </c>
      <c r="I301" s="553">
        <v>9716040</v>
      </c>
      <c r="J301" s="553">
        <v>9716040</v>
      </c>
      <c r="K301" s="553">
        <v>9716040</v>
      </c>
      <c r="L301" s="624">
        <v>9716040</v>
      </c>
      <c r="M301" s="632">
        <v>9716040</v>
      </c>
      <c r="N301" s="634">
        <v>9716040</v>
      </c>
      <c r="O301" s="500">
        <v>9716040</v>
      </c>
      <c r="P301" s="500">
        <v>9716040</v>
      </c>
      <c r="Q301" s="500">
        <v>9716040</v>
      </c>
      <c r="R301" s="500">
        <v>9716040</v>
      </c>
      <c r="S301" s="809"/>
      <c r="T301" s="538">
        <v>0</v>
      </c>
      <c r="U301" s="538">
        <v>0</v>
      </c>
      <c r="V301" s="539">
        <v>0</v>
      </c>
      <c r="W301" s="539">
        <v>0</v>
      </c>
      <c r="X301" s="539">
        <v>0</v>
      </c>
      <c r="Y301" s="539">
        <v>3240667</v>
      </c>
      <c r="Z301" s="539">
        <v>3240667</v>
      </c>
      <c r="AA301" s="539">
        <v>3240667</v>
      </c>
      <c r="AB301" s="539">
        <v>3240667</v>
      </c>
      <c r="AC301" s="539">
        <v>3240667</v>
      </c>
      <c r="AD301" s="539">
        <v>3240667</v>
      </c>
      <c r="AE301" s="539">
        <v>3240667</v>
      </c>
      <c r="AF301" s="1063"/>
      <c r="AG301" s="1060"/>
      <c r="AH301" s="1065"/>
      <c r="AI301" s="1065"/>
      <c r="AJ301" s="1067"/>
      <c r="AK301" s="1060"/>
      <c r="AL301" s="1069"/>
      <c r="AM301" s="1069"/>
      <c r="AN301" s="1069"/>
      <c r="AO301" s="1069"/>
      <c r="AP301" s="1069"/>
      <c r="AQ301" s="554" t="s">
        <v>422</v>
      </c>
      <c r="AR301" s="620">
        <v>52</v>
      </c>
      <c r="AS301" s="1070"/>
      <c r="AT301" s="1069"/>
      <c r="AU301" s="1069"/>
      <c r="AV301" s="554" t="s">
        <v>422</v>
      </c>
      <c r="AW301" s="620">
        <v>14</v>
      </c>
      <c r="AX301" s="1070"/>
      <c r="AY301" s="1072"/>
      <c r="AZ301" s="559"/>
      <c r="BA301" s="560"/>
      <c r="BB301" s="555" t="s">
        <v>423</v>
      </c>
      <c r="BC301" s="620">
        <v>1</v>
      </c>
      <c r="BD301" s="1054"/>
      <c r="BE301" s="1074"/>
    </row>
    <row r="302" spans="1:57" s="31" customFormat="1" ht="38.25" customHeight="1" x14ac:dyDescent="0.2">
      <c r="A302" s="1078"/>
      <c r="B302" s="1081"/>
      <c r="C302" s="1060"/>
      <c r="D302" s="557" t="s">
        <v>43</v>
      </c>
      <c r="E302" s="553">
        <v>4500</v>
      </c>
      <c r="F302" s="553">
        <v>4500</v>
      </c>
      <c r="G302" s="553">
        <v>4500</v>
      </c>
      <c r="H302" s="553">
        <v>4500</v>
      </c>
      <c r="I302" s="553">
        <v>4500</v>
      </c>
      <c r="J302" s="553">
        <v>4500</v>
      </c>
      <c r="K302" s="553">
        <v>4500</v>
      </c>
      <c r="L302" s="624">
        <v>4500</v>
      </c>
      <c r="M302" s="632">
        <v>4500</v>
      </c>
      <c r="N302" s="634">
        <v>4500</v>
      </c>
      <c r="O302" s="500">
        <v>4500</v>
      </c>
      <c r="P302" s="500">
        <v>4500</v>
      </c>
      <c r="Q302" s="500">
        <v>4500</v>
      </c>
      <c r="R302" s="500">
        <v>4500</v>
      </c>
      <c r="S302" s="500"/>
      <c r="T302" s="821">
        <v>0</v>
      </c>
      <c r="U302" s="500">
        <f t="shared" ref="U302:Y303" si="729">U300+U298</f>
        <v>0</v>
      </c>
      <c r="V302" s="500">
        <f t="shared" si="729"/>
        <v>0</v>
      </c>
      <c r="W302" s="500">
        <f t="shared" si="729"/>
        <v>201</v>
      </c>
      <c r="X302" s="500">
        <f t="shared" ref="X302" si="730">X300+X298</f>
        <v>805</v>
      </c>
      <c r="Y302" s="500">
        <f t="shared" si="729"/>
        <v>1477</v>
      </c>
      <c r="Z302" s="500">
        <f t="shared" ref="Z302:AA302" si="731">Z300+Z298</f>
        <v>1640</v>
      </c>
      <c r="AA302" s="500">
        <f t="shared" si="731"/>
        <v>2467</v>
      </c>
      <c r="AB302" s="500">
        <f t="shared" ref="AB302:AC302" si="732">AB300+AB298</f>
        <v>4915</v>
      </c>
      <c r="AC302" s="500">
        <f t="shared" si="732"/>
        <v>6211</v>
      </c>
      <c r="AD302" s="500">
        <f t="shared" ref="AD302:AE302" si="733">AD300+AD298</f>
        <v>6429</v>
      </c>
      <c r="AE302" s="500">
        <f t="shared" si="733"/>
        <v>6429</v>
      </c>
      <c r="AF302" s="1063"/>
      <c r="AG302" s="1060"/>
      <c r="AH302" s="1065"/>
      <c r="AI302" s="1065"/>
      <c r="AJ302" s="1067"/>
      <c r="AK302" s="1060"/>
      <c r="AL302" s="1069"/>
      <c r="AM302" s="1069"/>
      <c r="AN302" s="1069"/>
      <c r="AO302" s="1069"/>
      <c r="AP302" s="1069"/>
      <c r="AQ302" s="554" t="s">
        <v>424</v>
      </c>
      <c r="AR302" s="620">
        <v>122</v>
      </c>
      <c r="AS302" s="1070"/>
      <c r="AT302" s="1069"/>
      <c r="AU302" s="1069"/>
      <c r="AV302" s="554" t="s">
        <v>424</v>
      </c>
      <c r="AW302" s="620">
        <v>97</v>
      </c>
      <c r="AX302" s="1070"/>
      <c r="AY302" s="1072"/>
      <c r="AZ302" s="559"/>
      <c r="BA302" s="560"/>
      <c r="BB302" s="555" t="s">
        <v>425</v>
      </c>
      <c r="BC302" s="620">
        <v>0</v>
      </c>
      <c r="BD302" s="1054"/>
      <c r="BE302" s="1074"/>
    </row>
    <row r="303" spans="1:57" s="31" customFormat="1" ht="38.25" x14ac:dyDescent="0.2">
      <c r="A303" s="1078"/>
      <c r="B303" s="1081"/>
      <c r="C303" s="1060"/>
      <c r="D303" s="1057" t="s">
        <v>45</v>
      </c>
      <c r="E303" s="1059">
        <f t="shared" ref="E303:J303" si="734">E301+E299</f>
        <v>67334990</v>
      </c>
      <c r="F303" s="1059">
        <f t="shared" si="734"/>
        <v>67334990</v>
      </c>
      <c r="G303" s="1059">
        <f t="shared" si="734"/>
        <v>67334990</v>
      </c>
      <c r="H303" s="1059">
        <f t="shared" si="734"/>
        <v>67334990</v>
      </c>
      <c r="I303" s="1059">
        <f t="shared" si="734"/>
        <v>67334990</v>
      </c>
      <c r="J303" s="1059">
        <f t="shared" si="734"/>
        <v>67133760</v>
      </c>
      <c r="K303" s="1059">
        <f t="shared" ref="K303:L303" si="735">K301+K299</f>
        <v>67133760</v>
      </c>
      <c r="L303" s="1059">
        <f t="shared" si="735"/>
        <v>67133760</v>
      </c>
      <c r="M303" s="1059">
        <f t="shared" ref="M303:O303" si="736">M301+M299</f>
        <v>67133760</v>
      </c>
      <c r="N303" s="1059">
        <f t="shared" si="736"/>
        <v>70097355</v>
      </c>
      <c r="O303" s="1076">
        <f t="shared" si="736"/>
        <v>83694760</v>
      </c>
      <c r="P303" s="1076">
        <f t="shared" ref="P303:Q303" si="737">P301+P299</f>
        <v>83694760</v>
      </c>
      <c r="Q303" s="1076">
        <f t="shared" si="737"/>
        <v>82900528</v>
      </c>
      <c r="R303" s="1076">
        <f t="shared" ref="R303" si="738">R301+R299</f>
        <v>82900528</v>
      </c>
      <c r="S303" s="1076"/>
      <c r="T303" s="1076">
        <f>T301+T299</f>
        <v>0</v>
      </c>
      <c r="U303" s="1076">
        <f t="shared" si="729"/>
        <v>0</v>
      </c>
      <c r="V303" s="1076">
        <f t="shared" si="729"/>
        <v>0</v>
      </c>
      <c r="W303" s="1076">
        <f t="shared" si="729"/>
        <v>56120820</v>
      </c>
      <c r="X303" s="1076">
        <f t="shared" ref="X303" si="739">X301+X299</f>
        <v>56120820</v>
      </c>
      <c r="Y303" s="1076">
        <f t="shared" si="729"/>
        <v>60658387</v>
      </c>
      <c r="Z303" s="1076">
        <f t="shared" ref="Z303:AA303" si="740">Z301+Z299</f>
        <v>60658387</v>
      </c>
      <c r="AA303" s="1076">
        <f t="shared" si="740"/>
        <v>61922137</v>
      </c>
      <c r="AB303" s="1076">
        <f t="shared" ref="AB303:AC303" si="741">AB301+AB299</f>
        <v>63037637</v>
      </c>
      <c r="AC303" s="1076">
        <f t="shared" si="741"/>
        <v>73904507</v>
      </c>
      <c r="AD303" s="1076">
        <f t="shared" ref="AD303:AE303" si="742">AD301+AD299</f>
        <v>76087238</v>
      </c>
      <c r="AE303" s="1186">
        <f t="shared" si="742"/>
        <v>76175465</v>
      </c>
      <c r="AF303" s="1063"/>
      <c r="AG303" s="1060"/>
      <c r="AH303" s="1065"/>
      <c r="AI303" s="1065"/>
      <c r="AJ303" s="1067"/>
      <c r="AK303" s="1060"/>
      <c r="AL303" s="1069"/>
      <c r="AM303" s="1069"/>
      <c r="AN303" s="1069"/>
      <c r="AO303" s="1069"/>
      <c r="AP303" s="1069"/>
      <c r="AQ303" s="554" t="s">
        <v>426</v>
      </c>
      <c r="AR303" s="620">
        <v>5</v>
      </c>
      <c r="AS303" s="1070"/>
      <c r="AT303" s="1069"/>
      <c r="AU303" s="1069"/>
      <c r="AV303" s="554" t="s">
        <v>426</v>
      </c>
      <c r="AW303" s="620">
        <v>14</v>
      </c>
      <c r="AX303" s="1070"/>
      <c r="AY303" s="1072"/>
      <c r="AZ303" s="559"/>
      <c r="BA303" s="560"/>
      <c r="BB303" s="555" t="s">
        <v>427</v>
      </c>
      <c r="BC303" s="620">
        <v>6388</v>
      </c>
      <c r="BD303" s="1054"/>
      <c r="BE303" s="1074"/>
    </row>
    <row r="304" spans="1:57" s="31" customFormat="1" ht="26.25" customHeight="1" thickBot="1" x14ac:dyDescent="0.25">
      <c r="A304" s="1078"/>
      <c r="B304" s="1081"/>
      <c r="C304" s="1060"/>
      <c r="D304" s="1075"/>
      <c r="E304" s="1059"/>
      <c r="F304" s="1059"/>
      <c r="G304" s="1059"/>
      <c r="H304" s="1059"/>
      <c r="I304" s="1059"/>
      <c r="J304" s="1059"/>
      <c r="K304" s="1059"/>
      <c r="L304" s="1059"/>
      <c r="M304" s="1059"/>
      <c r="N304" s="1059"/>
      <c r="O304" s="1076"/>
      <c r="P304" s="1076"/>
      <c r="Q304" s="1076"/>
      <c r="R304" s="1076"/>
      <c r="S304" s="1076"/>
      <c r="T304" s="1076"/>
      <c r="U304" s="1076"/>
      <c r="V304" s="1076"/>
      <c r="W304" s="1076"/>
      <c r="X304" s="1076"/>
      <c r="Y304" s="1076"/>
      <c r="Z304" s="1076"/>
      <c r="AA304" s="1076"/>
      <c r="AB304" s="1076"/>
      <c r="AC304" s="1076"/>
      <c r="AD304" s="1076"/>
      <c r="AE304" s="1187"/>
      <c r="AF304" s="1064"/>
      <c r="AG304" s="1060"/>
      <c r="AH304" s="1065"/>
      <c r="AI304" s="1065"/>
      <c r="AJ304" s="1068"/>
      <c r="AK304" s="1060"/>
      <c r="AL304" s="1069"/>
      <c r="AM304" s="1069"/>
      <c r="AN304" s="1069"/>
      <c r="AO304" s="1069"/>
      <c r="AP304" s="1069"/>
      <c r="AQ304" s="554" t="s">
        <v>428</v>
      </c>
      <c r="AR304" s="620">
        <v>2356</v>
      </c>
      <c r="AS304" s="1070"/>
      <c r="AT304" s="1069"/>
      <c r="AU304" s="1069"/>
      <c r="AV304" s="554" t="s">
        <v>428</v>
      </c>
      <c r="AW304" s="620">
        <v>1934</v>
      </c>
      <c r="AX304" s="1070"/>
      <c r="AY304" s="1073"/>
      <c r="AZ304" s="559"/>
      <c r="BA304" s="560"/>
      <c r="BB304" s="558"/>
      <c r="BC304" s="558"/>
      <c r="BD304" s="1055"/>
      <c r="BE304" s="1074"/>
    </row>
    <row r="305" spans="1:57" s="31" customFormat="1" ht="22.5" customHeight="1" x14ac:dyDescent="0.2">
      <c r="A305" s="1078"/>
      <c r="B305" s="1081"/>
      <c r="C305" s="1060" t="s">
        <v>455</v>
      </c>
      <c r="D305" s="551" t="s">
        <v>41</v>
      </c>
      <c r="E305" s="553">
        <v>4500</v>
      </c>
      <c r="F305" s="553">
        <v>4500</v>
      </c>
      <c r="G305" s="553">
        <v>4500</v>
      </c>
      <c r="H305" s="553">
        <v>4500</v>
      </c>
      <c r="I305" s="553">
        <v>4500</v>
      </c>
      <c r="J305" s="553">
        <v>4500</v>
      </c>
      <c r="K305" s="553">
        <v>4500</v>
      </c>
      <c r="L305" s="624">
        <v>4500</v>
      </c>
      <c r="M305" s="632">
        <v>4500</v>
      </c>
      <c r="N305" s="634">
        <v>4500</v>
      </c>
      <c r="O305" s="500">
        <v>4500</v>
      </c>
      <c r="P305" s="500">
        <v>4500</v>
      </c>
      <c r="Q305" s="500">
        <v>4500</v>
      </c>
      <c r="R305" s="42">
        <v>4523</v>
      </c>
      <c r="S305" s="42"/>
      <c r="T305" s="500">
        <v>0</v>
      </c>
      <c r="U305" s="42">
        <v>6</v>
      </c>
      <c r="V305" s="42">
        <v>419</v>
      </c>
      <c r="W305" s="42">
        <v>951</v>
      </c>
      <c r="X305" s="42">
        <v>1351</v>
      </c>
      <c r="Y305" s="42">
        <v>1976</v>
      </c>
      <c r="Z305" s="42">
        <v>2577</v>
      </c>
      <c r="AA305" s="500">
        <v>3108</v>
      </c>
      <c r="AB305" s="500">
        <v>3488</v>
      </c>
      <c r="AC305" s="500">
        <v>3559</v>
      </c>
      <c r="AD305" s="500">
        <v>4303</v>
      </c>
      <c r="AE305" s="42">
        <v>4523</v>
      </c>
      <c r="AF305" s="1062" t="s">
        <v>491</v>
      </c>
      <c r="AG305" s="1060" t="s">
        <v>455</v>
      </c>
      <c r="AH305" s="1065"/>
      <c r="AI305" s="1065"/>
      <c r="AJ305" s="1066" t="s">
        <v>588</v>
      </c>
      <c r="AK305" s="1060" t="s">
        <v>455</v>
      </c>
      <c r="AL305" s="1069"/>
      <c r="AM305" s="1069" t="s">
        <v>456</v>
      </c>
      <c r="AN305" s="1069">
        <v>4500</v>
      </c>
      <c r="AO305" s="1069">
        <v>895</v>
      </c>
      <c r="AP305" s="1069">
        <f t="shared" ref="AP305" si="743">AO305-AS305</f>
        <v>782</v>
      </c>
      <c r="AQ305" s="554" t="s">
        <v>414</v>
      </c>
      <c r="AR305" s="620">
        <v>63</v>
      </c>
      <c r="AS305" s="1070">
        <v>113</v>
      </c>
      <c r="AT305" s="1069">
        <v>1336</v>
      </c>
      <c r="AU305" s="1069">
        <f t="shared" ref="AU305" si="744">AT305-AX305</f>
        <v>1139</v>
      </c>
      <c r="AV305" s="554" t="s">
        <v>414</v>
      </c>
      <c r="AW305" s="620">
        <v>22</v>
      </c>
      <c r="AX305" s="1070">
        <v>197</v>
      </c>
      <c r="AY305" s="1071">
        <v>0</v>
      </c>
      <c r="AZ305" s="555" t="s">
        <v>415</v>
      </c>
      <c r="BA305" s="620">
        <v>448</v>
      </c>
      <c r="BB305" s="555" t="s">
        <v>416</v>
      </c>
      <c r="BC305" s="620">
        <v>0</v>
      </c>
      <c r="BD305" s="1053">
        <f t="shared" ref="BD305" si="745">AE305</f>
        <v>4523</v>
      </c>
      <c r="BE305" s="1074"/>
    </row>
    <row r="306" spans="1:57" s="31" customFormat="1" ht="38.25" customHeight="1" x14ac:dyDescent="0.2">
      <c r="A306" s="1078"/>
      <c r="B306" s="1081"/>
      <c r="C306" s="1060"/>
      <c r="D306" s="556" t="s">
        <v>3</v>
      </c>
      <c r="E306" s="538">
        <v>57618950</v>
      </c>
      <c r="F306" s="538">
        <v>57618950</v>
      </c>
      <c r="G306" s="538">
        <v>57618950</v>
      </c>
      <c r="H306" s="538">
        <v>57618950</v>
      </c>
      <c r="I306" s="538">
        <v>57618950</v>
      </c>
      <c r="J306" s="538">
        <v>57417720</v>
      </c>
      <c r="K306" s="538">
        <v>57417720</v>
      </c>
      <c r="L306" s="538">
        <v>57417720</v>
      </c>
      <c r="M306" s="538">
        <v>57417720</v>
      </c>
      <c r="N306" s="538">
        <v>60381315</v>
      </c>
      <c r="O306" s="538">
        <v>73978720</v>
      </c>
      <c r="P306" s="538">
        <v>73978720</v>
      </c>
      <c r="Q306" s="538">
        <v>73184488</v>
      </c>
      <c r="R306" s="538">
        <v>73184488</v>
      </c>
      <c r="S306" s="639" t="s">
        <v>566</v>
      </c>
      <c r="T306" s="538">
        <v>0</v>
      </c>
      <c r="U306" s="539">
        <v>53305714</v>
      </c>
      <c r="V306" s="539">
        <v>59074547</v>
      </c>
      <c r="W306" s="539">
        <v>56120820</v>
      </c>
      <c r="X306" s="539">
        <v>56120820</v>
      </c>
      <c r="Y306" s="538">
        <v>57417720</v>
      </c>
      <c r="Z306" s="538">
        <v>57417720</v>
      </c>
      <c r="AA306" s="820">
        <v>58681470</v>
      </c>
      <c r="AB306" s="820">
        <v>59796970</v>
      </c>
      <c r="AC306" s="820">
        <v>70663840</v>
      </c>
      <c r="AD306" s="820">
        <v>72846571</v>
      </c>
      <c r="AE306" s="539">
        <v>72934798</v>
      </c>
      <c r="AF306" s="1063"/>
      <c r="AG306" s="1060"/>
      <c r="AH306" s="1065"/>
      <c r="AI306" s="1065"/>
      <c r="AJ306" s="1067"/>
      <c r="AK306" s="1060"/>
      <c r="AL306" s="1069"/>
      <c r="AM306" s="1069"/>
      <c r="AN306" s="1069"/>
      <c r="AO306" s="1069"/>
      <c r="AP306" s="1069"/>
      <c r="AQ306" s="554" t="s">
        <v>417</v>
      </c>
      <c r="AR306" s="620">
        <v>630</v>
      </c>
      <c r="AS306" s="1070"/>
      <c r="AT306" s="1069"/>
      <c r="AU306" s="1069"/>
      <c r="AV306" s="554" t="s">
        <v>417</v>
      </c>
      <c r="AW306" s="620">
        <v>322</v>
      </c>
      <c r="AX306" s="1070"/>
      <c r="AY306" s="1072"/>
      <c r="AZ306" s="555" t="s">
        <v>418</v>
      </c>
      <c r="BA306" s="620">
        <v>4075</v>
      </c>
      <c r="BB306" s="555" t="s">
        <v>419</v>
      </c>
      <c r="BC306" s="620">
        <v>0</v>
      </c>
      <c r="BD306" s="1054"/>
      <c r="BE306" s="1074"/>
    </row>
    <row r="307" spans="1:57" s="31" customFormat="1" ht="51" x14ac:dyDescent="0.2">
      <c r="A307" s="1078"/>
      <c r="B307" s="1081"/>
      <c r="C307" s="1060"/>
      <c r="D307" s="557" t="s">
        <v>42</v>
      </c>
      <c r="E307" s="553">
        <v>0</v>
      </c>
      <c r="F307" s="553">
        <v>0</v>
      </c>
      <c r="G307" s="553">
        <v>0</v>
      </c>
      <c r="H307" s="553">
        <v>0</v>
      </c>
      <c r="I307" s="553">
        <v>0</v>
      </c>
      <c r="J307" s="553">
        <v>0</v>
      </c>
      <c r="K307" s="553">
        <v>0</v>
      </c>
      <c r="L307" s="624">
        <v>0</v>
      </c>
      <c r="M307" s="632">
        <v>0</v>
      </c>
      <c r="N307" s="634">
        <v>0</v>
      </c>
      <c r="O307" s="500">
        <v>0</v>
      </c>
      <c r="P307" s="500">
        <v>0</v>
      </c>
      <c r="Q307" s="500">
        <v>0</v>
      </c>
      <c r="R307" s="500">
        <v>0</v>
      </c>
      <c r="S307" s="809"/>
      <c r="T307" s="500">
        <v>0</v>
      </c>
      <c r="U307" s="809">
        <v>0</v>
      </c>
      <c r="V307" s="809">
        <v>0</v>
      </c>
      <c r="W307" s="809">
        <v>0</v>
      </c>
      <c r="X307" s="809">
        <v>0</v>
      </c>
      <c r="Y307" s="809">
        <v>0</v>
      </c>
      <c r="Z307" s="809">
        <v>0</v>
      </c>
      <c r="AA307" s="809">
        <v>0</v>
      </c>
      <c r="AB307" s="809">
        <v>0</v>
      </c>
      <c r="AC307" s="809">
        <v>0</v>
      </c>
      <c r="AD307" s="809">
        <v>0</v>
      </c>
      <c r="AE307" s="809">
        <v>0</v>
      </c>
      <c r="AF307" s="1063"/>
      <c r="AG307" s="1060"/>
      <c r="AH307" s="1065"/>
      <c r="AI307" s="1065"/>
      <c r="AJ307" s="1067"/>
      <c r="AK307" s="1060"/>
      <c r="AL307" s="1069"/>
      <c r="AM307" s="1069"/>
      <c r="AN307" s="1069"/>
      <c r="AO307" s="1069"/>
      <c r="AP307" s="1069"/>
      <c r="AQ307" s="554" t="s">
        <v>420</v>
      </c>
      <c r="AR307" s="620">
        <v>0</v>
      </c>
      <c r="AS307" s="1070"/>
      <c r="AT307" s="1069"/>
      <c r="AU307" s="1069"/>
      <c r="AV307" s="554" t="s">
        <v>420</v>
      </c>
      <c r="AW307" s="620">
        <v>1</v>
      </c>
      <c r="AX307" s="1070"/>
      <c r="AY307" s="1072"/>
      <c r="AZ307" s="555"/>
      <c r="BA307" s="558"/>
      <c r="BB307" s="555" t="s">
        <v>421</v>
      </c>
      <c r="BC307" s="620">
        <v>0</v>
      </c>
      <c r="BD307" s="1054"/>
      <c r="BE307" s="1074"/>
    </row>
    <row r="308" spans="1:57" s="31" customFormat="1" ht="38.25" customHeight="1" x14ac:dyDescent="0.2">
      <c r="A308" s="1078"/>
      <c r="B308" s="1081"/>
      <c r="C308" s="1060"/>
      <c r="D308" s="556" t="s">
        <v>4</v>
      </c>
      <c r="E308" s="553">
        <v>9716040</v>
      </c>
      <c r="F308" s="553">
        <v>9716040</v>
      </c>
      <c r="G308" s="553">
        <v>9716040</v>
      </c>
      <c r="H308" s="553">
        <v>9716040</v>
      </c>
      <c r="I308" s="553">
        <v>9716040</v>
      </c>
      <c r="J308" s="553">
        <v>9716040</v>
      </c>
      <c r="K308" s="553">
        <v>9716040</v>
      </c>
      <c r="L308" s="624">
        <v>9716040</v>
      </c>
      <c r="M308" s="632">
        <v>9716040</v>
      </c>
      <c r="N308" s="634">
        <v>9716040</v>
      </c>
      <c r="O308" s="500">
        <v>9716040</v>
      </c>
      <c r="P308" s="500">
        <v>9716040</v>
      </c>
      <c r="Q308" s="500">
        <v>9716040</v>
      </c>
      <c r="R308" s="500">
        <v>9716040</v>
      </c>
      <c r="S308" s="809"/>
      <c r="T308" s="538">
        <v>0</v>
      </c>
      <c r="U308" s="539">
        <v>12914840</v>
      </c>
      <c r="V308" s="539">
        <v>12914840</v>
      </c>
      <c r="W308" s="539">
        <v>12914840</v>
      </c>
      <c r="X308" s="539">
        <v>12914840</v>
      </c>
      <c r="Y308" s="539">
        <v>12914840</v>
      </c>
      <c r="Z308" s="539">
        <v>12914840</v>
      </c>
      <c r="AA308" s="539">
        <v>12914840</v>
      </c>
      <c r="AB308" s="539">
        <v>12914840</v>
      </c>
      <c r="AC308" s="539">
        <v>12914840</v>
      </c>
      <c r="AD308" s="539">
        <v>12914840</v>
      </c>
      <c r="AE308" s="539">
        <v>12914840</v>
      </c>
      <c r="AF308" s="1063"/>
      <c r="AG308" s="1060"/>
      <c r="AH308" s="1065"/>
      <c r="AI308" s="1065"/>
      <c r="AJ308" s="1067"/>
      <c r="AK308" s="1060"/>
      <c r="AL308" s="1069"/>
      <c r="AM308" s="1069"/>
      <c r="AN308" s="1069"/>
      <c r="AO308" s="1069"/>
      <c r="AP308" s="1069"/>
      <c r="AQ308" s="554" t="s">
        <v>422</v>
      </c>
      <c r="AR308" s="620">
        <v>31</v>
      </c>
      <c r="AS308" s="1070"/>
      <c r="AT308" s="1069"/>
      <c r="AU308" s="1069"/>
      <c r="AV308" s="554" t="s">
        <v>422</v>
      </c>
      <c r="AW308" s="620">
        <v>14</v>
      </c>
      <c r="AX308" s="1070"/>
      <c r="AY308" s="1072"/>
      <c r="AZ308" s="559"/>
      <c r="BA308" s="560"/>
      <c r="BB308" s="555" t="s">
        <v>423</v>
      </c>
      <c r="BC308" s="620">
        <v>0</v>
      </c>
      <c r="BD308" s="1054"/>
      <c r="BE308" s="1074"/>
    </row>
    <row r="309" spans="1:57" s="31" customFormat="1" ht="38.25" customHeight="1" x14ac:dyDescent="0.2">
      <c r="A309" s="1078"/>
      <c r="B309" s="1081"/>
      <c r="C309" s="1060"/>
      <c r="D309" s="557" t="s">
        <v>43</v>
      </c>
      <c r="E309" s="553">
        <v>4500</v>
      </c>
      <c r="F309" s="553">
        <v>4500</v>
      </c>
      <c r="G309" s="553">
        <v>4500</v>
      </c>
      <c r="H309" s="553">
        <v>4500</v>
      </c>
      <c r="I309" s="553">
        <v>4500</v>
      </c>
      <c r="J309" s="553">
        <v>4500</v>
      </c>
      <c r="K309" s="553">
        <v>4500</v>
      </c>
      <c r="L309" s="624">
        <v>4500</v>
      </c>
      <c r="M309" s="632">
        <v>4500</v>
      </c>
      <c r="N309" s="634">
        <v>4500</v>
      </c>
      <c r="O309" s="500">
        <v>4500</v>
      </c>
      <c r="P309" s="500">
        <v>4500</v>
      </c>
      <c r="Q309" s="500">
        <v>4500</v>
      </c>
      <c r="R309" s="500">
        <v>4500</v>
      </c>
      <c r="S309" s="500"/>
      <c r="T309" s="821">
        <v>0</v>
      </c>
      <c r="U309" s="500">
        <f t="shared" ref="U309:Y310" si="746">U307+U305</f>
        <v>6</v>
      </c>
      <c r="V309" s="500">
        <f t="shared" si="746"/>
        <v>419</v>
      </c>
      <c r="W309" s="500">
        <f t="shared" si="746"/>
        <v>951</v>
      </c>
      <c r="X309" s="500">
        <f t="shared" ref="X309" si="747">X307+X305</f>
        <v>1351</v>
      </c>
      <c r="Y309" s="500">
        <f t="shared" si="746"/>
        <v>1976</v>
      </c>
      <c r="Z309" s="500">
        <f t="shared" ref="Z309:AA309" si="748">Z307+Z305</f>
        <v>2577</v>
      </c>
      <c r="AA309" s="500">
        <f t="shared" si="748"/>
        <v>3108</v>
      </c>
      <c r="AB309" s="500">
        <f t="shared" ref="AB309:AC309" si="749">AB307+AB305</f>
        <v>3488</v>
      </c>
      <c r="AC309" s="500">
        <f t="shared" si="749"/>
        <v>3559</v>
      </c>
      <c r="AD309" s="500">
        <f t="shared" ref="AD309:AE309" si="750">AD307+AD305</f>
        <v>4303</v>
      </c>
      <c r="AE309" s="500">
        <f t="shared" si="750"/>
        <v>4523</v>
      </c>
      <c r="AF309" s="1063"/>
      <c r="AG309" s="1060"/>
      <c r="AH309" s="1065"/>
      <c r="AI309" s="1065"/>
      <c r="AJ309" s="1067"/>
      <c r="AK309" s="1060"/>
      <c r="AL309" s="1069"/>
      <c r="AM309" s="1069"/>
      <c r="AN309" s="1069"/>
      <c r="AO309" s="1069"/>
      <c r="AP309" s="1069"/>
      <c r="AQ309" s="554" t="s">
        <v>424</v>
      </c>
      <c r="AR309" s="620">
        <v>150</v>
      </c>
      <c r="AS309" s="1070"/>
      <c r="AT309" s="1069"/>
      <c r="AU309" s="1069"/>
      <c r="AV309" s="554" t="s">
        <v>424</v>
      </c>
      <c r="AW309" s="620">
        <v>179</v>
      </c>
      <c r="AX309" s="1070"/>
      <c r="AY309" s="1072"/>
      <c r="AZ309" s="559"/>
      <c r="BA309" s="560"/>
      <c r="BB309" s="555" t="s">
        <v>425</v>
      </c>
      <c r="BC309" s="620">
        <v>0</v>
      </c>
      <c r="BD309" s="1054"/>
      <c r="BE309" s="1074"/>
    </row>
    <row r="310" spans="1:57" s="31" customFormat="1" ht="38.25" x14ac:dyDescent="0.2">
      <c r="A310" s="1078"/>
      <c r="B310" s="1081"/>
      <c r="C310" s="1060"/>
      <c r="D310" s="1057" t="s">
        <v>45</v>
      </c>
      <c r="E310" s="1059">
        <f t="shared" ref="E310:J310" si="751">E308+E306</f>
        <v>67334990</v>
      </c>
      <c r="F310" s="1059">
        <f t="shared" si="751"/>
        <v>67334990</v>
      </c>
      <c r="G310" s="1059">
        <f t="shared" si="751"/>
        <v>67334990</v>
      </c>
      <c r="H310" s="1059">
        <f t="shared" si="751"/>
        <v>67334990</v>
      </c>
      <c r="I310" s="1059">
        <f t="shared" si="751"/>
        <v>67334990</v>
      </c>
      <c r="J310" s="1059">
        <f t="shared" si="751"/>
        <v>67133760</v>
      </c>
      <c r="K310" s="1059">
        <f t="shared" ref="K310:L310" si="752">K308+K306</f>
        <v>67133760</v>
      </c>
      <c r="L310" s="1059">
        <f t="shared" si="752"/>
        <v>67133760</v>
      </c>
      <c r="M310" s="1059">
        <f t="shared" ref="M310:O310" si="753">M308+M306</f>
        <v>67133760</v>
      </c>
      <c r="N310" s="1059">
        <f t="shared" si="753"/>
        <v>70097355</v>
      </c>
      <c r="O310" s="1076">
        <f t="shared" si="753"/>
        <v>83694760</v>
      </c>
      <c r="P310" s="1076">
        <f t="shared" ref="P310:Q310" si="754">P308+P306</f>
        <v>83694760</v>
      </c>
      <c r="Q310" s="1076">
        <f t="shared" si="754"/>
        <v>82900528</v>
      </c>
      <c r="R310" s="1076">
        <f t="shared" ref="R310" si="755">R308+R306</f>
        <v>82900528</v>
      </c>
      <c r="S310" s="1076"/>
      <c r="T310" s="1076">
        <f>T308+T306</f>
        <v>0</v>
      </c>
      <c r="U310" s="1076">
        <f t="shared" si="746"/>
        <v>66220554</v>
      </c>
      <c r="V310" s="1076">
        <f t="shared" si="746"/>
        <v>71989387</v>
      </c>
      <c r="W310" s="1076">
        <f t="shared" si="746"/>
        <v>69035660</v>
      </c>
      <c r="X310" s="1076">
        <f t="shared" ref="X310" si="756">X308+X306</f>
        <v>69035660</v>
      </c>
      <c r="Y310" s="1076">
        <f t="shared" si="746"/>
        <v>70332560</v>
      </c>
      <c r="Z310" s="1076">
        <f t="shared" ref="Z310:AA310" si="757">Z308+Z306</f>
        <v>70332560</v>
      </c>
      <c r="AA310" s="1076">
        <f t="shared" si="757"/>
        <v>71596310</v>
      </c>
      <c r="AB310" s="1076">
        <f t="shared" ref="AB310:AC310" si="758">AB308+AB306</f>
        <v>72711810</v>
      </c>
      <c r="AC310" s="1076">
        <f t="shared" si="758"/>
        <v>83578680</v>
      </c>
      <c r="AD310" s="1076">
        <f t="shared" ref="AD310:AE310" si="759">AD308+AD306</f>
        <v>85761411</v>
      </c>
      <c r="AE310" s="1186">
        <f t="shared" si="759"/>
        <v>85849638</v>
      </c>
      <c r="AF310" s="1063"/>
      <c r="AG310" s="1060"/>
      <c r="AH310" s="1065"/>
      <c r="AI310" s="1065"/>
      <c r="AJ310" s="1067"/>
      <c r="AK310" s="1060"/>
      <c r="AL310" s="1069"/>
      <c r="AM310" s="1069"/>
      <c r="AN310" s="1069"/>
      <c r="AO310" s="1069"/>
      <c r="AP310" s="1069"/>
      <c r="AQ310" s="554" t="s">
        <v>426</v>
      </c>
      <c r="AR310" s="620">
        <v>31</v>
      </c>
      <c r="AS310" s="1070"/>
      <c r="AT310" s="1069"/>
      <c r="AU310" s="1069"/>
      <c r="AV310" s="554" t="s">
        <v>426</v>
      </c>
      <c r="AW310" s="620">
        <v>14</v>
      </c>
      <c r="AX310" s="1070"/>
      <c r="AY310" s="1072"/>
      <c r="AZ310" s="559"/>
      <c r="BA310" s="560"/>
      <c r="BB310" s="555" t="s">
        <v>427</v>
      </c>
      <c r="BC310" s="620">
        <v>4523</v>
      </c>
      <c r="BD310" s="1054"/>
      <c r="BE310" s="1074"/>
    </row>
    <row r="311" spans="1:57" s="31" customFormat="1" ht="26.25" customHeight="1" thickBot="1" x14ac:dyDescent="0.25">
      <c r="A311" s="1078"/>
      <c r="B311" s="1081"/>
      <c r="C311" s="1060"/>
      <c r="D311" s="1075"/>
      <c r="E311" s="1059"/>
      <c r="F311" s="1059"/>
      <c r="G311" s="1059"/>
      <c r="H311" s="1059"/>
      <c r="I311" s="1059"/>
      <c r="J311" s="1059"/>
      <c r="K311" s="1059"/>
      <c r="L311" s="1059"/>
      <c r="M311" s="1059"/>
      <c r="N311" s="1059"/>
      <c r="O311" s="1076"/>
      <c r="P311" s="1076"/>
      <c r="Q311" s="1076"/>
      <c r="R311" s="1076"/>
      <c r="S311" s="1076"/>
      <c r="T311" s="1076"/>
      <c r="U311" s="1076"/>
      <c r="V311" s="1076"/>
      <c r="W311" s="1076"/>
      <c r="X311" s="1076"/>
      <c r="Y311" s="1076"/>
      <c r="Z311" s="1076"/>
      <c r="AA311" s="1076"/>
      <c r="AB311" s="1076"/>
      <c r="AC311" s="1076"/>
      <c r="AD311" s="1076"/>
      <c r="AE311" s="1187"/>
      <c r="AF311" s="1064"/>
      <c r="AG311" s="1060"/>
      <c r="AH311" s="1065"/>
      <c r="AI311" s="1065"/>
      <c r="AJ311" s="1068"/>
      <c r="AK311" s="1060"/>
      <c r="AL311" s="1069"/>
      <c r="AM311" s="1069"/>
      <c r="AN311" s="1069"/>
      <c r="AO311" s="1069"/>
      <c r="AP311" s="1069"/>
      <c r="AQ311" s="554" t="s">
        <v>428</v>
      </c>
      <c r="AR311" s="620">
        <v>236</v>
      </c>
      <c r="AS311" s="1070"/>
      <c r="AT311" s="1069"/>
      <c r="AU311" s="1069"/>
      <c r="AV311" s="554" t="s">
        <v>428</v>
      </c>
      <c r="AW311" s="620">
        <v>217</v>
      </c>
      <c r="AX311" s="1070"/>
      <c r="AY311" s="1073"/>
      <c r="AZ311" s="559"/>
      <c r="BA311" s="560"/>
      <c r="BB311" s="558"/>
      <c r="BC311" s="558"/>
      <c r="BD311" s="1055"/>
      <c r="BE311" s="1074"/>
    </row>
    <row r="312" spans="1:57" s="31" customFormat="1" ht="22.5" customHeight="1" x14ac:dyDescent="0.2">
      <c r="A312" s="1078"/>
      <c r="B312" s="1081"/>
      <c r="C312" s="1060" t="s">
        <v>457</v>
      </c>
      <c r="D312" s="551" t="s">
        <v>41</v>
      </c>
      <c r="E312" s="553">
        <v>4500</v>
      </c>
      <c r="F312" s="553">
        <v>4500</v>
      </c>
      <c r="G312" s="553">
        <v>4500</v>
      </c>
      <c r="H312" s="553">
        <v>4500</v>
      </c>
      <c r="I312" s="553">
        <v>4500</v>
      </c>
      <c r="J312" s="553">
        <v>4500</v>
      </c>
      <c r="K312" s="553">
        <v>4500</v>
      </c>
      <c r="L312" s="624">
        <v>4500</v>
      </c>
      <c r="M312" s="632">
        <v>4500</v>
      </c>
      <c r="N312" s="634">
        <v>4500</v>
      </c>
      <c r="O312" s="500">
        <v>4500</v>
      </c>
      <c r="P312" s="500">
        <v>4500</v>
      </c>
      <c r="Q312" s="500">
        <v>4500</v>
      </c>
      <c r="R312" s="42">
        <v>3529</v>
      </c>
      <c r="S312" s="42"/>
      <c r="T312" s="500">
        <v>0</v>
      </c>
      <c r="U312" s="42">
        <v>22</v>
      </c>
      <c r="V312" s="42">
        <v>315</v>
      </c>
      <c r="W312" s="42">
        <v>637</v>
      </c>
      <c r="X312" s="42">
        <v>747</v>
      </c>
      <c r="Y312" s="42">
        <v>1379</v>
      </c>
      <c r="Z312" s="42">
        <v>1653</v>
      </c>
      <c r="AA312" s="500">
        <v>2323</v>
      </c>
      <c r="AB312" s="500">
        <v>2865</v>
      </c>
      <c r="AC312" s="500">
        <v>3216</v>
      </c>
      <c r="AD312" s="500">
        <v>3508</v>
      </c>
      <c r="AE312" s="42">
        <v>3529</v>
      </c>
      <c r="AF312" s="1062" t="s">
        <v>491</v>
      </c>
      <c r="AG312" s="1060" t="s">
        <v>457</v>
      </c>
      <c r="AH312" s="1065"/>
      <c r="AI312" s="1065"/>
      <c r="AJ312" s="1066" t="s">
        <v>588</v>
      </c>
      <c r="AK312" s="1060" t="s">
        <v>457</v>
      </c>
      <c r="AL312" s="1069"/>
      <c r="AM312" s="1069" t="s">
        <v>456</v>
      </c>
      <c r="AN312" s="1069">
        <v>4500</v>
      </c>
      <c r="AO312" s="1069">
        <v>1533</v>
      </c>
      <c r="AP312" s="1069">
        <f t="shared" ref="AP312" si="760">AO312-AS312</f>
        <v>1227</v>
      </c>
      <c r="AQ312" s="554" t="s">
        <v>414</v>
      </c>
      <c r="AR312" s="620">
        <v>35</v>
      </c>
      <c r="AS312" s="1070">
        <v>306</v>
      </c>
      <c r="AT312" s="1069">
        <v>1962</v>
      </c>
      <c r="AU312" s="1069">
        <f t="shared" ref="AU312" si="761">AT312-AX312</f>
        <v>1642</v>
      </c>
      <c r="AV312" s="554" t="s">
        <v>414</v>
      </c>
      <c r="AW312" s="620">
        <v>0</v>
      </c>
      <c r="AX312" s="1070">
        <v>320</v>
      </c>
      <c r="AY312" s="1071">
        <v>1</v>
      </c>
      <c r="AZ312" s="555" t="s">
        <v>415</v>
      </c>
      <c r="BA312" s="620">
        <v>264</v>
      </c>
      <c r="BB312" s="555" t="s">
        <v>416</v>
      </c>
      <c r="BC312" s="620">
        <v>118</v>
      </c>
      <c r="BD312" s="1053">
        <f t="shared" ref="BD312" si="762">AE312</f>
        <v>3529</v>
      </c>
      <c r="BE312" s="1074"/>
    </row>
    <row r="313" spans="1:57" s="31" customFormat="1" ht="38.25" customHeight="1" x14ac:dyDescent="0.2">
      <c r="A313" s="1078"/>
      <c r="B313" s="1081"/>
      <c r="C313" s="1060"/>
      <c r="D313" s="556" t="s">
        <v>3</v>
      </c>
      <c r="E313" s="538">
        <v>57618950</v>
      </c>
      <c r="F313" s="538">
        <v>57618950</v>
      </c>
      <c r="G313" s="538">
        <v>57618950</v>
      </c>
      <c r="H313" s="538">
        <v>57618950</v>
      </c>
      <c r="I313" s="538">
        <v>57618950</v>
      </c>
      <c r="J313" s="538">
        <v>57417720</v>
      </c>
      <c r="K313" s="538">
        <v>57417720</v>
      </c>
      <c r="L313" s="538">
        <v>57417720</v>
      </c>
      <c r="M313" s="538">
        <v>57417720</v>
      </c>
      <c r="N313" s="538">
        <v>60381315</v>
      </c>
      <c r="O313" s="538">
        <v>73978720</v>
      </c>
      <c r="P313" s="538">
        <v>73978720</v>
      </c>
      <c r="Q313" s="538">
        <v>73184488</v>
      </c>
      <c r="R313" s="538">
        <v>73184488</v>
      </c>
      <c r="S313" s="639" t="s">
        <v>566</v>
      </c>
      <c r="T313" s="538">
        <v>0</v>
      </c>
      <c r="U313" s="539">
        <v>53305714</v>
      </c>
      <c r="V313" s="539">
        <v>59074547</v>
      </c>
      <c r="W313" s="539">
        <v>56120820</v>
      </c>
      <c r="X313" s="539">
        <v>56120820</v>
      </c>
      <c r="Y313" s="538">
        <v>57417720</v>
      </c>
      <c r="Z313" s="538">
        <v>57417720</v>
      </c>
      <c r="AA313" s="820">
        <v>58681470</v>
      </c>
      <c r="AB313" s="820">
        <v>59796970</v>
      </c>
      <c r="AC313" s="820">
        <v>70663840</v>
      </c>
      <c r="AD313" s="820">
        <v>72846571</v>
      </c>
      <c r="AE313" s="539">
        <v>72934798</v>
      </c>
      <c r="AF313" s="1063"/>
      <c r="AG313" s="1060"/>
      <c r="AH313" s="1065"/>
      <c r="AI313" s="1065"/>
      <c r="AJ313" s="1067"/>
      <c r="AK313" s="1060"/>
      <c r="AL313" s="1069"/>
      <c r="AM313" s="1069"/>
      <c r="AN313" s="1069"/>
      <c r="AO313" s="1069"/>
      <c r="AP313" s="1069"/>
      <c r="AQ313" s="554" t="s">
        <v>417</v>
      </c>
      <c r="AR313" s="620">
        <v>401</v>
      </c>
      <c r="AS313" s="1070"/>
      <c r="AT313" s="1069"/>
      <c r="AU313" s="1069"/>
      <c r="AV313" s="554" t="s">
        <v>417</v>
      </c>
      <c r="AW313" s="620">
        <v>351</v>
      </c>
      <c r="AX313" s="1070"/>
      <c r="AY313" s="1072"/>
      <c r="AZ313" s="555" t="s">
        <v>418</v>
      </c>
      <c r="BA313" s="620">
        <v>3265</v>
      </c>
      <c r="BB313" s="555" t="s">
        <v>419</v>
      </c>
      <c r="BC313" s="620">
        <v>0</v>
      </c>
      <c r="BD313" s="1054"/>
      <c r="BE313" s="1074"/>
    </row>
    <row r="314" spans="1:57" s="31" customFormat="1" ht="51" x14ac:dyDescent="0.2">
      <c r="A314" s="1078"/>
      <c r="B314" s="1081"/>
      <c r="C314" s="1060"/>
      <c r="D314" s="557" t="s">
        <v>42</v>
      </c>
      <c r="E314" s="553">
        <v>0</v>
      </c>
      <c r="F314" s="553">
        <v>0</v>
      </c>
      <c r="G314" s="553">
        <v>0</v>
      </c>
      <c r="H314" s="553">
        <v>0</v>
      </c>
      <c r="I314" s="553">
        <v>0</v>
      </c>
      <c r="J314" s="553">
        <v>0</v>
      </c>
      <c r="K314" s="553">
        <v>0</v>
      </c>
      <c r="L314" s="624">
        <v>0</v>
      </c>
      <c r="M314" s="632">
        <v>0</v>
      </c>
      <c r="N314" s="634">
        <v>0</v>
      </c>
      <c r="O314" s="500">
        <v>0</v>
      </c>
      <c r="P314" s="500">
        <v>0</v>
      </c>
      <c r="Q314" s="500">
        <v>0</v>
      </c>
      <c r="R314" s="500">
        <v>0</v>
      </c>
      <c r="S314" s="809"/>
      <c r="T314" s="500">
        <v>0</v>
      </c>
      <c r="U314" s="809">
        <v>0</v>
      </c>
      <c r="V314" s="809">
        <v>0</v>
      </c>
      <c r="W314" s="809">
        <v>0</v>
      </c>
      <c r="X314" s="809">
        <v>0</v>
      </c>
      <c r="Y314" s="809">
        <v>0</v>
      </c>
      <c r="Z314" s="809">
        <v>0</v>
      </c>
      <c r="AA314" s="809">
        <v>0</v>
      </c>
      <c r="AB314" s="809">
        <v>0</v>
      </c>
      <c r="AC314" s="809">
        <v>0</v>
      </c>
      <c r="AD314" s="809">
        <v>0</v>
      </c>
      <c r="AE314" s="809">
        <v>0</v>
      </c>
      <c r="AF314" s="1063"/>
      <c r="AG314" s="1060"/>
      <c r="AH314" s="1065"/>
      <c r="AI314" s="1065"/>
      <c r="AJ314" s="1067"/>
      <c r="AK314" s="1060"/>
      <c r="AL314" s="1069"/>
      <c r="AM314" s="1069"/>
      <c r="AN314" s="1069"/>
      <c r="AO314" s="1069"/>
      <c r="AP314" s="1069"/>
      <c r="AQ314" s="554" t="s">
        <v>420</v>
      </c>
      <c r="AR314" s="620">
        <v>38</v>
      </c>
      <c r="AS314" s="1070"/>
      <c r="AT314" s="1069"/>
      <c r="AU314" s="1069"/>
      <c r="AV314" s="554" t="s">
        <v>420</v>
      </c>
      <c r="AW314" s="620">
        <v>5</v>
      </c>
      <c r="AX314" s="1070"/>
      <c r="AY314" s="1072"/>
      <c r="AZ314" s="555"/>
      <c r="BA314" s="558"/>
      <c r="BB314" s="555" t="s">
        <v>421</v>
      </c>
      <c r="BC314" s="620">
        <v>11</v>
      </c>
      <c r="BD314" s="1054"/>
      <c r="BE314" s="1074"/>
    </row>
    <row r="315" spans="1:57" s="31" customFormat="1" ht="38.25" customHeight="1" x14ac:dyDescent="0.2">
      <c r="A315" s="1078"/>
      <c r="B315" s="1081"/>
      <c r="C315" s="1060"/>
      <c r="D315" s="556" t="s">
        <v>4</v>
      </c>
      <c r="E315" s="553">
        <v>9716040</v>
      </c>
      <c r="F315" s="553">
        <v>9716040</v>
      </c>
      <c r="G315" s="553">
        <v>9716040</v>
      </c>
      <c r="H315" s="553">
        <v>9716040</v>
      </c>
      <c r="I315" s="553">
        <v>9716040</v>
      </c>
      <c r="J315" s="553">
        <v>9716040</v>
      </c>
      <c r="K315" s="553">
        <v>9716040</v>
      </c>
      <c r="L315" s="624">
        <v>9716040</v>
      </c>
      <c r="M315" s="632">
        <v>9716040</v>
      </c>
      <c r="N315" s="634">
        <v>9716040</v>
      </c>
      <c r="O315" s="500">
        <v>9716040</v>
      </c>
      <c r="P315" s="500">
        <v>9716040</v>
      </c>
      <c r="Q315" s="500">
        <v>9716040</v>
      </c>
      <c r="R315" s="500">
        <v>9716040</v>
      </c>
      <c r="S315" s="809"/>
      <c r="T315" s="538">
        <v>0</v>
      </c>
      <c r="U315" s="539">
        <v>12914840</v>
      </c>
      <c r="V315" s="539">
        <v>12914840</v>
      </c>
      <c r="W315" s="539">
        <v>12914840</v>
      </c>
      <c r="X315" s="539">
        <v>12914840</v>
      </c>
      <c r="Y315" s="539">
        <v>12914840</v>
      </c>
      <c r="Z315" s="539">
        <v>12914840</v>
      </c>
      <c r="AA315" s="539">
        <v>12914840</v>
      </c>
      <c r="AB315" s="539">
        <v>12914840</v>
      </c>
      <c r="AC315" s="539">
        <v>12914840</v>
      </c>
      <c r="AD315" s="539">
        <v>12914840</v>
      </c>
      <c r="AE315" s="539">
        <v>12914840</v>
      </c>
      <c r="AF315" s="1063"/>
      <c r="AG315" s="1060"/>
      <c r="AH315" s="1065"/>
      <c r="AI315" s="1065"/>
      <c r="AJ315" s="1067"/>
      <c r="AK315" s="1060"/>
      <c r="AL315" s="1069"/>
      <c r="AM315" s="1069"/>
      <c r="AN315" s="1069"/>
      <c r="AO315" s="1069"/>
      <c r="AP315" s="1069"/>
      <c r="AQ315" s="554" t="s">
        <v>422</v>
      </c>
      <c r="AR315" s="620">
        <v>215</v>
      </c>
      <c r="AS315" s="1070"/>
      <c r="AT315" s="1069"/>
      <c r="AU315" s="1069"/>
      <c r="AV315" s="554" t="s">
        <v>422</v>
      </c>
      <c r="AW315" s="620">
        <v>86</v>
      </c>
      <c r="AX315" s="1070"/>
      <c r="AY315" s="1072"/>
      <c r="AZ315" s="559"/>
      <c r="BA315" s="560"/>
      <c r="BB315" s="555" t="s">
        <v>423</v>
      </c>
      <c r="BC315" s="620">
        <v>2</v>
      </c>
      <c r="BD315" s="1054"/>
      <c r="BE315" s="1074"/>
    </row>
    <row r="316" spans="1:57" s="31" customFormat="1" ht="38.25" customHeight="1" x14ac:dyDescent="0.2">
      <c r="A316" s="1078"/>
      <c r="B316" s="1081"/>
      <c r="C316" s="1060"/>
      <c r="D316" s="557" t="s">
        <v>43</v>
      </c>
      <c r="E316" s="553">
        <v>4500</v>
      </c>
      <c r="F316" s="553">
        <v>4500</v>
      </c>
      <c r="G316" s="553">
        <v>4500</v>
      </c>
      <c r="H316" s="553">
        <v>4500</v>
      </c>
      <c r="I316" s="553">
        <v>4500</v>
      </c>
      <c r="J316" s="553">
        <v>4500</v>
      </c>
      <c r="K316" s="553">
        <v>4500</v>
      </c>
      <c r="L316" s="624">
        <v>4500</v>
      </c>
      <c r="M316" s="632">
        <v>4500</v>
      </c>
      <c r="N316" s="634">
        <v>4500</v>
      </c>
      <c r="O316" s="500">
        <v>4500</v>
      </c>
      <c r="P316" s="500">
        <v>4500</v>
      </c>
      <c r="Q316" s="500">
        <v>4500</v>
      </c>
      <c r="R316" s="500">
        <v>4500</v>
      </c>
      <c r="S316" s="500"/>
      <c r="T316" s="821">
        <v>0</v>
      </c>
      <c r="U316" s="500">
        <f t="shared" ref="U316:Y317" si="763">U314+U312</f>
        <v>22</v>
      </c>
      <c r="V316" s="500">
        <f t="shared" si="763"/>
        <v>315</v>
      </c>
      <c r="W316" s="500">
        <f t="shared" si="763"/>
        <v>637</v>
      </c>
      <c r="X316" s="500">
        <f t="shared" ref="X316" si="764">X314+X312</f>
        <v>747</v>
      </c>
      <c r="Y316" s="500">
        <f t="shared" si="763"/>
        <v>1379</v>
      </c>
      <c r="Z316" s="500">
        <f t="shared" ref="Z316:AA316" si="765">Z314+Z312</f>
        <v>1653</v>
      </c>
      <c r="AA316" s="500">
        <f t="shared" si="765"/>
        <v>2323</v>
      </c>
      <c r="AB316" s="500">
        <f t="shared" ref="AB316:AC316" si="766">AB314+AB312</f>
        <v>2865</v>
      </c>
      <c r="AC316" s="500">
        <f t="shared" si="766"/>
        <v>3216</v>
      </c>
      <c r="AD316" s="500">
        <f t="shared" ref="AD316:AE316" si="767">AD314+AD312</f>
        <v>3508</v>
      </c>
      <c r="AE316" s="500">
        <f t="shared" si="767"/>
        <v>3529</v>
      </c>
      <c r="AF316" s="1063"/>
      <c r="AG316" s="1060"/>
      <c r="AH316" s="1065"/>
      <c r="AI316" s="1065"/>
      <c r="AJ316" s="1067"/>
      <c r="AK316" s="1060"/>
      <c r="AL316" s="1069"/>
      <c r="AM316" s="1069"/>
      <c r="AN316" s="1069"/>
      <c r="AO316" s="1069"/>
      <c r="AP316" s="1069"/>
      <c r="AQ316" s="554" t="s">
        <v>424</v>
      </c>
      <c r="AR316" s="620">
        <v>342</v>
      </c>
      <c r="AS316" s="1070"/>
      <c r="AT316" s="1069"/>
      <c r="AU316" s="1069"/>
      <c r="AV316" s="554" t="s">
        <v>424</v>
      </c>
      <c r="AW316" s="620">
        <v>183</v>
      </c>
      <c r="AX316" s="1070"/>
      <c r="AY316" s="1072"/>
      <c r="AZ316" s="559"/>
      <c r="BA316" s="560"/>
      <c r="BB316" s="555" t="s">
        <v>425</v>
      </c>
      <c r="BC316" s="620">
        <v>3</v>
      </c>
      <c r="BD316" s="1054"/>
      <c r="BE316" s="1074"/>
    </row>
    <row r="317" spans="1:57" s="31" customFormat="1" ht="38.25" x14ac:dyDescent="0.2">
      <c r="A317" s="1078"/>
      <c r="B317" s="1081"/>
      <c r="C317" s="1060"/>
      <c r="D317" s="1057" t="s">
        <v>45</v>
      </c>
      <c r="E317" s="1059">
        <f t="shared" ref="E317:J317" si="768">E315+E313</f>
        <v>67334990</v>
      </c>
      <c r="F317" s="1059">
        <f t="shared" si="768"/>
        <v>67334990</v>
      </c>
      <c r="G317" s="1059">
        <f t="shared" si="768"/>
        <v>67334990</v>
      </c>
      <c r="H317" s="1059">
        <f t="shared" si="768"/>
        <v>67334990</v>
      </c>
      <c r="I317" s="1059">
        <f t="shared" si="768"/>
        <v>67334990</v>
      </c>
      <c r="J317" s="1059">
        <f t="shared" si="768"/>
        <v>67133760</v>
      </c>
      <c r="K317" s="1059">
        <f t="shared" ref="K317:L317" si="769">K315+K313</f>
        <v>67133760</v>
      </c>
      <c r="L317" s="1059">
        <f t="shared" si="769"/>
        <v>67133760</v>
      </c>
      <c r="M317" s="1059">
        <f t="shared" ref="M317:O317" si="770">M315+M313</f>
        <v>67133760</v>
      </c>
      <c r="N317" s="1059">
        <f t="shared" si="770"/>
        <v>70097355</v>
      </c>
      <c r="O317" s="1076">
        <f t="shared" si="770"/>
        <v>83694760</v>
      </c>
      <c r="P317" s="1076">
        <f t="shared" ref="P317:Q317" si="771">P315+P313</f>
        <v>83694760</v>
      </c>
      <c r="Q317" s="1076">
        <f t="shared" si="771"/>
        <v>82900528</v>
      </c>
      <c r="R317" s="1076">
        <f t="shared" ref="R317" si="772">R315+R313</f>
        <v>82900528</v>
      </c>
      <c r="S317" s="1076"/>
      <c r="T317" s="1076">
        <f>T315+T313</f>
        <v>0</v>
      </c>
      <c r="U317" s="1076">
        <f t="shared" si="763"/>
        <v>66220554</v>
      </c>
      <c r="V317" s="1076">
        <f t="shared" si="763"/>
        <v>71989387</v>
      </c>
      <c r="W317" s="1076">
        <f t="shared" si="763"/>
        <v>69035660</v>
      </c>
      <c r="X317" s="1076">
        <f t="shared" ref="X317" si="773">X315+X313</f>
        <v>69035660</v>
      </c>
      <c r="Y317" s="1076">
        <f t="shared" si="763"/>
        <v>70332560</v>
      </c>
      <c r="Z317" s="1076">
        <f t="shared" ref="Z317:AA317" si="774">Z315+Z313</f>
        <v>70332560</v>
      </c>
      <c r="AA317" s="1076">
        <f t="shared" si="774"/>
        <v>71596310</v>
      </c>
      <c r="AB317" s="1076">
        <f t="shared" ref="AB317:AC317" si="775">AB315+AB313</f>
        <v>72711810</v>
      </c>
      <c r="AC317" s="1076">
        <f t="shared" si="775"/>
        <v>83578680</v>
      </c>
      <c r="AD317" s="1076">
        <f t="shared" ref="AD317:AE317" si="776">AD315+AD313</f>
        <v>85761411</v>
      </c>
      <c r="AE317" s="1186">
        <f t="shared" si="776"/>
        <v>85849638</v>
      </c>
      <c r="AF317" s="1063"/>
      <c r="AG317" s="1060"/>
      <c r="AH317" s="1065"/>
      <c r="AI317" s="1065"/>
      <c r="AJ317" s="1067"/>
      <c r="AK317" s="1060"/>
      <c r="AL317" s="1069"/>
      <c r="AM317" s="1069"/>
      <c r="AN317" s="1069"/>
      <c r="AO317" s="1069"/>
      <c r="AP317" s="1069"/>
      <c r="AQ317" s="554" t="s">
        <v>426</v>
      </c>
      <c r="AR317" s="620">
        <v>108</v>
      </c>
      <c r="AS317" s="1070"/>
      <c r="AT317" s="1069"/>
      <c r="AU317" s="1069"/>
      <c r="AV317" s="554" t="s">
        <v>426</v>
      </c>
      <c r="AW317" s="620">
        <v>20</v>
      </c>
      <c r="AX317" s="1070"/>
      <c r="AY317" s="1072"/>
      <c r="AZ317" s="559"/>
      <c r="BA317" s="560"/>
      <c r="BB317" s="555" t="s">
        <v>427</v>
      </c>
      <c r="BC317" s="620">
        <v>3395</v>
      </c>
      <c r="BD317" s="1054"/>
      <c r="BE317" s="1074"/>
    </row>
    <row r="318" spans="1:57" s="31" customFormat="1" ht="26.25" customHeight="1" thickBot="1" x14ac:dyDescent="0.25">
      <c r="A318" s="1078"/>
      <c r="B318" s="1081"/>
      <c r="C318" s="1060"/>
      <c r="D318" s="1075"/>
      <c r="E318" s="1059"/>
      <c r="F318" s="1059"/>
      <c r="G318" s="1059"/>
      <c r="H318" s="1059"/>
      <c r="I318" s="1059"/>
      <c r="J318" s="1059"/>
      <c r="K318" s="1059"/>
      <c r="L318" s="1059"/>
      <c r="M318" s="1059"/>
      <c r="N318" s="1059"/>
      <c r="O318" s="1076"/>
      <c r="P318" s="1076"/>
      <c r="Q318" s="1076"/>
      <c r="R318" s="1076"/>
      <c r="S318" s="1076"/>
      <c r="T318" s="1076"/>
      <c r="U318" s="1076"/>
      <c r="V318" s="1076"/>
      <c r="W318" s="1076"/>
      <c r="X318" s="1076"/>
      <c r="Y318" s="1076"/>
      <c r="Z318" s="1076"/>
      <c r="AA318" s="1076"/>
      <c r="AB318" s="1076"/>
      <c r="AC318" s="1076"/>
      <c r="AD318" s="1076"/>
      <c r="AE318" s="1187"/>
      <c r="AF318" s="1064"/>
      <c r="AG318" s="1060"/>
      <c r="AH318" s="1065"/>
      <c r="AI318" s="1065"/>
      <c r="AJ318" s="1068"/>
      <c r="AK318" s="1060"/>
      <c r="AL318" s="1069"/>
      <c r="AM318" s="1069"/>
      <c r="AN318" s="1069"/>
      <c r="AO318" s="1069"/>
      <c r="AP318" s="1069"/>
      <c r="AQ318" s="554" t="s">
        <v>428</v>
      </c>
      <c r="AR318" s="620">
        <v>15</v>
      </c>
      <c r="AS318" s="1070"/>
      <c r="AT318" s="1069"/>
      <c r="AU318" s="1069"/>
      <c r="AV318" s="554" t="s">
        <v>428</v>
      </c>
      <c r="AW318" s="620">
        <v>19</v>
      </c>
      <c r="AX318" s="1070"/>
      <c r="AY318" s="1073"/>
      <c r="AZ318" s="559"/>
      <c r="BA318" s="560"/>
      <c r="BB318" s="558"/>
      <c r="BC318" s="558"/>
      <c r="BD318" s="1055"/>
      <c r="BE318" s="1074"/>
    </row>
    <row r="319" spans="1:57" s="31" customFormat="1" ht="22.5" customHeight="1" x14ac:dyDescent="0.2">
      <c r="A319" s="1078"/>
      <c r="B319" s="1081"/>
      <c r="C319" s="1060" t="s">
        <v>458</v>
      </c>
      <c r="D319" s="551" t="s">
        <v>41</v>
      </c>
      <c r="E319" s="553">
        <v>4500</v>
      </c>
      <c r="F319" s="553">
        <v>4500</v>
      </c>
      <c r="G319" s="553">
        <v>4500</v>
      </c>
      <c r="H319" s="553">
        <v>4500</v>
      </c>
      <c r="I319" s="553">
        <v>4500</v>
      </c>
      <c r="J319" s="553">
        <v>4500</v>
      </c>
      <c r="K319" s="553">
        <v>4500</v>
      </c>
      <c r="L319" s="624">
        <v>4500</v>
      </c>
      <c r="M319" s="632">
        <v>4500</v>
      </c>
      <c r="N319" s="634">
        <v>4500</v>
      </c>
      <c r="O319" s="500">
        <v>4500</v>
      </c>
      <c r="P319" s="500">
        <v>4500</v>
      </c>
      <c r="Q319" s="500">
        <v>4500</v>
      </c>
      <c r="R319" s="42">
        <v>1845</v>
      </c>
      <c r="S319" s="42"/>
      <c r="T319" s="42">
        <v>48</v>
      </c>
      <c r="U319" s="42">
        <v>74</v>
      </c>
      <c r="V319" s="42">
        <v>144</v>
      </c>
      <c r="W319" s="42">
        <v>469</v>
      </c>
      <c r="X319" s="42">
        <v>674</v>
      </c>
      <c r="Y319" s="42">
        <v>770</v>
      </c>
      <c r="Z319" s="42">
        <v>1091</v>
      </c>
      <c r="AA319" s="500">
        <v>1158</v>
      </c>
      <c r="AB319" s="500">
        <v>1363</v>
      </c>
      <c r="AC319" s="500">
        <v>1670</v>
      </c>
      <c r="AD319" s="500">
        <v>1866</v>
      </c>
      <c r="AE319" s="42">
        <v>1845</v>
      </c>
      <c r="AF319" s="1062" t="s">
        <v>491</v>
      </c>
      <c r="AG319" s="1060" t="s">
        <v>458</v>
      </c>
      <c r="AH319" s="1065"/>
      <c r="AI319" s="1065"/>
      <c r="AJ319" s="1066" t="s">
        <v>588</v>
      </c>
      <c r="AK319" s="1060" t="s">
        <v>458</v>
      </c>
      <c r="AL319" s="1069"/>
      <c r="AM319" s="1069" t="s">
        <v>456</v>
      </c>
      <c r="AN319" s="1069">
        <v>4500</v>
      </c>
      <c r="AO319" s="1069">
        <v>780</v>
      </c>
      <c r="AP319" s="1069">
        <f t="shared" ref="AP319" si="777">AO319-AS319</f>
        <v>653</v>
      </c>
      <c r="AQ319" s="554" t="s">
        <v>414</v>
      </c>
      <c r="AR319" s="620">
        <v>53</v>
      </c>
      <c r="AS319" s="1070">
        <v>127</v>
      </c>
      <c r="AT319" s="1069">
        <v>1027</v>
      </c>
      <c r="AU319" s="1069">
        <f t="shared" ref="AU319" si="778">AT319-AX319</f>
        <v>696</v>
      </c>
      <c r="AV319" s="554" t="s">
        <v>414</v>
      </c>
      <c r="AW319" s="620">
        <v>47</v>
      </c>
      <c r="AX319" s="1070">
        <v>331</v>
      </c>
      <c r="AY319" s="1071">
        <v>0</v>
      </c>
      <c r="AZ319" s="555" t="s">
        <v>415</v>
      </c>
      <c r="BA319" s="620">
        <v>467</v>
      </c>
      <c r="BB319" s="555" t="s">
        <v>416</v>
      </c>
      <c r="BC319" s="620">
        <v>1</v>
      </c>
      <c r="BD319" s="1053">
        <f t="shared" ref="BD319" si="779">AE319</f>
        <v>1845</v>
      </c>
      <c r="BE319" s="1074"/>
    </row>
    <row r="320" spans="1:57" s="31" customFormat="1" ht="38.25" customHeight="1" x14ac:dyDescent="0.2">
      <c r="A320" s="1078"/>
      <c r="B320" s="1081"/>
      <c r="C320" s="1060"/>
      <c r="D320" s="556" t="s">
        <v>3</v>
      </c>
      <c r="E320" s="538">
        <v>57618950</v>
      </c>
      <c r="F320" s="538">
        <v>57618950</v>
      </c>
      <c r="G320" s="538">
        <v>57618950</v>
      </c>
      <c r="H320" s="538">
        <v>57618950</v>
      </c>
      <c r="I320" s="538">
        <v>57618950</v>
      </c>
      <c r="J320" s="538">
        <v>57417720</v>
      </c>
      <c r="K320" s="538">
        <v>57417720</v>
      </c>
      <c r="L320" s="538">
        <v>57417720</v>
      </c>
      <c r="M320" s="538">
        <v>57417720</v>
      </c>
      <c r="N320" s="538">
        <v>60381315</v>
      </c>
      <c r="O320" s="538">
        <v>73978720</v>
      </c>
      <c r="P320" s="538">
        <v>73978720</v>
      </c>
      <c r="Q320" s="538">
        <v>73184488</v>
      </c>
      <c r="R320" s="538">
        <v>73184488</v>
      </c>
      <c r="S320" s="639" t="s">
        <v>566</v>
      </c>
      <c r="T320" s="538">
        <v>0</v>
      </c>
      <c r="U320" s="539">
        <v>53305714</v>
      </c>
      <c r="V320" s="539">
        <v>59074547</v>
      </c>
      <c r="W320" s="539">
        <v>56120820</v>
      </c>
      <c r="X320" s="539">
        <v>56120820</v>
      </c>
      <c r="Y320" s="538">
        <v>57417720</v>
      </c>
      <c r="Z320" s="538">
        <v>57417720</v>
      </c>
      <c r="AA320" s="820">
        <v>58681470</v>
      </c>
      <c r="AB320" s="820">
        <v>59796970</v>
      </c>
      <c r="AC320" s="820">
        <v>70663840</v>
      </c>
      <c r="AD320" s="820">
        <v>72846571</v>
      </c>
      <c r="AE320" s="539">
        <v>72934798</v>
      </c>
      <c r="AF320" s="1063"/>
      <c r="AG320" s="1060"/>
      <c r="AH320" s="1065"/>
      <c r="AI320" s="1065"/>
      <c r="AJ320" s="1067"/>
      <c r="AK320" s="1060"/>
      <c r="AL320" s="1069"/>
      <c r="AM320" s="1069"/>
      <c r="AN320" s="1069"/>
      <c r="AO320" s="1069"/>
      <c r="AP320" s="1069"/>
      <c r="AQ320" s="554" t="s">
        <v>417</v>
      </c>
      <c r="AR320" s="620">
        <v>77</v>
      </c>
      <c r="AS320" s="1070"/>
      <c r="AT320" s="1069"/>
      <c r="AU320" s="1069"/>
      <c r="AV320" s="554" t="s">
        <v>417</v>
      </c>
      <c r="AW320" s="620">
        <v>95</v>
      </c>
      <c r="AX320" s="1070"/>
      <c r="AY320" s="1072"/>
      <c r="AZ320" s="555" t="s">
        <v>418</v>
      </c>
      <c r="BA320" s="620">
        <v>1378</v>
      </c>
      <c r="BB320" s="555" t="s">
        <v>419</v>
      </c>
      <c r="BC320" s="620">
        <v>0</v>
      </c>
      <c r="BD320" s="1054"/>
      <c r="BE320" s="1074"/>
    </row>
    <row r="321" spans="1:57" s="31" customFormat="1" ht="51" x14ac:dyDescent="0.2">
      <c r="A321" s="1078"/>
      <c r="B321" s="1081"/>
      <c r="C321" s="1060"/>
      <c r="D321" s="557" t="s">
        <v>42</v>
      </c>
      <c r="E321" s="553">
        <v>0</v>
      </c>
      <c r="F321" s="553">
        <v>0</v>
      </c>
      <c r="G321" s="553">
        <v>0</v>
      </c>
      <c r="H321" s="553">
        <v>0</v>
      </c>
      <c r="I321" s="553">
        <v>0</v>
      </c>
      <c r="J321" s="553">
        <v>0</v>
      </c>
      <c r="K321" s="553">
        <v>0</v>
      </c>
      <c r="L321" s="624">
        <v>0</v>
      </c>
      <c r="M321" s="632">
        <v>0</v>
      </c>
      <c r="N321" s="634">
        <v>0</v>
      </c>
      <c r="O321" s="500">
        <v>0</v>
      </c>
      <c r="P321" s="500">
        <v>0</v>
      </c>
      <c r="Q321" s="500">
        <v>0</v>
      </c>
      <c r="R321" s="500">
        <v>0</v>
      </c>
      <c r="S321" s="809"/>
      <c r="T321" s="500">
        <v>0</v>
      </c>
      <c r="U321" s="809">
        <v>0</v>
      </c>
      <c r="V321" s="809">
        <v>0</v>
      </c>
      <c r="W321" s="809">
        <v>0</v>
      </c>
      <c r="X321" s="809">
        <v>0</v>
      </c>
      <c r="Y321" s="809">
        <v>0</v>
      </c>
      <c r="Z321" s="809">
        <v>0</v>
      </c>
      <c r="AA321" s="809">
        <v>0</v>
      </c>
      <c r="AB321" s="809">
        <v>0</v>
      </c>
      <c r="AC321" s="809">
        <v>0</v>
      </c>
      <c r="AD321" s="809">
        <v>0</v>
      </c>
      <c r="AE321" s="809">
        <v>0</v>
      </c>
      <c r="AF321" s="1063"/>
      <c r="AG321" s="1060"/>
      <c r="AH321" s="1065"/>
      <c r="AI321" s="1065"/>
      <c r="AJ321" s="1067"/>
      <c r="AK321" s="1060"/>
      <c r="AL321" s="1069"/>
      <c r="AM321" s="1069"/>
      <c r="AN321" s="1069"/>
      <c r="AO321" s="1069"/>
      <c r="AP321" s="1069"/>
      <c r="AQ321" s="554" t="s">
        <v>420</v>
      </c>
      <c r="AR321" s="620">
        <v>43</v>
      </c>
      <c r="AS321" s="1070"/>
      <c r="AT321" s="1069"/>
      <c r="AU321" s="1069"/>
      <c r="AV321" s="554" t="s">
        <v>420</v>
      </c>
      <c r="AW321" s="620">
        <v>48</v>
      </c>
      <c r="AX321" s="1070"/>
      <c r="AY321" s="1072"/>
      <c r="AZ321" s="555"/>
      <c r="BA321" s="558"/>
      <c r="BB321" s="555" t="s">
        <v>421</v>
      </c>
      <c r="BC321" s="620">
        <v>0</v>
      </c>
      <c r="BD321" s="1054"/>
      <c r="BE321" s="1074"/>
    </row>
    <row r="322" spans="1:57" s="31" customFormat="1" ht="38.25" customHeight="1" x14ac:dyDescent="0.2">
      <c r="A322" s="1078"/>
      <c r="B322" s="1081"/>
      <c r="C322" s="1060"/>
      <c r="D322" s="556" t="s">
        <v>4</v>
      </c>
      <c r="E322" s="553">
        <v>9716040</v>
      </c>
      <c r="F322" s="553">
        <v>9716040</v>
      </c>
      <c r="G322" s="553">
        <v>9716040</v>
      </c>
      <c r="H322" s="553">
        <v>9716040</v>
      </c>
      <c r="I322" s="553">
        <v>9716040</v>
      </c>
      <c r="J322" s="553">
        <v>9716040</v>
      </c>
      <c r="K322" s="553">
        <v>9716040</v>
      </c>
      <c r="L322" s="624">
        <v>9716040</v>
      </c>
      <c r="M322" s="632">
        <v>9716040</v>
      </c>
      <c r="N322" s="634">
        <v>9716040</v>
      </c>
      <c r="O322" s="500">
        <v>9716040</v>
      </c>
      <c r="P322" s="500">
        <v>9716040</v>
      </c>
      <c r="Q322" s="500">
        <v>9716040</v>
      </c>
      <c r="R322" s="500">
        <v>9716040</v>
      </c>
      <c r="S322" s="809"/>
      <c r="T322" s="500">
        <v>12541170</v>
      </c>
      <c r="U322" s="539">
        <v>12914840</v>
      </c>
      <c r="V322" s="539">
        <v>12914840</v>
      </c>
      <c r="W322" s="539">
        <v>12914840</v>
      </c>
      <c r="X322" s="539">
        <v>12914840</v>
      </c>
      <c r="Y322" s="539">
        <v>12914840</v>
      </c>
      <c r="Z322" s="539">
        <v>12914840</v>
      </c>
      <c r="AA322" s="539">
        <v>12914840</v>
      </c>
      <c r="AB322" s="539">
        <v>12914840</v>
      </c>
      <c r="AC322" s="539">
        <v>12914840</v>
      </c>
      <c r="AD322" s="539">
        <v>12914840</v>
      </c>
      <c r="AE322" s="539">
        <v>12914840</v>
      </c>
      <c r="AF322" s="1063"/>
      <c r="AG322" s="1060"/>
      <c r="AH322" s="1065"/>
      <c r="AI322" s="1065"/>
      <c r="AJ322" s="1067"/>
      <c r="AK322" s="1060"/>
      <c r="AL322" s="1069"/>
      <c r="AM322" s="1069"/>
      <c r="AN322" s="1069"/>
      <c r="AO322" s="1069"/>
      <c r="AP322" s="1069"/>
      <c r="AQ322" s="554" t="s">
        <v>422</v>
      </c>
      <c r="AR322" s="620">
        <v>21</v>
      </c>
      <c r="AS322" s="1070"/>
      <c r="AT322" s="1069"/>
      <c r="AU322" s="1069"/>
      <c r="AV322" s="554" t="s">
        <v>422</v>
      </c>
      <c r="AW322" s="620">
        <v>33</v>
      </c>
      <c r="AX322" s="1070"/>
      <c r="AY322" s="1072"/>
      <c r="AZ322" s="559"/>
      <c r="BA322" s="560"/>
      <c r="BB322" s="555" t="s">
        <v>423</v>
      </c>
      <c r="BC322" s="620">
        <v>1</v>
      </c>
      <c r="BD322" s="1054"/>
      <c r="BE322" s="1074"/>
    </row>
    <row r="323" spans="1:57" s="31" customFormat="1" ht="38.25" customHeight="1" x14ac:dyDescent="0.2">
      <c r="A323" s="1078"/>
      <c r="B323" s="1081"/>
      <c r="C323" s="1060"/>
      <c r="D323" s="557" t="s">
        <v>43</v>
      </c>
      <c r="E323" s="553">
        <v>4500</v>
      </c>
      <c r="F323" s="553">
        <v>4500</v>
      </c>
      <c r="G323" s="553">
        <v>4500</v>
      </c>
      <c r="H323" s="553">
        <v>4500</v>
      </c>
      <c r="I323" s="553">
        <v>4500</v>
      </c>
      <c r="J323" s="553">
        <v>4500</v>
      </c>
      <c r="K323" s="553">
        <v>4500</v>
      </c>
      <c r="L323" s="624">
        <v>4500</v>
      </c>
      <c r="M323" s="632">
        <v>4500</v>
      </c>
      <c r="N323" s="634">
        <v>4500</v>
      </c>
      <c r="O323" s="500">
        <v>4500</v>
      </c>
      <c r="P323" s="500">
        <v>4500</v>
      </c>
      <c r="Q323" s="500">
        <v>4500</v>
      </c>
      <c r="R323" s="500">
        <v>4500</v>
      </c>
      <c r="S323" s="500"/>
      <c r="T323" s="500">
        <f t="shared" ref="T323:Y324" si="780">T321+T319</f>
        <v>48</v>
      </c>
      <c r="U323" s="500">
        <f t="shared" si="780"/>
        <v>74</v>
      </c>
      <c r="V323" s="500">
        <f t="shared" si="780"/>
        <v>144</v>
      </c>
      <c r="W323" s="500">
        <f t="shared" si="780"/>
        <v>469</v>
      </c>
      <c r="X323" s="500">
        <f t="shared" ref="X323" si="781">X321+X319</f>
        <v>674</v>
      </c>
      <c r="Y323" s="500">
        <f t="shared" si="780"/>
        <v>770</v>
      </c>
      <c r="Z323" s="500">
        <f t="shared" ref="Z323:AA323" si="782">Z321+Z319</f>
        <v>1091</v>
      </c>
      <c r="AA323" s="500">
        <f t="shared" si="782"/>
        <v>1158</v>
      </c>
      <c r="AB323" s="500">
        <f t="shared" ref="AB323:AC323" si="783">AB321+AB319</f>
        <v>1363</v>
      </c>
      <c r="AC323" s="500">
        <f t="shared" si="783"/>
        <v>1670</v>
      </c>
      <c r="AD323" s="500">
        <f t="shared" ref="AD323:AE323" si="784">AD321+AD319</f>
        <v>1866</v>
      </c>
      <c r="AE323" s="500">
        <f t="shared" si="784"/>
        <v>1845</v>
      </c>
      <c r="AF323" s="1063"/>
      <c r="AG323" s="1060"/>
      <c r="AH323" s="1065"/>
      <c r="AI323" s="1065"/>
      <c r="AJ323" s="1067"/>
      <c r="AK323" s="1060"/>
      <c r="AL323" s="1069"/>
      <c r="AM323" s="1069"/>
      <c r="AN323" s="1069"/>
      <c r="AO323" s="1069"/>
      <c r="AP323" s="1069"/>
      <c r="AQ323" s="554" t="s">
        <v>424</v>
      </c>
      <c r="AR323" s="620">
        <v>66</v>
      </c>
      <c r="AS323" s="1070"/>
      <c r="AT323" s="1069"/>
      <c r="AU323" s="1069"/>
      <c r="AV323" s="554" t="s">
        <v>424</v>
      </c>
      <c r="AW323" s="620">
        <v>59</v>
      </c>
      <c r="AX323" s="1070"/>
      <c r="AY323" s="1072"/>
      <c r="AZ323" s="559"/>
      <c r="BA323" s="560"/>
      <c r="BB323" s="555" t="s">
        <v>425</v>
      </c>
      <c r="BC323" s="620">
        <v>0</v>
      </c>
      <c r="BD323" s="1054"/>
      <c r="BE323" s="1074"/>
    </row>
    <row r="324" spans="1:57" s="31" customFormat="1" ht="38.25" x14ac:dyDescent="0.2">
      <c r="A324" s="1078"/>
      <c r="B324" s="1081"/>
      <c r="C324" s="1060"/>
      <c r="D324" s="1057" t="s">
        <v>45</v>
      </c>
      <c r="E324" s="1059">
        <f t="shared" ref="E324:J324" si="785">E322+E320</f>
        <v>67334990</v>
      </c>
      <c r="F324" s="1059">
        <f t="shared" si="785"/>
        <v>67334990</v>
      </c>
      <c r="G324" s="1059">
        <f t="shared" si="785"/>
        <v>67334990</v>
      </c>
      <c r="H324" s="1059">
        <f t="shared" si="785"/>
        <v>67334990</v>
      </c>
      <c r="I324" s="1059">
        <f t="shared" si="785"/>
        <v>67334990</v>
      </c>
      <c r="J324" s="1059">
        <f t="shared" si="785"/>
        <v>67133760</v>
      </c>
      <c r="K324" s="1059">
        <f t="shared" ref="K324:L324" si="786">K322+K320</f>
        <v>67133760</v>
      </c>
      <c r="L324" s="1059">
        <f t="shared" si="786"/>
        <v>67133760</v>
      </c>
      <c r="M324" s="1059">
        <f t="shared" ref="M324:O324" si="787">M322+M320</f>
        <v>67133760</v>
      </c>
      <c r="N324" s="1059">
        <f t="shared" si="787"/>
        <v>70097355</v>
      </c>
      <c r="O324" s="1076">
        <f t="shared" si="787"/>
        <v>83694760</v>
      </c>
      <c r="P324" s="1076">
        <f t="shared" ref="P324:Q324" si="788">P322+P320</f>
        <v>83694760</v>
      </c>
      <c r="Q324" s="1076">
        <f t="shared" si="788"/>
        <v>82900528</v>
      </c>
      <c r="R324" s="1076">
        <f t="shared" ref="R324" si="789">R322+R320</f>
        <v>82900528</v>
      </c>
      <c r="S324" s="1076"/>
      <c r="T324" s="1076">
        <f>T322+T320</f>
        <v>12541170</v>
      </c>
      <c r="U324" s="1076">
        <f t="shared" si="780"/>
        <v>66220554</v>
      </c>
      <c r="V324" s="1076">
        <f t="shared" si="780"/>
        <v>71989387</v>
      </c>
      <c r="W324" s="1076">
        <f t="shared" si="780"/>
        <v>69035660</v>
      </c>
      <c r="X324" s="1076">
        <f t="shared" ref="X324" si="790">X322+X320</f>
        <v>69035660</v>
      </c>
      <c r="Y324" s="1076">
        <f t="shared" si="780"/>
        <v>70332560</v>
      </c>
      <c r="Z324" s="1076">
        <f t="shared" ref="Z324:AA324" si="791">Z322+Z320</f>
        <v>70332560</v>
      </c>
      <c r="AA324" s="1076">
        <f t="shared" si="791"/>
        <v>71596310</v>
      </c>
      <c r="AB324" s="1076">
        <f t="shared" ref="AB324:AC324" si="792">AB322+AB320</f>
        <v>72711810</v>
      </c>
      <c r="AC324" s="1076">
        <f t="shared" si="792"/>
        <v>83578680</v>
      </c>
      <c r="AD324" s="1076">
        <f t="shared" ref="AD324:AE324" si="793">AD322+AD320</f>
        <v>85761411</v>
      </c>
      <c r="AE324" s="1186">
        <f t="shared" si="793"/>
        <v>85849638</v>
      </c>
      <c r="AF324" s="1063"/>
      <c r="AG324" s="1060"/>
      <c r="AH324" s="1065"/>
      <c r="AI324" s="1065"/>
      <c r="AJ324" s="1067"/>
      <c r="AK324" s="1060"/>
      <c r="AL324" s="1069"/>
      <c r="AM324" s="1069"/>
      <c r="AN324" s="1069"/>
      <c r="AO324" s="1069"/>
      <c r="AP324" s="1069"/>
      <c r="AQ324" s="554" t="s">
        <v>426</v>
      </c>
      <c r="AR324" s="620">
        <v>8</v>
      </c>
      <c r="AS324" s="1070"/>
      <c r="AT324" s="1069"/>
      <c r="AU324" s="1069"/>
      <c r="AV324" s="554" t="s">
        <v>426</v>
      </c>
      <c r="AW324" s="620">
        <v>4</v>
      </c>
      <c r="AX324" s="1070"/>
      <c r="AY324" s="1072"/>
      <c r="AZ324" s="559"/>
      <c r="BA324" s="560"/>
      <c r="BB324" s="555" t="s">
        <v>427</v>
      </c>
      <c r="BC324" s="620">
        <v>1843</v>
      </c>
      <c r="BD324" s="1054"/>
      <c r="BE324" s="1074"/>
    </row>
    <row r="325" spans="1:57" s="31" customFormat="1" ht="26.25" customHeight="1" thickBot="1" x14ac:dyDescent="0.25">
      <c r="A325" s="1078"/>
      <c r="B325" s="1081"/>
      <c r="C325" s="1060"/>
      <c r="D325" s="1075"/>
      <c r="E325" s="1059"/>
      <c r="F325" s="1059"/>
      <c r="G325" s="1059"/>
      <c r="H325" s="1059"/>
      <c r="I325" s="1059"/>
      <c r="J325" s="1059"/>
      <c r="K325" s="1059"/>
      <c r="L325" s="1059"/>
      <c r="M325" s="1059"/>
      <c r="N325" s="1059"/>
      <c r="O325" s="1076"/>
      <c r="P325" s="1076"/>
      <c r="Q325" s="1076"/>
      <c r="R325" s="1076"/>
      <c r="S325" s="1076"/>
      <c r="T325" s="1076"/>
      <c r="U325" s="1076"/>
      <c r="V325" s="1076"/>
      <c r="W325" s="1076"/>
      <c r="X325" s="1076"/>
      <c r="Y325" s="1076"/>
      <c r="Z325" s="1076"/>
      <c r="AA325" s="1076"/>
      <c r="AB325" s="1076"/>
      <c r="AC325" s="1076"/>
      <c r="AD325" s="1076"/>
      <c r="AE325" s="1187"/>
      <c r="AF325" s="1064"/>
      <c r="AG325" s="1060"/>
      <c r="AH325" s="1065"/>
      <c r="AI325" s="1065"/>
      <c r="AJ325" s="1068"/>
      <c r="AK325" s="1060"/>
      <c r="AL325" s="1069"/>
      <c r="AM325" s="1069"/>
      <c r="AN325" s="1069"/>
      <c r="AO325" s="1069"/>
      <c r="AP325" s="1069"/>
      <c r="AQ325" s="554" t="s">
        <v>428</v>
      </c>
      <c r="AR325" s="620">
        <v>96</v>
      </c>
      <c r="AS325" s="1070"/>
      <c r="AT325" s="1069"/>
      <c r="AU325" s="1069"/>
      <c r="AV325" s="554" t="s">
        <v>428</v>
      </c>
      <c r="AW325" s="620">
        <v>125</v>
      </c>
      <c r="AX325" s="1070"/>
      <c r="AY325" s="1073"/>
      <c r="AZ325" s="559"/>
      <c r="BA325" s="560"/>
      <c r="BB325" s="558"/>
      <c r="BC325" s="558"/>
      <c r="BD325" s="1055"/>
      <c r="BE325" s="1074"/>
    </row>
    <row r="326" spans="1:57" s="31" customFormat="1" ht="22.5" customHeight="1" x14ac:dyDescent="0.2">
      <c r="A326" s="1078"/>
      <c r="B326" s="1081"/>
      <c r="C326" s="1060" t="s">
        <v>460</v>
      </c>
      <c r="D326" s="551" t="s">
        <v>41</v>
      </c>
      <c r="E326" s="553">
        <v>4500</v>
      </c>
      <c r="F326" s="553">
        <v>4500</v>
      </c>
      <c r="G326" s="553">
        <v>4500</v>
      </c>
      <c r="H326" s="553">
        <v>4500</v>
      </c>
      <c r="I326" s="553">
        <v>4500</v>
      </c>
      <c r="J326" s="553">
        <v>4500</v>
      </c>
      <c r="K326" s="553">
        <v>4500</v>
      </c>
      <c r="L326" s="624">
        <v>4500</v>
      </c>
      <c r="M326" s="632">
        <v>4500</v>
      </c>
      <c r="N326" s="634">
        <v>4500</v>
      </c>
      <c r="O326" s="500">
        <v>4500</v>
      </c>
      <c r="P326" s="500">
        <v>4500</v>
      </c>
      <c r="Q326" s="500">
        <v>4500</v>
      </c>
      <c r="R326" s="42">
        <v>5990</v>
      </c>
      <c r="S326" s="42"/>
      <c r="T326" s="500">
        <v>0</v>
      </c>
      <c r="U326" s="42">
        <v>0</v>
      </c>
      <c r="V326" s="42">
        <v>377</v>
      </c>
      <c r="W326" s="42">
        <v>762</v>
      </c>
      <c r="X326" s="42">
        <v>1197</v>
      </c>
      <c r="Y326" s="42">
        <v>3172</v>
      </c>
      <c r="Z326" s="42">
        <v>3628</v>
      </c>
      <c r="AA326" s="500">
        <v>4512</v>
      </c>
      <c r="AB326" s="500">
        <v>5270</v>
      </c>
      <c r="AC326" s="500">
        <v>5406</v>
      </c>
      <c r="AD326" s="500">
        <v>5944</v>
      </c>
      <c r="AE326" s="42">
        <v>5990</v>
      </c>
      <c r="AF326" s="1062" t="s">
        <v>491</v>
      </c>
      <c r="AG326" s="1060" t="s">
        <v>460</v>
      </c>
      <c r="AH326" s="1065"/>
      <c r="AI326" s="1065"/>
      <c r="AJ326" s="1066" t="s">
        <v>588</v>
      </c>
      <c r="AK326" s="1060" t="s">
        <v>460</v>
      </c>
      <c r="AL326" s="1069"/>
      <c r="AM326" s="1069" t="s">
        <v>456</v>
      </c>
      <c r="AN326" s="1069">
        <v>4500</v>
      </c>
      <c r="AO326" s="1069">
        <v>477</v>
      </c>
      <c r="AP326" s="1069">
        <f t="shared" ref="AP326" si="794">AO326-AS326</f>
        <v>145</v>
      </c>
      <c r="AQ326" s="554" t="s">
        <v>414</v>
      </c>
      <c r="AR326" s="620">
        <v>0</v>
      </c>
      <c r="AS326" s="1070">
        <v>332</v>
      </c>
      <c r="AT326" s="1069">
        <v>598</v>
      </c>
      <c r="AU326" s="1069">
        <f t="shared" ref="AU326" si="795">AT326-AX326</f>
        <v>186</v>
      </c>
      <c r="AV326" s="554" t="s">
        <v>414</v>
      </c>
      <c r="AW326" s="620">
        <v>0</v>
      </c>
      <c r="AX326" s="1070">
        <v>412</v>
      </c>
      <c r="AY326" s="1071">
        <v>1</v>
      </c>
      <c r="AZ326" s="555" t="s">
        <v>415</v>
      </c>
      <c r="BA326" s="620">
        <v>336</v>
      </c>
      <c r="BB326" s="555" t="s">
        <v>416</v>
      </c>
      <c r="BC326" s="620">
        <v>0</v>
      </c>
      <c r="BD326" s="1053">
        <f t="shared" ref="BD326" si="796">AE326</f>
        <v>5990</v>
      </c>
      <c r="BE326" s="1074"/>
    </row>
    <row r="327" spans="1:57" s="31" customFormat="1" ht="38.25" customHeight="1" x14ac:dyDescent="0.2">
      <c r="A327" s="1078"/>
      <c r="B327" s="1081"/>
      <c r="C327" s="1060"/>
      <c r="D327" s="556" t="s">
        <v>3</v>
      </c>
      <c r="E327" s="538">
        <v>57618950</v>
      </c>
      <c r="F327" s="538">
        <v>57618950</v>
      </c>
      <c r="G327" s="538">
        <v>57618950</v>
      </c>
      <c r="H327" s="538">
        <v>57618950</v>
      </c>
      <c r="I327" s="538">
        <v>57618950</v>
      </c>
      <c r="J327" s="538">
        <v>57417720</v>
      </c>
      <c r="K327" s="538">
        <v>57417720</v>
      </c>
      <c r="L327" s="538">
        <v>57417720</v>
      </c>
      <c r="M327" s="538">
        <v>57417720</v>
      </c>
      <c r="N327" s="538">
        <v>60381315</v>
      </c>
      <c r="O327" s="538">
        <v>73978720</v>
      </c>
      <c r="P327" s="538">
        <v>73978720</v>
      </c>
      <c r="Q327" s="538">
        <v>73184488</v>
      </c>
      <c r="R327" s="538">
        <v>73184488</v>
      </c>
      <c r="S327" s="639" t="s">
        <v>566</v>
      </c>
      <c r="T327" s="538">
        <v>0</v>
      </c>
      <c r="U327" s="539">
        <v>0</v>
      </c>
      <c r="V327" s="539">
        <v>59074547</v>
      </c>
      <c r="W327" s="539">
        <v>56120820</v>
      </c>
      <c r="X327" s="539">
        <v>56120820</v>
      </c>
      <c r="Y327" s="538">
        <v>57417720</v>
      </c>
      <c r="Z327" s="538">
        <v>57417720</v>
      </c>
      <c r="AA327" s="820">
        <v>58681470</v>
      </c>
      <c r="AB327" s="820">
        <v>59796970</v>
      </c>
      <c r="AC327" s="820">
        <v>70663840</v>
      </c>
      <c r="AD327" s="820">
        <v>72846571</v>
      </c>
      <c r="AE327" s="539">
        <v>72934798</v>
      </c>
      <c r="AF327" s="1063"/>
      <c r="AG327" s="1060"/>
      <c r="AH327" s="1065"/>
      <c r="AI327" s="1065"/>
      <c r="AJ327" s="1067"/>
      <c r="AK327" s="1060"/>
      <c r="AL327" s="1069"/>
      <c r="AM327" s="1069"/>
      <c r="AN327" s="1069"/>
      <c r="AO327" s="1069"/>
      <c r="AP327" s="1069"/>
      <c r="AQ327" s="554" t="s">
        <v>417</v>
      </c>
      <c r="AR327" s="620">
        <v>165</v>
      </c>
      <c r="AS327" s="1070"/>
      <c r="AT327" s="1069"/>
      <c r="AU327" s="1069"/>
      <c r="AV327" s="554" t="s">
        <v>417</v>
      </c>
      <c r="AW327" s="620">
        <v>168</v>
      </c>
      <c r="AX327" s="1070"/>
      <c r="AY327" s="1072"/>
      <c r="AZ327" s="555" t="s">
        <v>418</v>
      </c>
      <c r="BA327" s="620">
        <v>5654</v>
      </c>
      <c r="BB327" s="555" t="s">
        <v>419</v>
      </c>
      <c r="BC327" s="620">
        <v>0</v>
      </c>
      <c r="BD327" s="1054"/>
      <c r="BE327" s="1074"/>
    </row>
    <row r="328" spans="1:57" s="31" customFormat="1" ht="51" x14ac:dyDescent="0.2">
      <c r="A328" s="1078"/>
      <c r="B328" s="1081"/>
      <c r="C328" s="1060"/>
      <c r="D328" s="557" t="s">
        <v>42</v>
      </c>
      <c r="E328" s="553">
        <v>0</v>
      </c>
      <c r="F328" s="553">
        <v>0</v>
      </c>
      <c r="G328" s="553">
        <v>0</v>
      </c>
      <c r="H328" s="553">
        <v>0</v>
      </c>
      <c r="I328" s="553">
        <v>0</v>
      </c>
      <c r="J328" s="553">
        <v>0</v>
      </c>
      <c r="K328" s="553">
        <v>0</v>
      </c>
      <c r="L328" s="624">
        <v>0</v>
      </c>
      <c r="M328" s="632">
        <v>0</v>
      </c>
      <c r="N328" s="634">
        <v>0</v>
      </c>
      <c r="O328" s="500">
        <v>0</v>
      </c>
      <c r="P328" s="500">
        <v>0</v>
      </c>
      <c r="Q328" s="500">
        <v>0</v>
      </c>
      <c r="R328" s="500">
        <v>0</v>
      </c>
      <c r="S328" s="809"/>
      <c r="T328" s="500">
        <v>0</v>
      </c>
      <c r="U328" s="809">
        <v>0</v>
      </c>
      <c r="V328" s="809">
        <v>0</v>
      </c>
      <c r="W328" s="809">
        <v>0</v>
      </c>
      <c r="X328" s="809">
        <v>0</v>
      </c>
      <c r="Y328" s="809">
        <v>0</v>
      </c>
      <c r="Z328" s="809">
        <v>0</v>
      </c>
      <c r="AA328" s="809">
        <v>0</v>
      </c>
      <c r="AB328" s="809">
        <v>0</v>
      </c>
      <c r="AC328" s="809">
        <v>0</v>
      </c>
      <c r="AD328" s="809">
        <v>0</v>
      </c>
      <c r="AE328" s="809">
        <v>0</v>
      </c>
      <c r="AF328" s="1063"/>
      <c r="AG328" s="1060"/>
      <c r="AH328" s="1065"/>
      <c r="AI328" s="1065"/>
      <c r="AJ328" s="1067"/>
      <c r="AK328" s="1060"/>
      <c r="AL328" s="1069"/>
      <c r="AM328" s="1069"/>
      <c r="AN328" s="1069"/>
      <c r="AO328" s="1069"/>
      <c r="AP328" s="1069"/>
      <c r="AQ328" s="554" t="s">
        <v>420</v>
      </c>
      <c r="AR328" s="620">
        <v>0</v>
      </c>
      <c r="AS328" s="1070"/>
      <c r="AT328" s="1069"/>
      <c r="AU328" s="1069"/>
      <c r="AV328" s="554" t="s">
        <v>420</v>
      </c>
      <c r="AW328" s="620">
        <v>0</v>
      </c>
      <c r="AX328" s="1070"/>
      <c r="AY328" s="1072"/>
      <c r="AZ328" s="555"/>
      <c r="BA328" s="558"/>
      <c r="BB328" s="555" t="s">
        <v>421</v>
      </c>
      <c r="BC328" s="620">
        <v>4</v>
      </c>
      <c r="BD328" s="1054"/>
      <c r="BE328" s="1074"/>
    </row>
    <row r="329" spans="1:57" s="31" customFormat="1" ht="38.25" customHeight="1" x14ac:dyDescent="0.2">
      <c r="A329" s="1078"/>
      <c r="B329" s="1081"/>
      <c r="C329" s="1060"/>
      <c r="D329" s="556" t="s">
        <v>4</v>
      </c>
      <c r="E329" s="553">
        <v>9716040</v>
      </c>
      <c r="F329" s="553">
        <v>9716040</v>
      </c>
      <c r="G329" s="553">
        <v>9716040</v>
      </c>
      <c r="H329" s="553">
        <v>9716040</v>
      </c>
      <c r="I329" s="553">
        <v>9716040</v>
      </c>
      <c r="J329" s="553">
        <v>9716040</v>
      </c>
      <c r="K329" s="553">
        <v>9716040</v>
      </c>
      <c r="L329" s="624">
        <v>9716040</v>
      </c>
      <c r="M329" s="632">
        <v>9716040</v>
      </c>
      <c r="N329" s="634">
        <v>9716040</v>
      </c>
      <c r="O329" s="500">
        <v>9716040</v>
      </c>
      <c r="P329" s="500">
        <v>9716040</v>
      </c>
      <c r="Q329" s="500">
        <v>9716040</v>
      </c>
      <c r="R329" s="500">
        <v>9716040</v>
      </c>
      <c r="S329" s="809"/>
      <c r="T329" s="538">
        <v>0</v>
      </c>
      <c r="U329" s="538">
        <v>0</v>
      </c>
      <c r="V329" s="539">
        <v>1471153</v>
      </c>
      <c r="W329" s="539">
        <v>1471153</v>
      </c>
      <c r="X329" s="539">
        <v>1471153</v>
      </c>
      <c r="Y329" s="539">
        <v>1471153</v>
      </c>
      <c r="Z329" s="539">
        <v>2054473</v>
      </c>
      <c r="AA329" s="539">
        <v>2054473</v>
      </c>
      <c r="AB329" s="539">
        <v>2054473</v>
      </c>
      <c r="AC329" s="539">
        <v>2054473</v>
      </c>
      <c r="AD329" s="539">
        <v>2054473</v>
      </c>
      <c r="AE329" s="539">
        <v>2054473</v>
      </c>
      <c r="AF329" s="1063"/>
      <c r="AG329" s="1060"/>
      <c r="AH329" s="1065"/>
      <c r="AI329" s="1065"/>
      <c r="AJ329" s="1067"/>
      <c r="AK329" s="1060"/>
      <c r="AL329" s="1069"/>
      <c r="AM329" s="1069"/>
      <c r="AN329" s="1069"/>
      <c r="AO329" s="1069"/>
      <c r="AP329" s="1069"/>
      <c r="AQ329" s="554" t="s">
        <v>422</v>
      </c>
      <c r="AR329" s="620">
        <v>28</v>
      </c>
      <c r="AS329" s="1070"/>
      <c r="AT329" s="1069"/>
      <c r="AU329" s="1069"/>
      <c r="AV329" s="554" t="s">
        <v>422</v>
      </c>
      <c r="AW329" s="620">
        <v>4</v>
      </c>
      <c r="AX329" s="1070"/>
      <c r="AY329" s="1072"/>
      <c r="AZ329" s="559"/>
      <c r="BA329" s="560"/>
      <c r="BB329" s="555" t="s">
        <v>423</v>
      </c>
      <c r="BC329" s="620">
        <v>1</v>
      </c>
      <c r="BD329" s="1054"/>
      <c r="BE329" s="1074"/>
    </row>
    <row r="330" spans="1:57" s="31" customFormat="1" ht="38.25" customHeight="1" x14ac:dyDescent="0.2">
      <c r="A330" s="1078"/>
      <c r="B330" s="1081"/>
      <c r="C330" s="1060"/>
      <c r="D330" s="557" t="s">
        <v>43</v>
      </c>
      <c r="E330" s="553">
        <v>4500</v>
      </c>
      <c r="F330" s="553">
        <v>4500</v>
      </c>
      <c r="G330" s="553">
        <v>4500</v>
      </c>
      <c r="H330" s="553">
        <v>4500</v>
      </c>
      <c r="I330" s="553">
        <v>4500</v>
      </c>
      <c r="J330" s="553">
        <v>4500</v>
      </c>
      <c r="K330" s="553">
        <v>4500</v>
      </c>
      <c r="L330" s="624">
        <v>4500</v>
      </c>
      <c r="M330" s="632">
        <v>4500</v>
      </c>
      <c r="N330" s="634">
        <v>4500</v>
      </c>
      <c r="O330" s="500">
        <v>4500</v>
      </c>
      <c r="P330" s="500">
        <v>4500</v>
      </c>
      <c r="Q330" s="500">
        <v>4500</v>
      </c>
      <c r="R330" s="500">
        <v>4500</v>
      </c>
      <c r="S330" s="500"/>
      <c r="T330" s="500">
        <v>0</v>
      </c>
      <c r="U330" s="500">
        <f t="shared" ref="U330:Y331" si="797">U328+U326</f>
        <v>0</v>
      </c>
      <c r="V330" s="500">
        <f t="shared" si="797"/>
        <v>377</v>
      </c>
      <c r="W330" s="500">
        <f t="shared" si="797"/>
        <v>762</v>
      </c>
      <c r="X330" s="500">
        <f t="shared" ref="X330" si="798">X328+X326</f>
        <v>1197</v>
      </c>
      <c r="Y330" s="500">
        <f t="shared" si="797"/>
        <v>3172</v>
      </c>
      <c r="Z330" s="500">
        <f t="shared" ref="Z330:AA330" si="799">Z328+Z326</f>
        <v>3628</v>
      </c>
      <c r="AA330" s="500">
        <f t="shared" si="799"/>
        <v>4512</v>
      </c>
      <c r="AB330" s="500">
        <f t="shared" ref="AB330:AC330" si="800">AB328+AB326</f>
        <v>5270</v>
      </c>
      <c r="AC330" s="500">
        <f t="shared" si="800"/>
        <v>5406</v>
      </c>
      <c r="AD330" s="500">
        <f t="shared" ref="AD330:AE330" si="801">AD328+AD326</f>
        <v>5944</v>
      </c>
      <c r="AE330" s="500">
        <f t="shared" si="801"/>
        <v>5990</v>
      </c>
      <c r="AF330" s="1063"/>
      <c r="AG330" s="1060"/>
      <c r="AH330" s="1065"/>
      <c r="AI330" s="1065"/>
      <c r="AJ330" s="1067"/>
      <c r="AK330" s="1060"/>
      <c r="AL330" s="1069"/>
      <c r="AM330" s="1069"/>
      <c r="AN330" s="1069"/>
      <c r="AO330" s="1069"/>
      <c r="AP330" s="1069"/>
      <c r="AQ330" s="554" t="s">
        <v>424</v>
      </c>
      <c r="AR330" s="620">
        <v>85</v>
      </c>
      <c r="AS330" s="1070"/>
      <c r="AT330" s="1069"/>
      <c r="AU330" s="1069"/>
      <c r="AV330" s="554" t="s">
        <v>424</v>
      </c>
      <c r="AW330" s="620">
        <v>68</v>
      </c>
      <c r="AX330" s="1070"/>
      <c r="AY330" s="1072"/>
      <c r="AZ330" s="559"/>
      <c r="BA330" s="560"/>
      <c r="BB330" s="555" t="s">
        <v>425</v>
      </c>
      <c r="BC330" s="620">
        <v>0</v>
      </c>
      <c r="BD330" s="1054"/>
      <c r="BE330" s="1074"/>
    </row>
    <row r="331" spans="1:57" s="31" customFormat="1" ht="38.25" x14ac:dyDescent="0.2">
      <c r="A331" s="1078"/>
      <c r="B331" s="1081"/>
      <c r="C331" s="1060"/>
      <c r="D331" s="1057" t="s">
        <v>45</v>
      </c>
      <c r="E331" s="1059">
        <f t="shared" ref="E331:J331" si="802">E329+E327</f>
        <v>67334990</v>
      </c>
      <c r="F331" s="1059">
        <f t="shared" si="802"/>
        <v>67334990</v>
      </c>
      <c r="G331" s="1059">
        <f t="shared" si="802"/>
        <v>67334990</v>
      </c>
      <c r="H331" s="1059">
        <f t="shared" si="802"/>
        <v>67334990</v>
      </c>
      <c r="I331" s="1059">
        <f t="shared" si="802"/>
        <v>67334990</v>
      </c>
      <c r="J331" s="1059">
        <f t="shared" si="802"/>
        <v>67133760</v>
      </c>
      <c r="K331" s="1059">
        <f t="shared" ref="K331:L331" si="803">K329+K327</f>
        <v>67133760</v>
      </c>
      <c r="L331" s="1059">
        <f t="shared" si="803"/>
        <v>67133760</v>
      </c>
      <c r="M331" s="1059">
        <f t="shared" ref="M331:O331" si="804">M329+M327</f>
        <v>67133760</v>
      </c>
      <c r="N331" s="1059">
        <f t="shared" si="804"/>
        <v>70097355</v>
      </c>
      <c r="O331" s="1076">
        <f t="shared" si="804"/>
        <v>83694760</v>
      </c>
      <c r="P331" s="1076">
        <f t="shared" ref="P331:Q331" si="805">P329+P327</f>
        <v>83694760</v>
      </c>
      <c r="Q331" s="1076">
        <f t="shared" si="805"/>
        <v>82900528</v>
      </c>
      <c r="R331" s="1076">
        <f t="shared" ref="R331" si="806">R329+R327</f>
        <v>82900528</v>
      </c>
      <c r="S331" s="1076"/>
      <c r="T331" s="1076">
        <f>T329+T327</f>
        <v>0</v>
      </c>
      <c r="U331" s="1076">
        <f t="shared" si="797"/>
        <v>0</v>
      </c>
      <c r="V331" s="1076">
        <f t="shared" si="797"/>
        <v>60545700</v>
      </c>
      <c r="W331" s="1076">
        <f t="shared" si="797"/>
        <v>57591973</v>
      </c>
      <c r="X331" s="1076">
        <f t="shared" ref="X331" si="807">X329+X327</f>
        <v>57591973</v>
      </c>
      <c r="Y331" s="1076">
        <f t="shared" si="797"/>
        <v>58888873</v>
      </c>
      <c r="Z331" s="1076">
        <f t="shared" ref="Z331:AA331" si="808">Z329+Z327</f>
        <v>59472193</v>
      </c>
      <c r="AA331" s="1076">
        <f t="shared" si="808"/>
        <v>60735943</v>
      </c>
      <c r="AB331" s="1076">
        <f t="shared" ref="AB331:AC331" si="809">AB329+AB327</f>
        <v>61851443</v>
      </c>
      <c r="AC331" s="1076">
        <f t="shared" si="809"/>
        <v>72718313</v>
      </c>
      <c r="AD331" s="1076">
        <f t="shared" ref="AD331:AE331" si="810">AD329+AD327</f>
        <v>74901044</v>
      </c>
      <c r="AE331" s="1186">
        <f t="shared" si="810"/>
        <v>74989271</v>
      </c>
      <c r="AF331" s="1063"/>
      <c r="AG331" s="1060"/>
      <c r="AH331" s="1065"/>
      <c r="AI331" s="1065"/>
      <c r="AJ331" s="1067"/>
      <c r="AK331" s="1060"/>
      <c r="AL331" s="1069"/>
      <c r="AM331" s="1069"/>
      <c r="AN331" s="1069"/>
      <c r="AO331" s="1069"/>
      <c r="AP331" s="1069"/>
      <c r="AQ331" s="554" t="s">
        <v>426</v>
      </c>
      <c r="AR331" s="620">
        <v>27</v>
      </c>
      <c r="AS331" s="1070"/>
      <c r="AT331" s="1069"/>
      <c r="AU331" s="1069"/>
      <c r="AV331" s="554" t="s">
        <v>426</v>
      </c>
      <c r="AW331" s="620">
        <v>3</v>
      </c>
      <c r="AX331" s="1070"/>
      <c r="AY331" s="1072"/>
      <c r="AZ331" s="559"/>
      <c r="BA331" s="560"/>
      <c r="BB331" s="555" t="s">
        <v>427</v>
      </c>
      <c r="BC331" s="620">
        <v>5985</v>
      </c>
      <c r="BD331" s="1054"/>
      <c r="BE331" s="1074"/>
    </row>
    <row r="332" spans="1:57" s="31" customFormat="1" ht="26.25" customHeight="1" thickBot="1" x14ac:dyDescent="0.25">
      <c r="A332" s="1078"/>
      <c r="B332" s="1081"/>
      <c r="C332" s="1060"/>
      <c r="D332" s="1075"/>
      <c r="E332" s="1059"/>
      <c r="F332" s="1059"/>
      <c r="G332" s="1059"/>
      <c r="H332" s="1059"/>
      <c r="I332" s="1059"/>
      <c r="J332" s="1059"/>
      <c r="K332" s="1059"/>
      <c r="L332" s="1059"/>
      <c r="M332" s="1059"/>
      <c r="N332" s="1059"/>
      <c r="O332" s="1076"/>
      <c r="P332" s="1076"/>
      <c r="Q332" s="1076"/>
      <c r="R332" s="1076"/>
      <c r="S332" s="1076"/>
      <c r="T332" s="1076"/>
      <c r="U332" s="1076"/>
      <c r="V332" s="1076"/>
      <c r="W332" s="1076"/>
      <c r="X332" s="1076"/>
      <c r="Y332" s="1076"/>
      <c r="Z332" s="1076"/>
      <c r="AA332" s="1076"/>
      <c r="AB332" s="1076"/>
      <c r="AC332" s="1076"/>
      <c r="AD332" s="1076"/>
      <c r="AE332" s="1187"/>
      <c r="AF332" s="1064"/>
      <c r="AG332" s="1060"/>
      <c r="AH332" s="1065"/>
      <c r="AI332" s="1065"/>
      <c r="AJ332" s="1068"/>
      <c r="AK332" s="1060"/>
      <c r="AL332" s="1069"/>
      <c r="AM332" s="1069"/>
      <c r="AN332" s="1069"/>
      <c r="AO332" s="1069"/>
      <c r="AP332" s="1069"/>
      <c r="AQ332" s="554" t="s">
        <v>428</v>
      </c>
      <c r="AR332" s="620">
        <v>1369</v>
      </c>
      <c r="AS332" s="1070"/>
      <c r="AT332" s="1069"/>
      <c r="AU332" s="1069"/>
      <c r="AV332" s="554" t="s">
        <v>428</v>
      </c>
      <c r="AW332" s="620">
        <v>432</v>
      </c>
      <c r="AX332" s="1070"/>
      <c r="AY332" s="1073"/>
      <c r="AZ332" s="559"/>
      <c r="BA332" s="560"/>
      <c r="BB332" s="558"/>
      <c r="BC332" s="558"/>
      <c r="BD332" s="1055"/>
      <c r="BE332" s="1074"/>
    </row>
    <row r="333" spans="1:57" s="31" customFormat="1" ht="22.5" customHeight="1" x14ac:dyDescent="0.2">
      <c r="A333" s="1078"/>
      <c r="B333" s="1081"/>
      <c r="C333" s="1060" t="s">
        <v>461</v>
      </c>
      <c r="D333" s="551" t="s">
        <v>41</v>
      </c>
      <c r="E333" s="553">
        <v>4500</v>
      </c>
      <c r="F333" s="553">
        <v>4500</v>
      </c>
      <c r="G333" s="553">
        <v>4500</v>
      </c>
      <c r="H333" s="553">
        <v>4500</v>
      </c>
      <c r="I333" s="553">
        <v>4500</v>
      </c>
      <c r="J333" s="553">
        <v>4500</v>
      </c>
      <c r="K333" s="553">
        <v>4500</v>
      </c>
      <c r="L333" s="624">
        <v>4500</v>
      </c>
      <c r="M333" s="632">
        <v>4500</v>
      </c>
      <c r="N333" s="634">
        <v>4500</v>
      </c>
      <c r="O333" s="500">
        <v>4500</v>
      </c>
      <c r="P333" s="500">
        <v>4500</v>
      </c>
      <c r="Q333" s="500">
        <v>4500</v>
      </c>
      <c r="R333" s="42">
        <v>1526</v>
      </c>
      <c r="S333" s="42"/>
      <c r="T333" s="500">
        <v>0</v>
      </c>
      <c r="U333" s="42">
        <v>0</v>
      </c>
      <c r="V333" s="42">
        <v>191</v>
      </c>
      <c r="W333" s="42">
        <v>670</v>
      </c>
      <c r="X333" s="42">
        <v>829</v>
      </c>
      <c r="Y333" s="42">
        <v>1080</v>
      </c>
      <c r="Z333" s="42">
        <v>1293</v>
      </c>
      <c r="AA333" s="500">
        <v>1398</v>
      </c>
      <c r="AB333" s="500">
        <v>1499</v>
      </c>
      <c r="AC333" s="500">
        <v>1499</v>
      </c>
      <c r="AD333" s="500">
        <v>1526</v>
      </c>
      <c r="AE333" s="42">
        <v>1526</v>
      </c>
      <c r="AF333" s="1062" t="s">
        <v>491</v>
      </c>
      <c r="AG333" s="1060" t="s">
        <v>461</v>
      </c>
      <c r="AH333" s="1065"/>
      <c r="AI333" s="1065"/>
      <c r="AJ333" s="1066" t="s">
        <v>588</v>
      </c>
      <c r="AK333" s="1060" t="s">
        <v>461</v>
      </c>
      <c r="AL333" s="1069"/>
      <c r="AM333" s="1069" t="s">
        <v>456</v>
      </c>
      <c r="AN333" s="1069">
        <v>4500</v>
      </c>
      <c r="AO333" s="1069">
        <v>807</v>
      </c>
      <c r="AP333" s="1069">
        <f t="shared" ref="AP333" si="811">AO333-AS333</f>
        <v>377</v>
      </c>
      <c r="AQ333" s="554" t="s">
        <v>414</v>
      </c>
      <c r="AR333" s="620">
        <v>0</v>
      </c>
      <c r="AS333" s="1070">
        <v>430</v>
      </c>
      <c r="AT333" s="1069">
        <v>627</v>
      </c>
      <c r="AU333" s="1069">
        <f t="shared" ref="AU333" si="812">AT333-AX333</f>
        <v>431</v>
      </c>
      <c r="AV333" s="554" t="s">
        <v>414</v>
      </c>
      <c r="AW333" s="620">
        <v>0</v>
      </c>
      <c r="AX333" s="1070">
        <v>196</v>
      </c>
      <c r="AY333" s="1071">
        <v>10</v>
      </c>
      <c r="AZ333" s="555" t="s">
        <v>415</v>
      </c>
      <c r="BA333" s="620">
        <v>351</v>
      </c>
      <c r="BB333" s="555" t="s">
        <v>416</v>
      </c>
      <c r="BC333" s="620">
        <v>23</v>
      </c>
      <c r="BD333" s="1053">
        <f t="shared" ref="BD333" si="813">AE333</f>
        <v>1526</v>
      </c>
      <c r="BE333" s="1074"/>
    </row>
    <row r="334" spans="1:57" s="31" customFormat="1" ht="38.25" customHeight="1" x14ac:dyDescent="0.2">
      <c r="A334" s="1078"/>
      <c r="B334" s="1081"/>
      <c r="C334" s="1060"/>
      <c r="D334" s="556" t="s">
        <v>3</v>
      </c>
      <c r="E334" s="538">
        <v>57618950</v>
      </c>
      <c r="F334" s="538">
        <v>57618950</v>
      </c>
      <c r="G334" s="538">
        <v>57618950</v>
      </c>
      <c r="H334" s="538">
        <v>57618950</v>
      </c>
      <c r="I334" s="538">
        <v>57618950</v>
      </c>
      <c r="J334" s="538">
        <v>57417720</v>
      </c>
      <c r="K334" s="538">
        <v>57417720</v>
      </c>
      <c r="L334" s="538">
        <v>57417720</v>
      </c>
      <c r="M334" s="538">
        <v>57417720</v>
      </c>
      <c r="N334" s="538">
        <v>60381315</v>
      </c>
      <c r="O334" s="538">
        <v>73978720</v>
      </c>
      <c r="P334" s="538">
        <v>73978720</v>
      </c>
      <c r="Q334" s="538">
        <v>73184495</v>
      </c>
      <c r="R334" s="538">
        <v>73184495</v>
      </c>
      <c r="S334" s="639" t="s">
        <v>566</v>
      </c>
      <c r="T334" s="538">
        <v>0</v>
      </c>
      <c r="U334" s="539">
        <v>0</v>
      </c>
      <c r="V334" s="539">
        <v>59074547</v>
      </c>
      <c r="W334" s="539">
        <v>56120820</v>
      </c>
      <c r="X334" s="539">
        <v>56120820</v>
      </c>
      <c r="Y334" s="538">
        <v>57417720</v>
      </c>
      <c r="Z334" s="538">
        <v>57417720</v>
      </c>
      <c r="AA334" s="820">
        <v>58681470</v>
      </c>
      <c r="AB334" s="820">
        <v>59796970</v>
      </c>
      <c r="AC334" s="820">
        <v>70663840</v>
      </c>
      <c r="AD334" s="820">
        <v>72846585</v>
      </c>
      <c r="AE334" s="539">
        <v>72934805</v>
      </c>
      <c r="AF334" s="1063"/>
      <c r="AG334" s="1060"/>
      <c r="AH334" s="1065"/>
      <c r="AI334" s="1065"/>
      <c r="AJ334" s="1067"/>
      <c r="AK334" s="1060"/>
      <c r="AL334" s="1069"/>
      <c r="AM334" s="1069"/>
      <c r="AN334" s="1069"/>
      <c r="AO334" s="1069"/>
      <c r="AP334" s="1069"/>
      <c r="AQ334" s="554" t="s">
        <v>417</v>
      </c>
      <c r="AR334" s="620">
        <v>12</v>
      </c>
      <c r="AS334" s="1070"/>
      <c r="AT334" s="1069"/>
      <c r="AU334" s="1069"/>
      <c r="AV334" s="554" t="s">
        <v>417</v>
      </c>
      <c r="AW334" s="620">
        <v>0</v>
      </c>
      <c r="AX334" s="1070"/>
      <c r="AY334" s="1072"/>
      <c r="AZ334" s="555" t="s">
        <v>418</v>
      </c>
      <c r="BA334" s="620">
        <v>1175</v>
      </c>
      <c r="BB334" s="555" t="s">
        <v>419</v>
      </c>
      <c r="BC334" s="620">
        <v>1</v>
      </c>
      <c r="BD334" s="1054"/>
      <c r="BE334" s="1074"/>
    </row>
    <row r="335" spans="1:57" s="31" customFormat="1" ht="51" x14ac:dyDescent="0.2">
      <c r="A335" s="1078"/>
      <c r="B335" s="1081"/>
      <c r="C335" s="1060"/>
      <c r="D335" s="557" t="s">
        <v>42</v>
      </c>
      <c r="E335" s="553">
        <v>0</v>
      </c>
      <c r="F335" s="553">
        <v>0</v>
      </c>
      <c r="G335" s="553">
        <v>0</v>
      </c>
      <c r="H335" s="553">
        <v>0</v>
      </c>
      <c r="I335" s="553">
        <v>0</v>
      </c>
      <c r="J335" s="553">
        <v>0</v>
      </c>
      <c r="K335" s="553">
        <v>0</v>
      </c>
      <c r="L335" s="624">
        <v>0</v>
      </c>
      <c r="M335" s="632">
        <v>0</v>
      </c>
      <c r="N335" s="634">
        <v>0</v>
      </c>
      <c r="O335" s="500">
        <v>0</v>
      </c>
      <c r="P335" s="500">
        <v>0</v>
      </c>
      <c r="Q335" s="500">
        <v>0</v>
      </c>
      <c r="R335" s="500">
        <v>0</v>
      </c>
      <c r="S335" s="809"/>
      <c r="T335" s="500">
        <v>0</v>
      </c>
      <c r="U335" s="809">
        <v>0</v>
      </c>
      <c r="V335" s="809">
        <v>0</v>
      </c>
      <c r="W335" s="809">
        <v>0</v>
      </c>
      <c r="X335" s="809">
        <v>0</v>
      </c>
      <c r="Y335" s="809">
        <v>0</v>
      </c>
      <c r="Z335" s="809">
        <v>0</v>
      </c>
      <c r="AA335" s="809">
        <v>0</v>
      </c>
      <c r="AB335" s="809">
        <v>0</v>
      </c>
      <c r="AC335" s="809">
        <v>0</v>
      </c>
      <c r="AD335" s="809">
        <v>0</v>
      </c>
      <c r="AE335" s="809">
        <v>0</v>
      </c>
      <c r="AF335" s="1063"/>
      <c r="AG335" s="1060"/>
      <c r="AH335" s="1065"/>
      <c r="AI335" s="1065"/>
      <c r="AJ335" s="1067"/>
      <c r="AK335" s="1060"/>
      <c r="AL335" s="1069"/>
      <c r="AM335" s="1069"/>
      <c r="AN335" s="1069"/>
      <c r="AO335" s="1069"/>
      <c r="AP335" s="1069"/>
      <c r="AQ335" s="554" t="s">
        <v>420</v>
      </c>
      <c r="AR335" s="620">
        <v>27</v>
      </c>
      <c r="AS335" s="1070"/>
      <c r="AT335" s="1069"/>
      <c r="AU335" s="1069"/>
      <c r="AV335" s="554" t="s">
        <v>420</v>
      </c>
      <c r="AW335" s="620">
        <v>7</v>
      </c>
      <c r="AX335" s="1070"/>
      <c r="AY335" s="1072"/>
      <c r="AZ335" s="555"/>
      <c r="BA335" s="558"/>
      <c r="BB335" s="555" t="s">
        <v>421</v>
      </c>
      <c r="BC335" s="620">
        <v>7</v>
      </c>
      <c r="BD335" s="1054"/>
      <c r="BE335" s="1074"/>
    </row>
    <row r="336" spans="1:57" s="31" customFormat="1" ht="38.25" customHeight="1" x14ac:dyDescent="0.2">
      <c r="A336" s="1078"/>
      <c r="B336" s="1081"/>
      <c r="C336" s="1060"/>
      <c r="D336" s="556" t="s">
        <v>4</v>
      </c>
      <c r="E336" s="553">
        <v>9716043</v>
      </c>
      <c r="F336" s="553">
        <v>9716043</v>
      </c>
      <c r="G336" s="553">
        <v>9716043</v>
      </c>
      <c r="H336" s="553">
        <v>9716043</v>
      </c>
      <c r="I336" s="553">
        <v>9716043</v>
      </c>
      <c r="J336" s="553">
        <v>9716043</v>
      </c>
      <c r="K336" s="553">
        <v>9716043</v>
      </c>
      <c r="L336" s="624">
        <v>9716043</v>
      </c>
      <c r="M336" s="632">
        <v>9716043</v>
      </c>
      <c r="N336" s="634">
        <v>9716043</v>
      </c>
      <c r="O336" s="500">
        <v>9716043</v>
      </c>
      <c r="P336" s="500">
        <v>9716043</v>
      </c>
      <c r="Q336" s="500">
        <v>9716043</v>
      </c>
      <c r="R336" s="500">
        <v>9716043</v>
      </c>
      <c r="S336" s="809"/>
      <c r="T336" s="538">
        <v>0</v>
      </c>
      <c r="U336" s="538">
        <v>0</v>
      </c>
      <c r="V336" s="539">
        <v>1471153</v>
      </c>
      <c r="W336" s="539">
        <v>1471153</v>
      </c>
      <c r="X336" s="539">
        <v>1471153</v>
      </c>
      <c r="Y336" s="539">
        <v>1471153</v>
      </c>
      <c r="Z336" s="539">
        <v>2054473</v>
      </c>
      <c r="AA336" s="539">
        <v>2054473</v>
      </c>
      <c r="AB336" s="539">
        <v>2054473</v>
      </c>
      <c r="AC336" s="539">
        <v>2054473</v>
      </c>
      <c r="AD336" s="539">
        <v>2054473</v>
      </c>
      <c r="AE336" s="539">
        <v>2054473</v>
      </c>
      <c r="AF336" s="1063"/>
      <c r="AG336" s="1060"/>
      <c r="AH336" s="1065"/>
      <c r="AI336" s="1065"/>
      <c r="AJ336" s="1067"/>
      <c r="AK336" s="1060"/>
      <c r="AL336" s="1069"/>
      <c r="AM336" s="1069"/>
      <c r="AN336" s="1069"/>
      <c r="AO336" s="1069"/>
      <c r="AP336" s="1069"/>
      <c r="AQ336" s="554" t="s">
        <v>422</v>
      </c>
      <c r="AR336" s="620">
        <v>8</v>
      </c>
      <c r="AS336" s="1070"/>
      <c r="AT336" s="1069"/>
      <c r="AU336" s="1069"/>
      <c r="AV336" s="554" t="s">
        <v>422</v>
      </c>
      <c r="AW336" s="620">
        <v>25</v>
      </c>
      <c r="AX336" s="1070"/>
      <c r="AY336" s="1072"/>
      <c r="AZ336" s="559"/>
      <c r="BA336" s="560"/>
      <c r="BB336" s="555" t="s">
        <v>423</v>
      </c>
      <c r="BC336" s="620">
        <v>5</v>
      </c>
      <c r="BD336" s="1054"/>
      <c r="BE336" s="1074"/>
    </row>
    <row r="337" spans="1:57" s="31" customFormat="1" ht="38.25" customHeight="1" x14ac:dyDescent="0.2">
      <c r="A337" s="1078"/>
      <c r="B337" s="1081"/>
      <c r="C337" s="1060"/>
      <c r="D337" s="557" t="s">
        <v>43</v>
      </c>
      <c r="E337" s="553">
        <v>4500</v>
      </c>
      <c r="F337" s="553">
        <v>4500</v>
      </c>
      <c r="G337" s="553">
        <v>4500</v>
      </c>
      <c r="H337" s="553">
        <v>4500</v>
      </c>
      <c r="I337" s="553">
        <v>4500</v>
      </c>
      <c r="J337" s="553">
        <v>4500</v>
      </c>
      <c r="K337" s="553">
        <v>4500</v>
      </c>
      <c r="L337" s="624">
        <v>4500</v>
      </c>
      <c r="M337" s="632">
        <v>4500</v>
      </c>
      <c r="N337" s="634">
        <v>4500</v>
      </c>
      <c r="O337" s="500">
        <v>4500</v>
      </c>
      <c r="P337" s="500">
        <v>4500</v>
      </c>
      <c r="Q337" s="500">
        <v>4500</v>
      </c>
      <c r="R337" s="500">
        <v>4500</v>
      </c>
      <c r="S337" s="500"/>
      <c r="T337" s="821">
        <v>0</v>
      </c>
      <c r="U337" s="500">
        <f t="shared" ref="U337:Y338" si="814">U335+U333</f>
        <v>0</v>
      </c>
      <c r="V337" s="500">
        <f t="shared" si="814"/>
        <v>191</v>
      </c>
      <c r="W337" s="500">
        <f t="shared" si="814"/>
        <v>670</v>
      </c>
      <c r="X337" s="500">
        <f t="shared" ref="X337" si="815">X335+X333</f>
        <v>829</v>
      </c>
      <c r="Y337" s="500">
        <f t="shared" si="814"/>
        <v>1080</v>
      </c>
      <c r="Z337" s="500">
        <f t="shared" ref="Z337:AA337" si="816">Z335+Z333</f>
        <v>1293</v>
      </c>
      <c r="AA337" s="500">
        <f t="shared" si="816"/>
        <v>1398</v>
      </c>
      <c r="AB337" s="500">
        <f t="shared" ref="AB337:AC337" si="817">AB335+AB333</f>
        <v>1499</v>
      </c>
      <c r="AC337" s="500">
        <f t="shared" si="817"/>
        <v>1499</v>
      </c>
      <c r="AD337" s="500">
        <f t="shared" ref="AD337:AE337" si="818">AD335+AD333</f>
        <v>1526</v>
      </c>
      <c r="AE337" s="500">
        <f t="shared" si="818"/>
        <v>1526</v>
      </c>
      <c r="AF337" s="1063"/>
      <c r="AG337" s="1060"/>
      <c r="AH337" s="1065"/>
      <c r="AI337" s="1065"/>
      <c r="AJ337" s="1067"/>
      <c r="AK337" s="1060"/>
      <c r="AL337" s="1069"/>
      <c r="AM337" s="1069"/>
      <c r="AN337" s="1069"/>
      <c r="AO337" s="1069"/>
      <c r="AP337" s="1069"/>
      <c r="AQ337" s="554" t="s">
        <v>424</v>
      </c>
      <c r="AR337" s="620">
        <v>19</v>
      </c>
      <c r="AS337" s="1070"/>
      <c r="AT337" s="1069"/>
      <c r="AU337" s="1069"/>
      <c r="AV337" s="554" t="s">
        <v>424</v>
      </c>
      <c r="AW337" s="620">
        <v>35</v>
      </c>
      <c r="AX337" s="1070"/>
      <c r="AY337" s="1072"/>
      <c r="AZ337" s="559"/>
      <c r="BA337" s="560"/>
      <c r="BB337" s="555" t="s">
        <v>425</v>
      </c>
      <c r="BC337" s="620">
        <v>0</v>
      </c>
      <c r="BD337" s="1054"/>
      <c r="BE337" s="1074"/>
    </row>
    <row r="338" spans="1:57" s="31" customFormat="1" ht="38.25" x14ac:dyDescent="0.2">
      <c r="A338" s="1078"/>
      <c r="B338" s="1081"/>
      <c r="C338" s="1060"/>
      <c r="D338" s="1057" t="s">
        <v>45</v>
      </c>
      <c r="E338" s="1059">
        <f t="shared" ref="E338:J338" si="819">E336+E334</f>
        <v>67334993</v>
      </c>
      <c r="F338" s="1059">
        <f t="shared" si="819"/>
        <v>67334993</v>
      </c>
      <c r="G338" s="1059">
        <f t="shared" si="819"/>
        <v>67334993</v>
      </c>
      <c r="H338" s="1059">
        <f t="shared" si="819"/>
        <v>67334993</v>
      </c>
      <c r="I338" s="1059">
        <f t="shared" si="819"/>
        <v>67334993</v>
      </c>
      <c r="J338" s="1059">
        <f t="shared" si="819"/>
        <v>67133763</v>
      </c>
      <c r="K338" s="1059">
        <f t="shared" ref="K338:L338" si="820">K336+K334</f>
        <v>67133763</v>
      </c>
      <c r="L338" s="1059">
        <f t="shared" si="820"/>
        <v>67133763</v>
      </c>
      <c r="M338" s="1059">
        <f t="shared" ref="M338:O338" si="821">M336+M334</f>
        <v>67133763</v>
      </c>
      <c r="N338" s="1059">
        <f t="shared" si="821"/>
        <v>70097358</v>
      </c>
      <c r="O338" s="1076">
        <f t="shared" si="821"/>
        <v>83694763</v>
      </c>
      <c r="P338" s="1076">
        <f t="shared" ref="P338:Q338" si="822">P336+P334</f>
        <v>83694763</v>
      </c>
      <c r="Q338" s="1076">
        <f t="shared" si="822"/>
        <v>82900538</v>
      </c>
      <c r="R338" s="1076">
        <f t="shared" ref="R338" si="823">R336+R334</f>
        <v>82900538</v>
      </c>
      <c r="S338" s="1076"/>
      <c r="T338" s="1076">
        <f>T336+T334</f>
        <v>0</v>
      </c>
      <c r="U338" s="1076">
        <f t="shared" si="814"/>
        <v>0</v>
      </c>
      <c r="V338" s="1076">
        <f t="shared" si="814"/>
        <v>60545700</v>
      </c>
      <c r="W338" s="1076">
        <f t="shared" si="814"/>
        <v>57591973</v>
      </c>
      <c r="X338" s="1076">
        <f t="shared" ref="X338" si="824">X336+X334</f>
        <v>57591973</v>
      </c>
      <c r="Y338" s="1076">
        <f t="shared" si="814"/>
        <v>58888873</v>
      </c>
      <c r="Z338" s="1076">
        <f t="shared" ref="Z338:AA338" si="825">Z336+Z334</f>
        <v>59472193</v>
      </c>
      <c r="AA338" s="1076">
        <f t="shared" si="825"/>
        <v>60735943</v>
      </c>
      <c r="AB338" s="1076">
        <f t="shared" ref="AB338:AC338" si="826">AB336+AB334</f>
        <v>61851443</v>
      </c>
      <c r="AC338" s="1076">
        <f t="shared" si="826"/>
        <v>72718313</v>
      </c>
      <c r="AD338" s="1076">
        <f t="shared" ref="AD338:AE338" si="827">AD336+AD334</f>
        <v>74901058</v>
      </c>
      <c r="AE338" s="1186">
        <f t="shared" si="827"/>
        <v>74989278</v>
      </c>
      <c r="AF338" s="1063"/>
      <c r="AG338" s="1060"/>
      <c r="AH338" s="1065"/>
      <c r="AI338" s="1065"/>
      <c r="AJ338" s="1067"/>
      <c r="AK338" s="1060"/>
      <c r="AL338" s="1069"/>
      <c r="AM338" s="1069"/>
      <c r="AN338" s="1069"/>
      <c r="AO338" s="1069"/>
      <c r="AP338" s="1069"/>
      <c r="AQ338" s="554" t="s">
        <v>426</v>
      </c>
      <c r="AR338" s="620">
        <v>15</v>
      </c>
      <c r="AS338" s="1070"/>
      <c r="AT338" s="1069"/>
      <c r="AU338" s="1069"/>
      <c r="AV338" s="554" t="s">
        <v>426</v>
      </c>
      <c r="AW338" s="620">
        <v>69</v>
      </c>
      <c r="AX338" s="1070"/>
      <c r="AY338" s="1072"/>
      <c r="AZ338" s="559"/>
      <c r="BA338" s="560"/>
      <c r="BB338" s="555" t="s">
        <v>427</v>
      </c>
      <c r="BC338" s="620">
        <v>1490</v>
      </c>
      <c r="BD338" s="1054"/>
      <c r="BE338" s="1074"/>
    </row>
    <row r="339" spans="1:57" s="31" customFormat="1" ht="26.25" customHeight="1" thickBot="1" x14ac:dyDescent="0.25">
      <c r="A339" s="1078"/>
      <c r="B339" s="1081"/>
      <c r="C339" s="1060"/>
      <c r="D339" s="1075"/>
      <c r="E339" s="1059"/>
      <c r="F339" s="1059"/>
      <c r="G339" s="1059"/>
      <c r="H339" s="1059"/>
      <c r="I339" s="1059"/>
      <c r="J339" s="1059"/>
      <c r="K339" s="1059"/>
      <c r="L339" s="1059"/>
      <c r="M339" s="1059"/>
      <c r="N339" s="1059"/>
      <c r="O339" s="1076"/>
      <c r="P339" s="1076"/>
      <c r="Q339" s="1076"/>
      <c r="R339" s="1076"/>
      <c r="S339" s="1076"/>
      <c r="T339" s="1076"/>
      <c r="U339" s="1076"/>
      <c r="V339" s="1076"/>
      <c r="W339" s="1076"/>
      <c r="X339" s="1076"/>
      <c r="Y339" s="1076"/>
      <c r="Z339" s="1076"/>
      <c r="AA339" s="1076"/>
      <c r="AB339" s="1076"/>
      <c r="AC339" s="1076"/>
      <c r="AD339" s="1076"/>
      <c r="AE339" s="1187"/>
      <c r="AF339" s="1064"/>
      <c r="AG339" s="1060"/>
      <c r="AH339" s="1065"/>
      <c r="AI339" s="1065"/>
      <c r="AJ339" s="1068"/>
      <c r="AK339" s="1060"/>
      <c r="AL339" s="1069"/>
      <c r="AM339" s="1069"/>
      <c r="AN339" s="1069"/>
      <c r="AO339" s="1069"/>
      <c r="AP339" s="1069"/>
      <c r="AQ339" s="554" t="s">
        <v>428</v>
      </c>
      <c r="AR339" s="620">
        <v>0</v>
      </c>
      <c r="AS339" s="1070"/>
      <c r="AT339" s="1069"/>
      <c r="AU339" s="1069"/>
      <c r="AV339" s="554" t="s">
        <v>428</v>
      </c>
      <c r="AW339" s="620">
        <v>16</v>
      </c>
      <c r="AX339" s="1070"/>
      <c r="AY339" s="1073"/>
      <c r="AZ339" s="559"/>
      <c r="BA339" s="560"/>
      <c r="BB339" s="558"/>
      <c r="BC339" s="558"/>
      <c r="BD339" s="1055"/>
      <c r="BE339" s="1074"/>
    </row>
    <row r="340" spans="1:57" s="31" customFormat="1" ht="22.5" customHeight="1" x14ac:dyDescent="0.2">
      <c r="A340" s="1078"/>
      <c r="B340" s="1081"/>
      <c r="C340" s="1060" t="s">
        <v>463</v>
      </c>
      <c r="D340" s="551" t="s">
        <v>41</v>
      </c>
      <c r="E340" s="553">
        <v>4500</v>
      </c>
      <c r="F340" s="553">
        <v>4500</v>
      </c>
      <c r="G340" s="553">
        <v>4500</v>
      </c>
      <c r="H340" s="553">
        <v>4500</v>
      </c>
      <c r="I340" s="553">
        <v>4500</v>
      </c>
      <c r="J340" s="553">
        <v>4500</v>
      </c>
      <c r="K340" s="553">
        <v>4500</v>
      </c>
      <c r="L340" s="624">
        <v>4500</v>
      </c>
      <c r="M340" s="632">
        <v>4500</v>
      </c>
      <c r="N340" s="634">
        <v>4500</v>
      </c>
      <c r="O340" s="500">
        <v>4500</v>
      </c>
      <c r="P340" s="500">
        <v>4500</v>
      </c>
      <c r="Q340" s="500">
        <v>4500</v>
      </c>
      <c r="R340" s="42">
        <v>3475</v>
      </c>
      <c r="S340" s="42"/>
      <c r="T340" s="42">
        <v>19</v>
      </c>
      <c r="U340" s="42">
        <v>19</v>
      </c>
      <c r="V340" s="42">
        <v>79</v>
      </c>
      <c r="W340" s="42">
        <v>546</v>
      </c>
      <c r="X340" s="42">
        <v>565</v>
      </c>
      <c r="Y340" s="42">
        <v>974</v>
      </c>
      <c r="Z340" s="42">
        <v>1624</v>
      </c>
      <c r="AA340" s="500">
        <v>2399</v>
      </c>
      <c r="AB340" s="500">
        <v>3103</v>
      </c>
      <c r="AC340" s="500">
        <v>3125</v>
      </c>
      <c r="AD340" s="500">
        <v>3475</v>
      </c>
      <c r="AE340" s="42">
        <v>3475</v>
      </c>
      <c r="AF340" s="1062" t="s">
        <v>491</v>
      </c>
      <c r="AG340" s="1060" t="s">
        <v>463</v>
      </c>
      <c r="AH340" s="1065"/>
      <c r="AI340" s="1065"/>
      <c r="AJ340" s="1066" t="s">
        <v>588</v>
      </c>
      <c r="AK340" s="1060" t="s">
        <v>463</v>
      </c>
      <c r="AL340" s="1069"/>
      <c r="AM340" s="1069" t="s">
        <v>456</v>
      </c>
      <c r="AN340" s="1069">
        <v>4500</v>
      </c>
      <c r="AO340" s="1069">
        <v>1904</v>
      </c>
      <c r="AP340" s="1069">
        <f t="shared" ref="AP340" si="828">AO340-AS340</f>
        <v>1579</v>
      </c>
      <c r="AQ340" s="554" t="s">
        <v>414</v>
      </c>
      <c r="AR340" s="620">
        <v>72</v>
      </c>
      <c r="AS340" s="1070">
        <v>325</v>
      </c>
      <c r="AT340" s="1069">
        <v>1570</v>
      </c>
      <c r="AU340" s="1069">
        <f t="shared" ref="AU340" si="829">AT340-AX340</f>
        <v>1350</v>
      </c>
      <c r="AV340" s="554" t="s">
        <v>414</v>
      </c>
      <c r="AW340" s="620">
        <v>32</v>
      </c>
      <c r="AX340" s="1070">
        <v>220</v>
      </c>
      <c r="AY340" s="1071">
        <v>1</v>
      </c>
      <c r="AZ340" s="555" t="s">
        <v>415</v>
      </c>
      <c r="BA340" s="620">
        <v>273</v>
      </c>
      <c r="BB340" s="555" t="s">
        <v>416</v>
      </c>
      <c r="BC340" s="620">
        <v>6</v>
      </c>
      <c r="BD340" s="1053">
        <f t="shared" ref="BD340" si="830">AE340</f>
        <v>3475</v>
      </c>
      <c r="BE340" s="1056"/>
    </row>
    <row r="341" spans="1:57" s="31" customFormat="1" ht="38.25" customHeight="1" x14ac:dyDescent="0.2">
      <c r="A341" s="1078"/>
      <c r="B341" s="1081"/>
      <c r="C341" s="1060"/>
      <c r="D341" s="556" t="s">
        <v>3</v>
      </c>
      <c r="E341" s="538">
        <v>57618950</v>
      </c>
      <c r="F341" s="538">
        <v>57618950</v>
      </c>
      <c r="G341" s="538">
        <v>57618950</v>
      </c>
      <c r="H341" s="538">
        <v>57618950</v>
      </c>
      <c r="I341" s="538">
        <v>57618950</v>
      </c>
      <c r="J341" s="538">
        <v>57417720</v>
      </c>
      <c r="K341" s="538">
        <v>57417720</v>
      </c>
      <c r="L341" s="538">
        <v>57417720</v>
      </c>
      <c r="M341" s="538">
        <v>57417720</v>
      </c>
      <c r="N341" s="538">
        <v>60381315</v>
      </c>
      <c r="O341" s="538">
        <v>73978720</v>
      </c>
      <c r="P341" s="538">
        <v>73978720</v>
      </c>
      <c r="Q341" s="538">
        <v>73184488</v>
      </c>
      <c r="R341" s="538">
        <v>73184488</v>
      </c>
      <c r="S341" s="639" t="s">
        <v>566</v>
      </c>
      <c r="T341" s="538">
        <v>0</v>
      </c>
      <c r="U341" s="539">
        <v>53305714</v>
      </c>
      <c r="V341" s="539">
        <v>59074547</v>
      </c>
      <c r="W341" s="539">
        <v>56120820</v>
      </c>
      <c r="X341" s="539">
        <v>56120820</v>
      </c>
      <c r="Y341" s="538">
        <v>57417720</v>
      </c>
      <c r="Z341" s="538">
        <v>57417720</v>
      </c>
      <c r="AA341" s="820">
        <v>58681470</v>
      </c>
      <c r="AB341" s="820">
        <v>59796970</v>
      </c>
      <c r="AC341" s="820">
        <v>70663840</v>
      </c>
      <c r="AD341" s="820">
        <v>72846571</v>
      </c>
      <c r="AE341" s="539">
        <v>72934798</v>
      </c>
      <c r="AF341" s="1063"/>
      <c r="AG341" s="1060"/>
      <c r="AH341" s="1065"/>
      <c r="AI341" s="1065"/>
      <c r="AJ341" s="1067"/>
      <c r="AK341" s="1060"/>
      <c r="AL341" s="1069"/>
      <c r="AM341" s="1069"/>
      <c r="AN341" s="1069"/>
      <c r="AO341" s="1069"/>
      <c r="AP341" s="1069"/>
      <c r="AQ341" s="554" t="s">
        <v>417</v>
      </c>
      <c r="AR341" s="620">
        <v>132</v>
      </c>
      <c r="AS341" s="1070"/>
      <c r="AT341" s="1069"/>
      <c r="AU341" s="1069"/>
      <c r="AV341" s="554" t="s">
        <v>417</v>
      </c>
      <c r="AW341" s="620">
        <v>44</v>
      </c>
      <c r="AX341" s="1070"/>
      <c r="AY341" s="1072"/>
      <c r="AZ341" s="555" t="s">
        <v>418</v>
      </c>
      <c r="BA341" s="620">
        <v>3202</v>
      </c>
      <c r="BB341" s="555" t="s">
        <v>419</v>
      </c>
      <c r="BC341" s="620">
        <v>0</v>
      </c>
      <c r="BD341" s="1054"/>
      <c r="BE341" s="1056"/>
    </row>
    <row r="342" spans="1:57" s="31" customFormat="1" ht="51" x14ac:dyDescent="0.2">
      <c r="A342" s="1078"/>
      <c r="B342" s="1081"/>
      <c r="C342" s="1060"/>
      <c r="D342" s="557" t="s">
        <v>42</v>
      </c>
      <c r="E342" s="553">
        <v>0</v>
      </c>
      <c r="F342" s="553">
        <v>0</v>
      </c>
      <c r="G342" s="553">
        <v>0</v>
      </c>
      <c r="H342" s="553">
        <v>0</v>
      </c>
      <c r="I342" s="553">
        <v>0</v>
      </c>
      <c r="J342" s="553">
        <v>0</v>
      </c>
      <c r="K342" s="553">
        <v>0</v>
      </c>
      <c r="L342" s="624">
        <v>0</v>
      </c>
      <c r="M342" s="632">
        <v>0</v>
      </c>
      <c r="N342" s="634">
        <v>0</v>
      </c>
      <c r="O342" s="500">
        <v>0</v>
      </c>
      <c r="P342" s="500">
        <v>0</v>
      </c>
      <c r="Q342" s="500">
        <v>0</v>
      </c>
      <c r="R342" s="500">
        <v>0</v>
      </c>
      <c r="S342" s="809"/>
      <c r="T342" s="500">
        <v>0</v>
      </c>
      <c r="U342" s="809">
        <v>0</v>
      </c>
      <c r="V342" s="809">
        <v>0</v>
      </c>
      <c r="W342" s="809">
        <v>0</v>
      </c>
      <c r="X342" s="809">
        <v>0</v>
      </c>
      <c r="Y342" s="809">
        <v>0</v>
      </c>
      <c r="Z342" s="809">
        <v>0</v>
      </c>
      <c r="AA342" s="809">
        <v>0</v>
      </c>
      <c r="AB342" s="809">
        <v>0</v>
      </c>
      <c r="AC342" s="809">
        <v>0</v>
      </c>
      <c r="AD342" s="809">
        <v>0</v>
      </c>
      <c r="AE342" s="809">
        <v>0</v>
      </c>
      <c r="AF342" s="1063"/>
      <c r="AG342" s="1060"/>
      <c r="AH342" s="1065"/>
      <c r="AI342" s="1065"/>
      <c r="AJ342" s="1067"/>
      <c r="AK342" s="1060"/>
      <c r="AL342" s="1069"/>
      <c r="AM342" s="1069"/>
      <c r="AN342" s="1069"/>
      <c r="AO342" s="1069"/>
      <c r="AP342" s="1069"/>
      <c r="AQ342" s="554" t="s">
        <v>420</v>
      </c>
      <c r="AR342" s="620">
        <v>171</v>
      </c>
      <c r="AS342" s="1070"/>
      <c r="AT342" s="1069"/>
      <c r="AU342" s="1069"/>
      <c r="AV342" s="554" t="s">
        <v>420</v>
      </c>
      <c r="AW342" s="620">
        <v>84</v>
      </c>
      <c r="AX342" s="1070"/>
      <c r="AY342" s="1072"/>
      <c r="AZ342" s="555"/>
      <c r="BA342" s="558"/>
      <c r="BB342" s="555" t="s">
        <v>421</v>
      </c>
      <c r="BC342" s="620">
        <v>0</v>
      </c>
      <c r="BD342" s="1054"/>
      <c r="BE342" s="1056"/>
    </row>
    <row r="343" spans="1:57" s="31" customFormat="1" ht="38.25" customHeight="1" x14ac:dyDescent="0.2">
      <c r="A343" s="1078"/>
      <c r="B343" s="1081"/>
      <c r="C343" s="1060"/>
      <c r="D343" s="556" t="s">
        <v>4</v>
      </c>
      <c r="E343" s="553">
        <v>9716040</v>
      </c>
      <c r="F343" s="553">
        <v>9716040</v>
      </c>
      <c r="G343" s="553">
        <v>9716040</v>
      </c>
      <c r="H343" s="553">
        <v>9716040</v>
      </c>
      <c r="I343" s="553">
        <v>9716040</v>
      </c>
      <c r="J343" s="553">
        <v>9716040</v>
      </c>
      <c r="K343" s="553">
        <v>9716040</v>
      </c>
      <c r="L343" s="624">
        <v>9716040</v>
      </c>
      <c r="M343" s="632">
        <v>9716040</v>
      </c>
      <c r="N343" s="634">
        <v>9716040</v>
      </c>
      <c r="O343" s="500">
        <v>9716040</v>
      </c>
      <c r="P343" s="500">
        <v>9716040</v>
      </c>
      <c r="Q343" s="500">
        <v>9716040</v>
      </c>
      <c r="R343" s="500">
        <v>9716040</v>
      </c>
      <c r="S343" s="809"/>
      <c r="T343" s="500">
        <v>12541170</v>
      </c>
      <c r="U343" s="539">
        <v>12914840</v>
      </c>
      <c r="V343" s="539">
        <v>12914840</v>
      </c>
      <c r="W343" s="539">
        <v>12914840</v>
      </c>
      <c r="X343" s="539">
        <v>12914840</v>
      </c>
      <c r="Y343" s="539">
        <v>12914840</v>
      </c>
      <c r="Z343" s="539">
        <v>12914840</v>
      </c>
      <c r="AA343" s="539">
        <v>12914840</v>
      </c>
      <c r="AB343" s="539">
        <v>12914840</v>
      </c>
      <c r="AC343" s="539">
        <v>12914840</v>
      </c>
      <c r="AD343" s="539">
        <v>12914840</v>
      </c>
      <c r="AE343" s="539">
        <v>12914840</v>
      </c>
      <c r="AF343" s="1063"/>
      <c r="AG343" s="1060"/>
      <c r="AH343" s="1065"/>
      <c r="AI343" s="1065"/>
      <c r="AJ343" s="1067"/>
      <c r="AK343" s="1060"/>
      <c r="AL343" s="1069"/>
      <c r="AM343" s="1069"/>
      <c r="AN343" s="1069"/>
      <c r="AO343" s="1069"/>
      <c r="AP343" s="1069"/>
      <c r="AQ343" s="554" t="s">
        <v>422</v>
      </c>
      <c r="AR343" s="620">
        <v>316</v>
      </c>
      <c r="AS343" s="1070"/>
      <c r="AT343" s="1069"/>
      <c r="AU343" s="1069"/>
      <c r="AV343" s="554" t="s">
        <v>422</v>
      </c>
      <c r="AW343" s="620">
        <v>118</v>
      </c>
      <c r="AX343" s="1070"/>
      <c r="AY343" s="1072"/>
      <c r="AZ343" s="559"/>
      <c r="BA343" s="560"/>
      <c r="BB343" s="555" t="s">
        <v>423</v>
      </c>
      <c r="BC343" s="620">
        <v>1</v>
      </c>
      <c r="BD343" s="1054"/>
      <c r="BE343" s="1056"/>
    </row>
    <row r="344" spans="1:57" s="31" customFormat="1" ht="38.25" customHeight="1" x14ac:dyDescent="0.2">
      <c r="A344" s="1078"/>
      <c r="B344" s="1081"/>
      <c r="C344" s="1060"/>
      <c r="D344" s="557" t="s">
        <v>43</v>
      </c>
      <c r="E344" s="553">
        <v>4500</v>
      </c>
      <c r="F344" s="553">
        <v>4500</v>
      </c>
      <c r="G344" s="553">
        <v>4500</v>
      </c>
      <c r="H344" s="553">
        <v>4500</v>
      </c>
      <c r="I344" s="553">
        <v>4500</v>
      </c>
      <c r="J344" s="553">
        <v>4500</v>
      </c>
      <c r="K344" s="553">
        <v>4500</v>
      </c>
      <c r="L344" s="624">
        <v>4500</v>
      </c>
      <c r="M344" s="632">
        <v>4500</v>
      </c>
      <c r="N344" s="634">
        <v>4500</v>
      </c>
      <c r="O344" s="500">
        <v>4500</v>
      </c>
      <c r="P344" s="500">
        <v>4500</v>
      </c>
      <c r="Q344" s="500">
        <v>4500</v>
      </c>
      <c r="R344" s="500">
        <v>4500</v>
      </c>
      <c r="S344" s="500"/>
      <c r="T344" s="500">
        <f t="shared" ref="T344:Y345" si="831">T342+T340</f>
        <v>19</v>
      </c>
      <c r="U344" s="500">
        <f t="shared" si="831"/>
        <v>19</v>
      </c>
      <c r="V344" s="500">
        <f t="shared" si="831"/>
        <v>79</v>
      </c>
      <c r="W344" s="500">
        <f t="shared" si="831"/>
        <v>546</v>
      </c>
      <c r="X344" s="500">
        <f t="shared" ref="X344" si="832">X342+X340</f>
        <v>565</v>
      </c>
      <c r="Y344" s="500">
        <f t="shared" si="831"/>
        <v>974</v>
      </c>
      <c r="Z344" s="500">
        <f t="shared" ref="Z344:AA344" si="833">Z342+Z340</f>
        <v>1624</v>
      </c>
      <c r="AA344" s="500">
        <f t="shared" si="833"/>
        <v>2399</v>
      </c>
      <c r="AB344" s="500">
        <f t="shared" ref="AB344:AC344" si="834">AB342+AB340</f>
        <v>3103</v>
      </c>
      <c r="AC344" s="500">
        <f t="shared" si="834"/>
        <v>3125</v>
      </c>
      <c r="AD344" s="500">
        <f t="shared" ref="AD344:AE344" si="835">AD342+AD340</f>
        <v>3475</v>
      </c>
      <c r="AE344" s="500">
        <f t="shared" si="835"/>
        <v>3475</v>
      </c>
      <c r="AF344" s="1063"/>
      <c r="AG344" s="1060"/>
      <c r="AH344" s="1065"/>
      <c r="AI344" s="1065"/>
      <c r="AJ344" s="1067"/>
      <c r="AK344" s="1060"/>
      <c r="AL344" s="1069"/>
      <c r="AM344" s="1069"/>
      <c r="AN344" s="1069"/>
      <c r="AO344" s="1069"/>
      <c r="AP344" s="1069"/>
      <c r="AQ344" s="554" t="s">
        <v>424</v>
      </c>
      <c r="AR344" s="620">
        <v>554</v>
      </c>
      <c r="AS344" s="1070"/>
      <c r="AT344" s="1069"/>
      <c r="AU344" s="1069"/>
      <c r="AV344" s="554" t="s">
        <v>424</v>
      </c>
      <c r="AW344" s="620">
        <v>208</v>
      </c>
      <c r="AX344" s="1070"/>
      <c r="AY344" s="1072"/>
      <c r="AZ344" s="559"/>
      <c r="BA344" s="560"/>
      <c r="BB344" s="555" t="s">
        <v>425</v>
      </c>
      <c r="BC344" s="620">
        <v>1</v>
      </c>
      <c r="BD344" s="1054"/>
      <c r="BE344" s="1056"/>
    </row>
    <row r="345" spans="1:57" s="31" customFormat="1" ht="38.25" x14ac:dyDescent="0.2">
      <c r="A345" s="1078"/>
      <c r="B345" s="1081"/>
      <c r="C345" s="1060"/>
      <c r="D345" s="1057" t="s">
        <v>45</v>
      </c>
      <c r="E345" s="1059">
        <f t="shared" ref="E345:J345" si="836">E343+E341</f>
        <v>67334990</v>
      </c>
      <c r="F345" s="1059">
        <f t="shared" si="836"/>
        <v>67334990</v>
      </c>
      <c r="G345" s="1059">
        <f t="shared" si="836"/>
        <v>67334990</v>
      </c>
      <c r="H345" s="1059">
        <f t="shared" si="836"/>
        <v>67334990</v>
      </c>
      <c r="I345" s="1059">
        <f t="shared" si="836"/>
        <v>67334990</v>
      </c>
      <c r="J345" s="1059">
        <f t="shared" si="836"/>
        <v>67133760</v>
      </c>
      <c r="K345" s="1059">
        <f t="shared" ref="K345:L345" si="837">K343+K341</f>
        <v>67133760</v>
      </c>
      <c r="L345" s="1059">
        <f t="shared" si="837"/>
        <v>67133760</v>
      </c>
      <c r="M345" s="1059">
        <f t="shared" ref="M345:O345" si="838">M343+M341</f>
        <v>67133760</v>
      </c>
      <c r="N345" s="1059">
        <f t="shared" si="838"/>
        <v>70097355</v>
      </c>
      <c r="O345" s="1076">
        <f t="shared" si="838"/>
        <v>83694760</v>
      </c>
      <c r="P345" s="1076">
        <f t="shared" ref="P345:Q345" si="839">P343+P341</f>
        <v>83694760</v>
      </c>
      <c r="Q345" s="1076">
        <f t="shared" si="839"/>
        <v>82900528</v>
      </c>
      <c r="R345" s="1076">
        <f t="shared" ref="R345" si="840">R343+R341</f>
        <v>82900528</v>
      </c>
      <c r="S345" s="1076"/>
      <c r="T345" s="1076">
        <f>T343+T341</f>
        <v>12541170</v>
      </c>
      <c r="U345" s="1076">
        <f t="shared" si="831"/>
        <v>66220554</v>
      </c>
      <c r="V345" s="1076">
        <f t="shared" si="831"/>
        <v>71989387</v>
      </c>
      <c r="W345" s="1076">
        <f t="shared" si="831"/>
        <v>69035660</v>
      </c>
      <c r="X345" s="1076">
        <f t="shared" ref="X345" si="841">X343+X341</f>
        <v>69035660</v>
      </c>
      <c r="Y345" s="1076">
        <f t="shared" si="831"/>
        <v>70332560</v>
      </c>
      <c r="Z345" s="1076">
        <f t="shared" ref="Z345:AA345" si="842">Z343+Z341</f>
        <v>70332560</v>
      </c>
      <c r="AA345" s="1076">
        <f t="shared" si="842"/>
        <v>71596310</v>
      </c>
      <c r="AB345" s="1076">
        <f t="shared" ref="AB345:AC345" si="843">AB343+AB341</f>
        <v>72711810</v>
      </c>
      <c r="AC345" s="1076">
        <f t="shared" si="843"/>
        <v>83578680</v>
      </c>
      <c r="AD345" s="1076">
        <f t="shared" ref="AD345:AE345" si="844">AD343+AD341</f>
        <v>85761411</v>
      </c>
      <c r="AE345" s="1186">
        <f t="shared" si="844"/>
        <v>85849638</v>
      </c>
      <c r="AF345" s="1063"/>
      <c r="AG345" s="1060"/>
      <c r="AH345" s="1065"/>
      <c r="AI345" s="1065"/>
      <c r="AJ345" s="1067"/>
      <c r="AK345" s="1060"/>
      <c r="AL345" s="1069"/>
      <c r="AM345" s="1069"/>
      <c r="AN345" s="1069"/>
      <c r="AO345" s="1069"/>
      <c r="AP345" s="1069"/>
      <c r="AQ345" s="554" t="s">
        <v>426</v>
      </c>
      <c r="AR345" s="620">
        <v>83</v>
      </c>
      <c r="AS345" s="1070"/>
      <c r="AT345" s="1069"/>
      <c r="AU345" s="1069"/>
      <c r="AV345" s="554" t="s">
        <v>426</v>
      </c>
      <c r="AW345" s="620">
        <v>37</v>
      </c>
      <c r="AX345" s="1070"/>
      <c r="AY345" s="1072"/>
      <c r="AZ345" s="559"/>
      <c r="BA345" s="560"/>
      <c r="BB345" s="555" t="s">
        <v>427</v>
      </c>
      <c r="BC345" s="620">
        <v>3467</v>
      </c>
      <c r="BD345" s="1054"/>
      <c r="BE345" s="1056"/>
    </row>
    <row r="346" spans="1:57" s="31" customFormat="1" ht="25.5" customHeight="1" x14ac:dyDescent="0.2">
      <c r="A346" s="1078"/>
      <c r="B346" s="1081"/>
      <c r="C346" s="1061"/>
      <c r="D346" s="1058"/>
      <c r="E346" s="1059"/>
      <c r="F346" s="1059"/>
      <c r="G346" s="1059"/>
      <c r="H346" s="1059"/>
      <c r="I346" s="1059"/>
      <c r="J346" s="1059"/>
      <c r="K346" s="1059"/>
      <c r="L346" s="1059"/>
      <c r="M346" s="1059"/>
      <c r="N346" s="1059"/>
      <c r="O346" s="1076"/>
      <c r="P346" s="1076"/>
      <c r="Q346" s="1076"/>
      <c r="R346" s="1076"/>
      <c r="S346" s="1076"/>
      <c r="T346" s="1076"/>
      <c r="U346" s="1076"/>
      <c r="V346" s="1076"/>
      <c r="W346" s="1076"/>
      <c r="X346" s="1076"/>
      <c r="Y346" s="1076"/>
      <c r="Z346" s="1076"/>
      <c r="AA346" s="1076"/>
      <c r="AB346" s="1076"/>
      <c r="AC346" s="1076"/>
      <c r="AD346" s="1076"/>
      <c r="AE346" s="1187"/>
      <c r="AF346" s="1064"/>
      <c r="AG346" s="1061"/>
      <c r="AH346" s="1065"/>
      <c r="AI346" s="1065"/>
      <c r="AJ346" s="1068"/>
      <c r="AK346" s="1061"/>
      <c r="AL346" s="1069"/>
      <c r="AM346" s="1069"/>
      <c r="AN346" s="1069"/>
      <c r="AO346" s="1069"/>
      <c r="AP346" s="1069"/>
      <c r="AQ346" s="554" t="s">
        <v>428</v>
      </c>
      <c r="AR346" s="620">
        <v>0</v>
      </c>
      <c r="AS346" s="1070"/>
      <c r="AT346" s="1069"/>
      <c r="AU346" s="1069"/>
      <c r="AV346" s="554" t="s">
        <v>428</v>
      </c>
      <c r="AW346" s="620">
        <v>0</v>
      </c>
      <c r="AX346" s="1070"/>
      <c r="AY346" s="1073"/>
      <c r="AZ346" s="559"/>
      <c r="BA346" s="560"/>
      <c r="BB346" s="558"/>
      <c r="BC346" s="558"/>
      <c r="BD346" s="1055"/>
      <c r="BE346" s="1056"/>
    </row>
    <row r="347" spans="1:57" s="31" customFormat="1" ht="35.25" customHeight="1" x14ac:dyDescent="0.2">
      <c r="A347" s="1078"/>
      <c r="B347" s="1081"/>
      <c r="C347" s="1050" t="s">
        <v>492</v>
      </c>
      <c r="D347" s="565" t="s">
        <v>465</v>
      </c>
      <c r="E347" s="584">
        <f t="shared" ref="E347:R347" si="845">E340+E3439+E333+E326+E319+E312+E305+E298+E291+E284+E277+E270+E263+E256+E249+E242+E235+E228+E221+E214+E207</f>
        <v>90000</v>
      </c>
      <c r="F347" s="584">
        <f t="shared" si="845"/>
        <v>90000</v>
      </c>
      <c r="G347" s="584">
        <f t="shared" si="845"/>
        <v>90000</v>
      </c>
      <c r="H347" s="584">
        <f t="shared" si="845"/>
        <v>90000</v>
      </c>
      <c r="I347" s="584">
        <f t="shared" si="845"/>
        <v>90000</v>
      </c>
      <c r="J347" s="584">
        <f t="shared" si="845"/>
        <v>90000</v>
      </c>
      <c r="K347" s="584">
        <f t="shared" si="845"/>
        <v>90000</v>
      </c>
      <c r="L347" s="584">
        <f t="shared" si="845"/>
        <v>90000</v>
      </c>
      <c r="M347" s="584">
        <f t="shared" si="845"/>
        <v>90000</v>
      </c>
      <c r="N347" s="584">
        <f t="shared" si="845"/>
        <v>90000</v>
      </c>
      <c r="O347" s="584">
        <f t="shared" si="845"/>
        <v>90000</v>
      </c>
      <c r="P347" s="584">
        <f t="shared" si="845"/>
        <v>90000</v>
      </c>
      <c r="Q347" s="584">
        <f t="shared" si="845"/>
        <v>90000</v>
      </c>
      <c r="R347" s="584">
        <f t="shared" si="845"/>
        <v>99026</v>
      </c>
      <c r="S347" s="584"/>
      <c r="T347" s="584">
        <f t="shared" ref="T347:AE347" si="846">T340+T3439+T333+T326+T319+T312+T305+T298+T291+T284+T277+T270+T263+T256+T249+T242+T235+T228+T221+T214+T207</f>
        <v>1000</v>
      </c>
      <c r="U347" s="584">
        <f t="shared" si="846"/>
        <v>7287</v>
      </c>
      <c r="V347" s="584">
        <f t="shared" si="846"/>
        <v>15280</v>
      </c>
      <c r="W347" s="584">
        <f t="shared" si="846"/>
        <v>25936</v>
      </c>
      <c r="X347" s="584">
        <f t="shared" si="846"/>
        <v>32965</v>
      </c>
      <c r="Y347" s="584">
        <f t="shared" si="846"/>
        <v>45223</v>
      </c>
      <c r="Z347" s="584">
        <f t="shared" si="846"/>
        <v>53574</v>
      </c>
      <c r="AA347" s="584">
        <f t="shared" si="846"/>
        <v>69541</v>
      </c>
      <c r="AB347" s="584">
        <f t="shared" si="846"/>
        <v>83751</v>
      </c>
      <c r="AC347" s="584">
        <f t="shared" si="846"/>
        <v>90524</v>
      </c>
      <c r="AD347" s="584">
        <f t="shared" si="846"/>
        <v>97155</v>
      </c>
      <c r="AE347" s="584">
        <f t="shared" si="846"/>
        <v>99026</v>
      </c>
      <c r="AF347" s="1042"/>
      <c r="AG347" s="1042"/>
      <c r="AH347" s="1042"/>
      <c r="AI347" s="1042"/>
      <c r="AJ347" s="1042"/>
      <c r="AK347" s="1042"/>
      <c r="AL347" s="1042"/>
      <c r="AM347" s="1042"/>
      <c r="AN347" s="1042">
        <f>SUM(AN207:AN346)</f>
        <v>90000</v>
      </c>
      <c r="AO347" s="1042">
        <f>SUM(AO207:AO346)</f>
        <v>35244</v>
      </c>
      <c r="AP347" s="1042">
        <f>SUM(AP207:AP346)</f>
        <v>23797</v>
      </c>
      <c r="AQ347" s="1042"/>
      <c r="AR347" s="1042"/>
      <c r="AS347" s="585"/>
      <c r="AT347" s="1042">
        <f>SUM(AT207:AT346)</f>
        <v>41289</v>
      </c>
      <c r="AU347" s="1042">
        <f>SUM(AU207:AU346)</f>
        <v>28129</v>
      </c>
      <c r="AV347" s="1042"/>
      <c r="AW347" s="1042"/>
      <c r="AX347" s="585"/>
      <c r="AY347" s="1042">
        <f>SUM(AY207:AY346)</f>
        <v>291</v>
      </c>
      <c r="AZ347" s="1042"/>
      <c r="BA347" s="1042"/>
      <c r="BB347" s="1042"/>
      <c r="BC347" s="1042"/>
      <c r="BD347" s="1042">
        <f>SUM(BD207:BD346)</f>
        <v>99026</v>
      </c>
      <c r="BE347" s="1042" t="s">
        <v>589</v>
      </c>
    </row>
    <row r="348" spans="1:57" s="31" customFormat="1" ht="12.75" x14ac:dyDescent="0.2">
      <c r="A348" s="1078"/>
      <c r="B348" s="1081"/>
      <c r="C348" s="1051"/>
      <c r="D348" s="1047" t="s">
        <v>466</v>
      </c>
      <c r="E348" s="1048">
        <f t="shared" ref="E348:J348" si="847">E341+E334+E327+E320+E313+E306+E299+E292+E285+E278+E271+E264+E257+E250+E243+E236+E229+E222+E215+E208</f>
        <v>1152379000</v>
      </c>
      <c r="F348" s="1048">
        <f t="shared" si="847"/>
        <v>1152379000</v>
      </c>
      <c r="G348" s="1048">
        <f t="shared" si="847"/>
        <v>1152379000</v>
      </c>
      <c r="H348" s="1048">
        <f t="shared" si="847"/>
        <v>1152379000</v>
      </c>
      <c r="I348" s="1048">
        <f t="shared" si="847"/>
        <v>1152379000</v>
      </c>
      <c r="J348" s="1048">
        <f t="shared" si="847"/>
        <v>1148354400</v>
      </c>
      <c r="K348" s="1048">
        <f t="shared" ref="K348:L348" si="848">K341+K334+K327+K320+K313+K306+K299+K292+K285+K278+K271+K264+K257+K250+K243+K236+K229+K222+K215+K208</f>
        <v>1148354400</v>
      </c>
      <c r="L348" s="1048">
        <f t="shared" si="848"/>
        <v>1148354400</v>
      </c>
      <c r="M348" s="1048">
        <f t="shared" ref="M348:O348" si="849">M341+M334+M327+M320+M313+M306+M299+M292+M285+M278+M271+M264+M257+M250+M243+M236+M229+M222+M215+M208</f>
        <v>1148354400</v>
      </c>
      <c r="N348" s="1048">
        <f t="shared" si="849"/>
        <v>1207626300</v>
      </c>
      <c r="O348" s="1048">
        <f t="shared" si="849"/>
        <v>1479574400</v>
      </c>
      <c r="P348" s="1048">
        <f t="shared" ref="P348:Q348" si="850">P341+P334+P327+P320+P313+P306+P299+P292+P285+P278+P271+P264+P257+P250+P243+P236+P229+P222+P215+P208</f>
        <v>1479574400</v>
      </c>
      <c r="Q348" s="1048">
        <f t="shared" si="850"/>
        <v>1463689767</v>
      </c>
      <c r="R348" s="1048">
        <f t="shared" ref="R348" si="851">R341+R334+R327+R320+R313+R306+R299+R292+R285+R278+R271+R264+R257+R250+R243+R236+R229+R222+R215+R208</f>
        <v>1463689767</v>
      </c>
      <c r="S348" s="1042" t="s">
        <v>566</v>
      </c>
      <c r="T348" s="1048">
        <f t="shared" ref="T348:Y348" si="852">T341+T334+T327+T320+T313+T306+T299+T292+T285+T278+T271+T264+T257+T250+T243+T236+T229+T222+T215+T208</f>
        <v>0</v>
      </c>
      <c r="U348" s="1048">
        <f t="shared" si="852"/>
        <v>746280000</v>
      </c>
      <c r="V348" s="1048">
        <f t="shared" si="852"/>
        <v>1122416400</v>
      </c>
      <c r="W348" s="1048">
        <f t="shared" si="852"/>
        <v>1122416400</v>
      </c>
      <c r="X348" s="1048">
        <f t="shared" si="852"/>
        <v>1122416400</v>
      </c>
      <c r="Y348" s="1048">
        <f t="shared" si="852"/>
        <v>1148354400</v>
      </c>
      <c r="Z348" s="1048">
        <f t="shared" ref="Z348:AA348" si="853">Z341+Z334+Z327+Z320+Z313+Z306+Z299+Z292+Z285+Z278+Z271+Z264+Z257+Z250+Z243+Z236+Z229+Z222+Z215+Z208</f>
        <v>1148354400</v>
      </c>
      <c r="AA348" s="1048">
        <f t="shared" si="853"/>
        <v>1173629400</v>
      </c>
      <c r="AB348" s="1048">
        <f t="shared" ref="AB348:AC348" si="854">AB341+AB334+AB327+AB320+AB313+AB306+AB299+AB292+AB285+AB278+AB271+AB264+AB257+AB250+AB243+AB236+AB229+AB222+AB215+AB208</f>
        <v>1195939400</v>
      </c>
      <c r="AC348" s="1048">
        <f t="shared" si="854"/>
        <v>1413276800</v>
      </c>
      <c r="AD348" s="1048">
        <f t="shared" ref="AD348:AE348" si="855">AD341+AD334+AD327+AD320+AD313+AD306+AD299+AD292+AD285+AD278+AD271+AD264+AD257+AD250+AD243+AD236+AD229+AD222+AD215+AD208</f>
        <v>1456931434</v>
      </c>
      <c r="AE348" s="1048">
        <f t="shared" si="855"/>
        <v>1458695967</v>
      </c>
      <c r="AF348" s="1043"/>
      <c r="AG348" s="1043"/>
      <c r="AH348" s="1043"/>
      <c r="AI348" s="1043"/>
      <c r="AJ348" s="1043"/>
      <c r="AK348" s="1043"/>
      <c r="AL348" s="1043"/>
      <c r="AM348" s="1043"/>
      <c r="AN348" s="1043"/>
      <c r="AO348" s="1043"/>
      <c r="AP348" s="1043"/>
      <c r="AQ348" s="1043"/>
      <c r="AR348" s="1043"/>
      <c r="AS348" s="586"/>
      <c r="AT348" s="1043"/>
      <c r="AU348" s="1043"/>
      <c r="AV348" s="1043"/>
      <c r="AW348" s="1043"/>
      <c r="AX348" s="586"/>
      <c r="AY348" s="1043"/>
      <c r="AZ348" s="1043"/>
      <c r="BA348" s="1043"/>
      <c r="BB348" s="1043"/>
      <c r="BC348" s="1043"/>
      <c r="BD348" s="1043"/>
      <c r="BE348" s="1045"/>
    </row>
    <row r="349" spans="1:57" s="31" customFormat="1" ht="12.75" x14ac:dyDescent="0.2">
      <c r="A349" s="1078"/>
      <c r="B349" s="1081"/>
      <c r="C349" s="1051"/>
      <c r="D349" s="1047" t="s">
        <v>467</v>
      </c>
      <c r="E349" s="1049"/>
      <c r="F349" s="1049"/>
      <c r="G349" s="1049"/>
      <c r="H349" s="1049"/>
      <c r="I349" s="1049"/>
      <c r="J349" s="1049"/>
      <c r="K349" s="1049"/>
      <c r="L349" s="1049"/>
      <c r="M349" s="1049"/>
      <c r="N349" s="1049"/>
      <c r="O349" s="1049"/>
      <c r="P349" s="1049"/>
      <c r="Q349" s="1049"/>
      <c r="R349" s="1049"/>
      <c r="S349" s="1044"/>
      <c r="T349" s="1049"/>
      <c r="U349" s="1049"/>
      <c r="V349" s="1049"/>
      <c r="W349" s="1049"/>
      <c r="X349" s="1049"/>
      <c r="Y349" s="1049"/>
      <c r="Z349" s="1049"/>
      <c r="AA349" s="1049"/>
      <c r="AB349" s="1049"/>
      <c r="AC349" s="1049"/>
      <c r="AD349" s="1049"/>
      <c r="AE349" s="1049"/>
      <c r="AF349" s="1043"/>
      <c r="AG349" s="1043"/>
      <c r="AH349" s="1043"/>
      <c r="AI349" s="1043"/>
      <c r="AJ349" s="1043"/>
      <c r="AK349" s="1043"/>
      <c r="AL349" s="1043"/>
      <c r="AM349" s="1043"/>
      <c r="AN349" s="1043"/>
      <c r="AO349" s="1043"/>
      <c r="AP349" s="1043"/>
      <c r="AQ349" s="1043"/>
      <c r="AR349" s="1043"/>
      <c r="AS349" s="586"/>
      <c r="AT349" s="1043"/>
      <c r="AU349" s="1043"/>
      <c r="AV349" s="1043"/>
      <c r="AW349" s="1043"/>
      <c r="AX349" s="586"/>
      <c r="AY349" s="1043"/>
      <c r="AZ349" s="1043"/>
      <c r="BA349" s="1043"/>
      <c r="BB349" s="1043"/>
      <c r="BC349" s="1043"/>
      <c r="BD349" s="1043"/>
      <c r="BE349" s="1045"/>
    </row>
    <row r="350" spans="1:57" s="31" customFormat="1" ht="21.75" customHeight="1" x14ac:dyDescent="0.2">
      <c r="A350" s="1078"/>
      <c r="B350" s="1081"/>
      <c r="C350" s="1051"/>
      <c r="D350" s="566" t="s">
        <v>493</v>
      </c>
      <c r="E350" s="590">
        <v>0</v>
      </c>
      <c r="F350" s="590">
        <v>0</v>
      </c>
      <c r="G350" s="590">
        <v>0</v>
      </c>
      <c r="H350" s="590">
        <v>0</v>
      </c>
      <c r="I350" s="590">
        <v>0</v>
      </c>
      <c r="J350" s="590">
        <v>0</v>
      </c>
      <c r="K350" s="590">
        <v>0</v>
      </c>
      <c r="L350" s="590">
        <v>0</v>
      </c>
      <c r="M350" s="590">
        <v>0</v>
      </c>
      <c r="N350" s="590">
        <v>0</v>
      </c>
      <c r="O350" s="590">
        <v>0</v>
      </c>
      <c r="P350" s="590">
        <v>0</v>
      </c>
      <c r="Q350" s="590">
        <v>0</v>
      </c>
      <c r="R350" s="590">
        <v>0</v>
      </c>
      <c r="S350" s="667"/>
      <c r="T350" s="610">
        <v>0</v>
      </c>
      <c r="U350" s="610">
        <v>0</v>
      </c>
      <c r="V350" s="610">
        <v>0</v>
      </c>
      <c r="W350" s="611">
        <v>0</v>
      </c>
      <c r="X350" s="611">
        <v>0</v>
      </c>
      <c r="Y350" s="611">
        <v>0</v>
      </c>
      <c r="Z350" s="611">
        <v>0</v>
      </c>
      <c r="AA350" s="611">
        <v>0</v>
      </c>
      <c r="AB350" s="611">
        <v>0</v>
      </c>
      <c r="AC350" s="611">
        <v>0</v>
      </c>
      <c r="AD350" s="611">
        <v>0</v>
      </c>
      <c r="AE350" s="611">
        <v>0</v>
      </c>
      <c r="AF350" s="1043"/>
      <c r="AG350" s="1043"/>
      <c r="AH350" s="1043"/>
      <c r="AI350" s="1043"/>
      <c r="AJ350" s="1043"/>
      <c r="AK350" s="1043"/>
      <c r="AL350" s="1043"/>
      <c r="AM350" s="1043"/>
      <c r="AN350" s="1043"/>
      <c r="AO350" s="1043"/>
      <c r="AP350" s="1043"/>
      <c r="AQ350" s="1043"/>
      <c r="AR350" s="1043"/>
      <c r="AS350" s="586"/>
      <c r="AT350" s="1043"/>
      <c r="AU350" s="1043"/>
      <c r="AV350" s="1043"/>
      <c r="AW350" s="1043"/>
      <c r="AX350" s="586"/>
      <c r="AY350" s="1043"/>
      <c r="AZ350" s="1043"/>
      <c r="BA350" s="1043"/>
      <c r="BB350" s="1043"/>
      <c r="BC350" s="1043"/>
      <c r="BD350" s="1043"/>
      <c r="BE350" s="1045"/>
    </row>
    <row r="351" spans="1:57" s="31" customFormat="1" ht="27" customHeight="1" x14ac:dyDescent="0.2">
      <c r="A351" s="1079"/>
      <c r="B351" s="1082"/>
      <c r="C351" s="1052"/>
      <c r="D351" s="567" t="s">
        <v>494</v>
      </c>
      <c r="E351" s="591">
        <f t="shared" ref="E351:J351" si="856">E343+E336+E329+E322+E315+E308+E301+E294+E287+E280+E273+E266+E259+E252+E245+E238+E231+E224+E217+E210</f>
        <v>194320803</v>
      </c>
      <c r="F351" s="591">
        <f t="shared" si="856"/>
        <v>194320803</v>
      </c>
      <c r="G351" s="591">
        <f t="shared" si="856"/>
        <v>194320803</v>
      </c>
      <c r="H351" s="591">
        <f t="shared" si="856"/>
        <v>194320803</v>
      </c>
      <c r="I351" s="591">
        <f t="shared" si="856"/>
        <v>194320803</v>
      </c>
      <c r="J351" s="591">
        <f t="shared" si="856"/>
        <v>194320803</v>
      </c>
      <c r="K351" s="591">
        <f t="shared" ref="K351:L351" si="857">K343+K336+K329+K322+K315+K308+K301+K294+K287+K280+K273+K266+K259+K252+K245+K238+K231+K224+K217+K210</f>
        <v>194320803</v>
      </c>
      <c r="L351" s="591">
        <f t="shared" si="857"/>
        <v>194320803</v>
      </c>
      <c r="M351" s="591">
        <f t="shared" ref="M351:O351" si="858">M343+M336+M329+M322+M315+M308+M301+M294+M287+M280+M273+M266+M259+M252+M245+M238+M231+M224+M217+M210</f>
        <v>194320803</v>
      </c>
      <c r="N351" s="591">
        <f t="shared" si="858"/>
        <v>194320803</v>
      </c>
      <c r="O351" s="591">
        <f t="shared" si="858"/>
        <v>194320803</v>
      </c>
      <c r="P351" s="591">
        <f t="shared" ref="P351:Q351" si="859">P343+P336+P329+P322+P315+P308+P301+P294+P287+P280+P273+P266+P259+P252+P245+P238+P231+P224+P217+P210</f>
        <v>194320803</v>
      </c>
      <c r="Q351" s="591">
        <f t="shared" si="859"/>
        <v>194320803</v>
      </c>
      <c r="R351" s="591">
        <f t="shared" ref="R351" si="860">R343+R336+R329+R322+R315+R308+R301+R294+R287+R280+R273+R266+R259+R252+R245+R238+R231+R224+R217+R210</f>
        <v>194320803</v>
      </c>
      <c r="S351" s="667"/>
      <c r="T351" s="591">
        <f t="shared" ref="T351:Y351" si="861">T343+T336+T329+T322+T315+T308+T301+T294+T287+T280+T273+T266+T259+T252+T245+T238+T231+T224+T217+T210</f>
        <v>112870533</v>
      </c>
      <c r="U351" s="591">
        <f t="shared" si="861"/>
        <v>180807769</v>
      </c>
      <c r="V351" s="591">
        <f t="shared" si="861"/>
        <v>188163536</v>
      </c>
      <c r="W351" s="591">
        <f t="shared" si="861"/>
        <v>188163536</v>
      </c>
      <c r="X351" s="591">
        <f t="shared" si="861"/>
        <v>188163536</v>
      </c>
      <c r="Y351" s="591">
        <f t="shared" si="861"/>
        <v>191404203</v>
      </c>
      <c r="Z351" s="591">
        <f t="shared" ref="Z351:AB351" si="862">Z343+Z336+Z329+Z322+Z315+Z308+Z301+Z294+Z287+Z280+Z273+Z266+Z259+Z252+Z245+Z238+Z231+Z224+Z217+Z210</f>
        <v>194320803</v>
      </c>
      <c r="AA351" s="591">
        <f t="shared" si="862"/>
        <v>194320803</v>
      </c>
      <c r="AB351" s="591">
        <f t="shared" si="862"/>
        <v>194320803</v>
      </c>
      <c r="AC351" s="591">
        <f t="shared" ref="AC351:AD351" si="863">AC343+AC336+AC329+AC322+AC315+AC308+AC301+AC294+AC287+AC280+AC273+AC266+AC259+AC252+AC245+AC238+AC231+AC224+AC217+AC210</f>
        <v>194320803</v>
      </c>
      <c r="AD351" s="591">
        <f t="shared" si="863"/>
        <v>194320803</v>
      </c>
      <c r="AE351" s="591">
        <f t="shared" ref="AE351" si="864">AE343+AE336+AE329+AE322+AE315+AE308+AE301+AE294+AE287+AE280+AE273+AE266+AE259+AE252+AE245+AE238+AE231+AE224+AE217+AE210</f>
        <v>194320803</v>
      </c>
      <c r="AF351" s="1044"/>
      <c r="AG351" s="1044"/>
      <c r="AH351" s="1044"/>
      <c r="AI351" s="1044"/>
      <c r="AJ351" s="1044"/>
      <c r="AK351" s="1044"/>
      <c r="AL351" s="1044"/>
      <c r="AM351" s="1044"/>
      <c r="AN351" s="1044"/>
      <c r="AO351" s="1044"/>
      <c r="AP351" s="1044"/>
      <c r="AQ351" s="1044"/>
      <c r="AR351" s="1044"/>
      <c r="AS351" s="589"/>
      <c r="AT351" s="1044"/>
      <c r="AU351" s="1044"/>
      <c r="AV351" s="1044"/>
      <c r="AW351" s="1044"/>
      <c r="AX351" s="589"/>
      <c r="AY351" s="1044"/>
      <c r="AZ351" s="1044"/>
      <c r="BA351" s="1044"/>
      <c r="BB351" s="1044"/>
      <c r="BC351" s="1044"/>
      <c r="BD351" s="1044"/>
      <c r="BE351" s="1046"/>
    </row>
    <row r="352" spans="1:57" s="31" customFormat="1" ht="30.75" customHeight="1" x14ac:dyDescent="0.2">
      <c r="A352" s="1203"/>
      <c r="B352" s="1204" t="s">
        <v>370</v>
      </c>
      <c r="C352" s="1205" t="s">
        <v>500</v>
      </c>
      <c r="D352" s="568" t="s">
        <v>495</v>
      </c>
      <c r="E352" s="584">
        <v>1</v>
      </c>
      <c r="F352" s="584">
        <v>1</v>
      </c>
      <c r="G352" s="584">
        <v>1</v>
      </c>
      <c r="H352" s="584">
        <v>1</v>
      </c>
      <c r="I352" s="584">
        <v>1</v>
      </c>
      <c r="J352" s="584">
        <v>1</v>
      </c>
      <c r="K352" s="584">
        <v>1</v>
      </c>
      <c r="L352" s="584">
        <v>1</v>
      </c>
      <c r="M352" s="584">
        <v>1</v>
      </c>
      <c r="N352" s="584">
        <v>1</v>
      </c>
      <c r="O352" s="584">
        <v>1</v>
      </c>
      <c r="P352" s="584">
        <v>1</v>
      </c>
      <c r="Q352" s="584">
        <v>1</v>
      </c>
      <c r="R352" s="584">
        <v>1</v>
      </c>
      <c r="S352" s="593"/>
      <c r="T352" s="592">
        <v>0.05</v>
      </c>
      <c r="U352" s="588">
        <v>0.13</v>
      </c>
      <c r="V352" s="588">
        <v>0.21</v>
      </c>
      <c r="W352" s="588">
        <v>0.31</v>
      </c>
      <c r="X352" s="588">
        <v>0.39</v>
      </c>
      <c r="Y352" s="588">
        <v>0.48</v>
      </c>
      <c r="Z352" s="588">
        <v>0.48</v>
      </c>
      <c r="AA352" s="588">
        <v>0.66</v>
      </c>
      <c r="AB352" s="592">
        <v>0.75</v>
      </c>
      <c r="AC352" s="588">
        <v>0.84</v>
      </c>
      <c r="AD352" s="588">
        <v>0.92</v>
      </c>
      <c r="AE352" s="588">
        <v>1</v>
      </c>
      <c r="AF352" s="1206" t="s">
        <v>496</v>
      </c>
      <c r="AG352" s="1206" t="s">
        <v>497</v>
      </c>
      <c r="AH352" s="1206"/>
      <c r="AI352" s="1206"/>
      <c r="AJ352" s="1206"/>
      <c r="AK352" s="1206" t="s">
        <v>498</v>
      </c>
      <c r="AL352" s="1206"/>
      <c r="AM352" s="1206"/>
      <c r="AN352" s="1206"/>
      <c r="AO352" s="1206"/>
      <c r="AP352" s="617"/>
      <c r="AQ352" s="1206"/>
      <c r="AR352" s="594"/>
      <c r="AS352" s="595"/>
      <c r="AT352" s="1206"/>
      <c r="AU352" s="617"/>
      <c r="AV352" s="1206"/>
      <c r="AW352" s="594"/>
      <c r="AX352" s="595"/>
      <c r="AY352" s="1197"/>
      <c r="AZ352" s="594"/>
      <c r="BA352" s="594"/>
      <c r="BB352" s="594"/>
      <c r="BC352" s="594"/>
      <c r="BD352" s="1200">
        <v>7804660</v>
      </c>
      <c r="BE352" s="1209"/>
    </row>
    <row r="353" spans="1:57" s="31" customFormat="1" ht="30.75" customHeight="1" x14ac:dyDescent="0.2">
      <c r="A353" s="1203"/>
      <c r="B353" s="1204"/>
      <c r="C353" s="1205"/>
      <c r="D353" s="569" t="s">
        <v>499</v>
      </c>
      <c r="E353" s="596">
        <v>1007325000</v>
      </c>
      <c r="F353" s="596">
        <v>1007325000</v>
      </c>
      <c r="G353" s="596">
        <v>1007325000</v>
      </c>
      <c r="H353" s="596">
        <v>1007325000</v>
      </c>
      <c r="I353" s="596">
        <v>1007325000</v>
      </c>
      <c r="J353" s="596">
        <v>880076000</v>
      </c>
      <c r="K353" s="596">
        <v>880076000</v>
      </c>
      <c r="L353" s="596">
        <v>880076000</v>
      </c>
      <c r="M353" s="596">
        <v>880076000</v>
      </c>
      <c r="N353" s="596">
        <v>887727700</v>
      </c>
      <c r="O353" s="596">
        <v>887727700</v>
      </c>
      <c r="P353" s="596">
        <v>887727700</v>
      </c>
      <c r="Q353" s="596">
        <v>887727700</v>
      </c>
      <c r="R353" s="596">
        <v>887727700</v>
      </c>
      <c r="S353" s="628" t="s">
        <v>577</v>
      </c>
      <c r="T353" s="591">
        <v>0</v>
      </c>
      <c r="U353" s="593">
        <v>38840000</v>
      </c>
      <c r="V353" s="593">
        <v>693081000</v>
      </c>
      <c r="W353" s="593">
        <v>714054760</v>
      </c>
      <c r="X353" s="593">
        <v>714054760</v>
      </c>
      <c r="Y353" s="593">
        <v>714054760</v>
      </c>
      <c r="Z353" s="593">
        <v>714054760</v>
      </c>
      <c r="AA353" s="593">
        <v>714054760</v>
      </c>
      <c r="AB353" s="598">
        <v>794740360</v>
      </c>
      <c r="AC353" s="597">
        <v>805054360</v>
      </c>
      <c r="AD353" s="597">
        <v>805054360</v>
      </c>
      <c r="AE353" s="588">
        <v>887727699</v>
      </c>
      <c r="AF353" s="1207"/>
      <c r="AG353" s="1207"/>
      <c r="AH353" s="1207"/>
      <c r="AI353" s="1207"/>
      <c r="AJ353" s="1207"/>
      <c r="AK353" s="1207"/>
      <c r="AL353" s="1207"/>
      <c r="AM353" s="1207"/>
      <c r="AN353" s="1207"/>
      <c r="AO353" s="1207"/>
      <c r="AP353" s="618"/>
      <c r="AQ353" s="1207"/>
      <c r="AR353" s="599"/>
      <c r="AS353" s="600"/>
      <c r="AT353" s="1207"/>
      <c r="AU353" s="618"/>
      <c r="AV353" s="1207"/>
      <c r="AW353" s="599"/>
      <c r="AX353" s="600"/>
      <c r="AY353" s="1198"/>
      <c r="AZ353" s="599"/>
      <c r="BA353" s="599"/>
      <c r="BB353" s="599"/>
      <c r="BC353" s="599"/>
      <c r="BD353" s="1201"/>
      <c r="BE353" s="1209"/>
    </row>
    <row r="354" spans="1:57" s="31" customFormat="1" ht="30.75" customHeight="1" x14ac:dyDescent="0.2">
      <c r="A354" s="1203"/>
      <c r="B354" s="1204"/>
      <c r="C354" s="1205"/>
      <c r="D354" s="570" t="s">
        <v>493</v>
      </c>
      <c r="E354" s="601">
        <v>0</v>
      </c>
      <c r="F354" s="601">
        <v>0</v>
      </c>
      <c r="G354" s="601">
        <v>0</v>
      </c>
      <c r="H354" s="601">
        <v>0</v>
      </c>
      <c r="I354" s="601">
        <v>0</v>
      </c>
      <c r="J354" s="601">
        <v>0</v>
      </c>
      <c r="K354" s="601">
        <v>0</v>
      </c>
      <c r="L354" s="601">
        <v>0</v>
      </c>
      <c r="M354" s="601">
        <v>0</v>
      </c>
      <c r="N354" s="601">
        <v>0</v>
      </c>
      <c r="O354" s="601">
        <v>0</v>
      </c>
      <c r="P354" s="601">
        <v>0</v>
      </c>
      <c r="Q354" s="601">
        <v>0</v>
      </c>
      <c r="R354" s="601">
        <v>0</v>
      </c>
      <c r="S354" s="602"/>
      <c r="T354" s="601">
        <v>0</v>
      </c>
      <c r="U354" s="642">
        <v>0</v>
      </c>
      <c r="V354" s="597">
        <v>0</v>
      </c>
      <c r="W354" s="597">
        <v>0</v>
      </c>
      <c r="X354" s="597">
        <v>0</v>
      </c>
      <c r="Y354" s="597">
        <v>0</v>
      </c>
      <c r="Z354" s="597">
        <v>0</v>
      </c>
      <c r="AA354" s="597">
        <v>0</v>
      </c>
      <c r="AB354" s="597">
        <v>0</v>
      </c>
      <c r="AC354" s="597">
        <v>0</v>
      </c>
      <c r="AD354" s="597">
        <v>0</v>
      </c>
      <c r="AE354" s="588">
        <v>0</v>
      </c>
      <c r="AF354" s="1207"/>
      <c r="AG354" s="1207"/>
      <c r="AH354" s="1207"/>
      <c r="AI354" s="1207"/>
      <c r="AJ354" s="1207"/>
      <c r="AK354" s="1207"/>
      <c r="AL354" s="1207"/>
      <c r="AM354" s="1207"/>
      <c r="AN354" s="1207"/>
      <c r="AO354" s="1207"/>
      <c r="AP354" s="618"/>
      <c r="AQ354" s="1207"/>
      <c r="AR354" s="599"/>
      <c r="AS354" s="600"/>
      <c r="AT354" s="1207"/>
      <c r="AU354" s="618"/>
      <c r="AV354" s="1207"/>
      <c r="AW354" s="599"/>
      <c r="AX354" s="600"/>
      <c r="AY354" s="1198"/>
      <c r="AZ354" s="599"/>
      <c r="BA354" s="599"/>
      <c r="BB354" s="599"/>
      <c r="BC354" s="599"/>
      <c r="BD354" s="1201"/>
      <c r="BE354" s="1209"/>
    </row>
    <row r="355" spans="1:57" s="31" customFormat="1" ht="30.75" customHeight="1" thickBot="1" x14ac:dyDescent="0.25">
      <c r="A355" s="1203"/>
      <c r="B355" s="1204"/>
      <c r="C355" s="1205"/>
      <c r="D355" s="571" t="s">
        <v>494</v>
      </c>
      <c r="E355" s="603">
        <v>261849028</v>
      </c>
      <c r="F355" s="603">
        <v>261849028</v>
      </c>
      <c r="G355" s="603">
        <v>261849028</v>
      </c>
      <c r="H355" s="603">
        <v>261849028</v>
      </c>
      <c r="I355" s="603">
        <v>261849028</v>
      </c>
      <c r="J355" s="603">
        <v>261819828</v>
      </c>
      <c r="K355" s="603">
        <v>261819828</v>
      </c>
      <c r="L355" s="603">
        <v>261819828</v>
      </c>
      <c r="M355" s="603">
        <v>261819828</v>
      </c>
      <c r="N355" s="603">
        <v>261819828</v>
      </c>
      <c r="O355" s="603">
        <v>261819828</v>
      </c>
      <c r="P355" s="603">
        <v>261818589</v>
      </c>
      <c r="Q355" s="603">
        <v>261818589</v>
      </c>
      <c r="R355" s="603">
        <v>261818589</v>
      </c>
      <c r="S355" s="588"/>
      <c r="T355" s="605">
        <v>46099893</v>
      </c>
      <c r="U355" s="593">
        <v>112344051</v>
      </c>
      <c r="V355" s="593">
        <v>179869576</v>
      </c>
      <c r="W355" s="588">
        <v>230618176</v>
      </c>
      <c r="X355" s="588">
        <v>230618176</v>
      </c>
      <c r="Y355" s="588">
        <v>261818589</v>
      </c>
      <c r="Z355" s="588">
        <v>261818589</v>
      </c>
      <c r="AA355" s="588">
        <v>261818589</v>
      </c>
      <c r="AB355" s="588">
        <v>261818589</v>
      </c>
      <c r="AC355" s="604">
        <v>261818589</v>
      </c>
      <c r="AD355" s="604">
        <v>261818589</v>
      </c>
      <c r="AE355" s="604">
        <v>261818589</v>
      </c>
      <c r="AF355" s="1208"/>
      <c r="AG355" s="1208"/>
      <c r="AH355" s="1208"/>
      <c r="AI355" s="1208"/>
      <c r="AJ355" s="1208"/>
      <c r="AK355" s="1208"/>
      <c r="AL355" s="1208"/>
      <c r="AM355" s="1208"/>
      <c r="AN355" s="1208"/>
      <c r="AO355" s="1208"/>
      <c r="AP355" s="619"/>
      <c r="AQ355" s="1208"/>
      <c r="AR355" s="606"/>
      <c r="AS355" s="607"/>
      <c r="AT355" s="1208"/>
      <c r="AU355" s="619"/>
      <c r="AV355" s="1208"/>
      <c r="AW355" s="606"/>
      <c r="AX355" s="607"/>
      <c r="AY355" s="1199"/>
      <c r="AZ355" s="606"/>
      <c r="BA355" s="606"/>
      <c r="BB355" s="606"/>
      <c r="BC355" s="606"/>
      <c r="BD355" s="1202"/>
      <c r="BE355" s="1209"/>
    </row>
    <row r="356" spans="1:57" s="31" customFormat="1" ht="22.5" customHeight="1" x14ac:dyDescent="0.25">
      <c r="A356" s="1077"/>
      <c r="B356" s="1080" t="s">
        <v>570</v>
      </c>
      <c r="C356" s="1060" t="s">
        <v>590</v>
      </c>
      <c r="D356" s="551" t="s">
        <v>41</v>
      </c>
      <c r="E356" s="649"/>
      <c r="F356" s="649"/>
      <c r="G356" s="649"/>
      <c r="H356" s="649"/>
      <c r="I356" s="649"/>
      <c r="J356" s="649"/>
      <c r="K356" s="649"/>
      <c r="L356" s="649"/>
      <c r="M356" s="649"/>
      <c r="N356" s="649"/>
      <c r="O356" s="500">
        <v>150</v>
      </c>
      <c r="P356" s="500">
        <v>150</v>
      </c>
      <c r="Q356" s="500">
        <v>150</v>
      </c>
      <c r="R356" s="500">
        <v>150</v>
      </c>
      <c r="S356" s="42"/>
      <c r="T356" s="42"/>
      <c r="U356" s="42"/>
      <c r="V356" s="42"/>
      <c r="W356" s="42"/>
      <c r="X356" s="42"/>
      <c r="Y356" s="42"/>
      <c r="Z356" s="42"/>
      <c r="AA356" s="500"/>
      <c r="AB356" s="500">
        <v>0</v>
      </c>
      <c r="AC356" s="500">
        <v>0</v>
      </c>
      <c r="AD356" s="665">
        <v>42</v>
      </c>
      <c r="AE356" s="665">
        <v>42</v>
      </c>
      <c r="AF356" s="1062" t="s">
        <v>491</v>
      </c>
      <c r="AG356" s="1060" t="s">
        <v>486</v>
      </c>
      <c r="AH356" s="1065"/>
      <c r="AI356" s="1065"/>
      <c r="AJ356" s="1066" t="s">
        <v>588</v>
      </c>
      <c r="AK356" s="1060" t="s">
        <v>486</v>
      </c>
      <c r="AL356" s="1069"/>
      <c r="AM356" s="1069" t="s">
        <v>487</v>
      </c>
      <c r="AN356" s="1069">
        <v>4500</v>
      </c>
      <c r="AO356" s="1069"/>
      <c r="AP356" s="1069">
        <f>AO356-AS356</f>
        <v>0</v>
      </c>
      <c r="AQ356" s="554" t="s">
        <v>414</v>
      </c>
      <c r="AR356" s="620"/>
      <c r="AS356" s="1070"/>
      <c r="AT356" s="1069">
        <v>42</v>
      </c>
      <c r="AU356" s="1069">
        <f>AT356-AX356</f>
        <v>42</v>
      </c>
      <c r="AV356" s="554" t="s">
        <v>414</v>
      </c>
      <c r="AW356" s="660">
        <v>0</v>
      </c>
      <c r="AX356" s="1070"/>
      <c r="AY356" s="1071"/>
      <c r="AZ356" s="555" t="s">
        <v>415</v>
      </c>
      <c r="BA356" s="660">
        <v>0</v>
      </c>
      <c r="BB356" s="555" t="s">
        <v>416</v>
      </c>
      <c r="BC356" s="660">
        <v>0</v>
      </c>
      <c r="BD356" s="1053">
        <f>AE356</f>
        <v>42</v>
      </c>
      <c r="BE356" s="1074"/>
    </row>
    <row r="357" spans="1:57" s="31" customFormat="1" ht="38.25" customHeight="1" x14ac:dyDescent="0.25">
      <c r="A357" s="1078"/>
      <c r="B357" s="1081"/>
      <c r="C357" s="1060"/>
      <c r="D357" s="651" t="s">
        <v>3</v>
      </c>
      <c r="E357" s="538"/>
      <c r="F357" s="538"/>
      <c r="G357" s="538"/>
      <c r="H357" s="538"/>
      <c r="I357" s="538"/>
      <c r="J357" s="538"/>
      <c r="K357" s="538"/>
      <c r="L357" s="538"/>
      <c r="M357" s="538"/>
      <c r="N357" s="538"/>
      <c r="O357" s="538">
        <v>650000000</v>
      </c>
      <c r="P357" s="538">
        <v>650000000</v>
      </c>
      <c r="Q357" s="538">
        <v>650000000</v>
      </c>
      <c r="R357" s="538">
        <v>650000000</v>
      </c>
      <c r="S357" s="639"/>
      <c r="T357" s="538"/>
      <c r="U357" s="539"/>
      <c r="V357" s="539"/>
      <c r="W357" s="539"/>
      <c r="X357" s="539"/>
      <c r="Y357" s="538"/>
      <c r="Z357" s="538"/>
      <c r="AA357" s="820"/>
      <c r="AB357" s="539">
        <v>12510876</v>
      </c>
      <c r="AC357" s="539">
        <v>21354466</v>
      </c>
      <c r="AD357" s="539">
        <v>164613337</v>
      </c>
      <c r="AE357" s="539">
        <v>181706633</v>
      </c>
      <c r="AF357" s="1063"/>
      <c r="AG357" s="1060"/>
      <c r="AH357" s="1065"/>
      <c r="AI357" s="1065"/>
      <c r="AJ357" s="1067"/>
      <c r="AK357" s="1060"/>
      <c r="AL357" s="1069"/>
      <c r="AM357" s="1069"/>
      <c r="AN357" s="1069"/>
      <c r="AO357" s="1069"/>
      <c r="AP357" s="1069"/>
      <c r="AQ357" s="554" t="s">
        <v>417</v>
      </c>
      <c r="AR357" s="620"/>
      <c r="AS357" s="1070"/>
      <c r="AT357" s="1069"/>
      <c r="AU357" s="1069"/>
      <c r="AV357" s="554" t="s">
        <v>417</v>
      </c>
      <c r="AW357" s="660">
        <v>0</v>
      </c>
      <c r="AX357" s="1070"/>
      <c r="AY357" s="1072"/>
      <c r="AZ357" s="555" t="s">
        <v>418</v>
      </c>
      <c r="BA357" s="660">
        <v>0</v>
      </c>
      <c r="BB357" s="555" t="s">
        <v>419</v>
      </c>
      <c r="BC357" s="660">
        <v>0</v>
      </c>
      <c r="BD357" s="1054"/>
      <c r="BE357" s="1074"/>
    </row>
    <row r="358" spans="1:57" s="31" customFormat="1" ht="51" x14ac:dyDescent="0.25">
      <c r="A358" s="1078"/>
      <c r="B358" s="1081"/>
      <c r="C358" s="1060"/>
      <c r="D358" s="557" t="s">
        <v>42</v>
      </c>
      <c r="E358" s="649"/>
      <c r="F358" s="649"/>
      <c r="G358" s="649"/>
      <c r="H358" s="649"/>
      <c r="I358" s="649"/>
      <c r="J358" s="649"/>
      <c r="K358" s="649"/>
      <c r="L358" s="649"/>
      <c r="M358" s="649"/>
      <c r="N358" s="649"/>
      <c r="O358" s="500">
        <v>0</v>
      </c>
      <c r="P358" s="500">
        <v>0</v>
      </c>
      <c r="Q358" s="500">
        <v>0</v>
      </c>
      <c r="R358" s="500">
        <v>0</v>
      </c>
      <c r="S358" s="809"/>
      <c r="T358" s="500"/>
      <c r="U358" s="809"/>
      <c r="V358" s="809"/>
      <c r="W358" s="809"/>
      <c r="X358" s="809"/>
      <c r="Y358" s="809"/>
      <c r="Z358" s="809"/>
      <c r="AA358" s="809"/>
      <c r="AB358" s="809">
        <v>0</v>
      </c>
      <c r="AC358" s="809">
        <v>0</v>
      </c>
      <c r="AD358" s="809">
        <v>0</v>
      </c>
      <c r="AE358" s="809">
        <v>0</v>
      </c>
      <c r="AF358" s="1063"/>
      <c r="AG358" s="1060"/>
      <c r="AH358" s="1065"/>
      <c r="AI358" s="1065"/>
      <c r="AJ358" s="1067"/>
      <c r="AK358" s="1060"/>
      <c r="AL358" s="1069"/>
      <c r="AM358" s="1069"/>
      <c r="AN358" s="1069"/>
      <c r="AO358" s="1069"/>
      <c r="AP358" s="1069"/>
      <c r="AQ358" s="554" t="s">
        <v>420</v>
      </c>
      <c r="AR358" s="620"/>
      <c r="AS358" s="1070"/>
      <c r="AT358" s="1069"/>
      <c r="AU358" s="1069"/>
      <c r="AV358" s="554" t="s">
        <v>420</v>
      </c>
      <c r="AW358" s="660">
        <v>0</v>
      </c>
      <c r="AX358" s="1070"/>
      <c r="AY358" s="1072"/>
      <c r="AZ358" s="555" t="s">
        <v>591</v>
      </c>
      <c r="BA358" s="664">
        <v>42</v>
      </c>
      <c r="BB358" s="555" t="s">
        <v>421</v>
      </c>
      <c r="BC358" s="664">
        <v>0</v>
      </c>
      <c r="BD358" s="1054"/>
      <c r="BE358" s="1074"/>
    </row>
    <row r="359" spans="1:57" s="31" customFormat="1" ht="38.25" customHeight="1" x14ac:dyDescent="0.25">
      <c r="A359" s="1078"/>
      <c r="B359" s="1081"/>
      <c r="C359" s="1060"/>
      <c r="D359" s="651" t="s">
        <v>4</v>
      </c>
      <c r="E359" s="649"/>
      <c r="F359" s="649"/>
      <c r="G359" s="649"/>
      <c r="H359" s="649"/>
      <c r="I359" s="649"/>
      <c r="J359" s="649"/>
      <c r="K359" s="649"/>
      <c r="L359" s="649"/>
      <c r="M359" s="649"/>
      <c r="N359" s="649"/>
      <c r="O359" s="500">
        <v>0</v>
      </c>
      <c r="P359" s="500">
        <v>0</v>
      </c>
      <c r="Q359" s="500">
        <v>0</v>
      </c>
      <c r="R359" s="500">
        <v>0</v>
      </c>
      <c r="S359" s="809"/>
      <c r="T359" s="538"/>
      <c r="U359" s="539"/>
      <c r="V359" s="539"/>
      <c r="W359" s="539"/>
      <c r="X359" s="539"/>
      <c r="Y359" s="539"/>
      <c r="Z359" s="539"/>
      <c r="AA359" s="539"/>
      <c r="AB359" s="539">
        <v>0</v>
      </c>
      <c r="AC359" s="539">
        <v>0</v>
      </c>
      <c r="AD359" s="539">
        <v>0</v>
      </c>
      <c r="AE359" s="539">
        <v>0</v>
      </c>
      <c r="AF359" s="1063"/>
      <c r="AG359" s="1060"/>
      <c r="AH359" s="1065"/>
      <c r="AI359" s="1065"/>
      <c r="AJ359" s="1067"/>
      <c r="AK359" s="1060"/>
      <c r="AL359" s="1069"/>
      <c r="AM359" s="1069"/>
      <c r="AN359" s="1069"/>
      <c r="AO359" s="1069"/>
      <c r="AP359" s="1069"/>
      <c r="AQ359" s="554" t="s">
        <v>422</v>
      </c>
      <c r="AR359" s="620"/>
      <c r="AS359" s="1070"/>
      <c r="AT359" s="1069"/>
      <c r="AU359" s="1069"/>
      <c r="AV359" s="554" t="s">
        <v>422</v>
      </c>
      <c r="AW359" s="660">
        <v>8</v>
      </c>
      <c r="AX359" s="1070"/>
      <c r="AY359" s="1072"/>
      <c r="AZ359" s="652"/>
      <c r="BA359" s="648"/>
      <c r="BB359" s="555" t="s">
        <v>423</v>
      </c>
      <c r="BC359" s="660">
        <v>0</v>
      </c>
      <c r="BD359" s="1054"/>
      <c r="BE359" s="1074"/>
    </row>
    <row r="360" spans="1:57" s="31" customFormat="1" ht="38.25" customHeight="1" x14ac:dyDescent="0.25">
      <c r="A360" s="1078"/>
      <c r="B360" s="1081"/>
      <c r="C360" s="1060"/>
      <c r="D360" s="557" t="s">
        <v>43</v>
      </c>
      <c r="E360" s="649"/>
      <c r="F360" s="649"/>
      <c r="G360" s="649"/>
      <c r="H360" s="649"/>
      <c r="I360" s="649"/>
      <c r="J360" s="649"/>
      <c r="K360" s="649"/>
      <c r="L360" s="649"/>
      <c r="M360" s="649"/>
      <c r="N360" s="649"/>
      <c r="O360" s="500">
        <f t="shared" ref="O360:R361" si="865">O356+O358</f>
        <v>150</v>
      </c>
      <c r="P360" s="500">
        <f t="shared" si="865"/>
        <v>150</v>
      </c>
      <c r="Q360" s="500">
        <f t="shared" si="865"/>
        <v>150</v>
      </c>
      <c r="R360" s="500">
        <f t="shared" si="865"/>
        <v>150</v>
      </c>
      <c r="S360" s="500"/>
      <c r="T360" s="500"/>
      <c r="U360" s="500"/>
      <c r="V360" s="500"/>
      <c r="W360" s="500"/>
      <c r="X360" s="500"/>
      <c r="Y360" s="500"/>
      <c r="Z360" s="500"/>
      <c r="AA360" s="500"/>
      <c r="AB360" s="500">
        <f t="shared" ref="AB360:AE361" si="866">AB356+AB358</f>
        <v>0</v>
      </c>
      <c r="AC360" s="500">
        <f t="shared" si="866"/>
        <v>0</v>
      </c>
      <c r="AD360" s="500">
        <f t="shared" si="866"/>
        <v>42</v>
      </c>
      <c r="AE360" s="500">
        <f t="shared" si="866"/>
        <v>42</v>
      </c>
      <c r="AF360" s="1063"/>
      <c r="AG360" s="1060"/>
      <c r="AH360" s="1065"/>
      <c r="AI360" s="1065"/>
      <c r="AJ360" s="1067"/>
      <c r="AK360" s="1060"/>
      <c r="AL360" s="1069"/>
      <c r="AM360" s="1069"/>
      <c r="AN360" s="1069"/>
      <c r="AO360" s="1069"/>
      <c r="AP360" s="1069"/>
      <c r="AQ360" s="554" t="s">
        <v>424</v>
      </c>
      <c r="AR360" s="620"/>
      <c r="AS360" s="1070"/>
      <c r="AT360" s="1069"/>
      <c r="AU360" s="1069"/>
      <c r="AV360" s="554" t="s">
        <v>424</v>
      </c>
      <c r="AW360" s="660">
        <v>33</v>
      </c>
      <c r="AX360" s="1070"/>
      <c r="AY360" s="1072"/>
      <c r="AZ360" s="652"/>
      <c r="BA360" s="648"/>
      <c r="BB360" s="555" t="s">
        <v>425</v>
      </c>
      <c r="BC360" s="660">
        <v>0</v>
      </c>
      <c r="BD360" s="1054"/>
      <c r="BE360" s="1074"/>
    </row>
    <row r="361" spans="1:57" s="31" customFormat="1" ht="38.25" x14ac:dyDescent="0.25">
      <c r="A361" s="1078"/>
      <c r="B361" s="1081"/>
      <c r="C361" s="1060"/>
      <c r="D361" s="1057" t="s">
        <v>45</v>
      </c>
      <c r="E361" s="1059"/>
      <c r="F361" s="1059"/>
      <c r="G361" s="1059"/>
      <c r="H361" s="1059"/>
      <c r="I361" s="1059"/>
      <c r="J361" s="1059"/>
      <c r="K361" s="1059"/>
      <c r="L361" s="1059"/>
      <c r="M361" s="1059"/>
      <c r="N361" s="1059"/>
      <c r="O361" s="1076">
        <f t="shared" si="865"/>
        <v>650000000</v>
      </c>
      <c r="P361" s="1076">
        <f t="shared" si="865"/>
        <v>650000000</v>
      </c>
      <c r="Q361" s="1076">
        <f t="shared" si="865"/>
        <v>650000000</v>
      </c>
      <c r="R361" s="1076">
        <f t="shared" si="865"/>
        <v>650000000</v>
      </c>
      <c r="S361" s="1076"/>
      <c r="T361" s="1076"/>
      <c r="U361" s="1076"/>
      <c r="V361" s="1076"/>
      <c r="W361" s="1076"/>
      <c r="X361" s="1076"/>
      <c r="Y361" s="1076"/>
      <c r="Z361" s="1076"/>
      <c r="AA361" s="1076"/>
      <c r="AB361" s="1076">
        <f t="shared" si="866"/>
        <v>12510876</v>
      </c>
      <c r="AC361" s="1076">
        <f t="shared" si="866"/>
        <v>21354466</v>
      </c>
      <c r="AD361" s="1076">
        <f t="shared" si="866"/>
        <v>164613337</v>
      </c>
      <c r="AE361" s="1076">
        <f t="shared" si="866"/>
        <v>181706633</v>
      </c>
      <c r="AF361" s="1063"/>
      <c r="AG361" s="1060"/>
      <c r="AH361" s="1065"/>
      <c r="AI361" s="1065"/>
      <c r="AJ361" s="1067"/>
      <c r="AK361" s="1060"/>
      <c r="AL361" s="1069"/>
      <c r="AM361" s="1069"/>
      <c r="AN361" s="1069"/>
      <c r="AO361" s="1069"/>
      <c r="AP361" s="1069"/>
      <c r="AQ361" s="554" t="s">
        <v>426</v>
      </c>
      <c r="AR361" s="620"/>
      <c r="AS361" s="1070"/>
      <c r="AT361" s="1069"/>
      <c r="AU361" s="1069"/>
      <c r="AV361" s="554" t="s">
        <v>426</v>
      </c>
      <c r="AW361" s="660">
        <v>1</v>
      </c>
      <c r="AX361" s="1070"/>
      <c r="AY361" s="1072"/>
      <c r="AZ361" s="652"/>
      <c r="BA361" s="648"/>
      <c r="BB361" s="555" t="s">
        <v>427</v>
      </c>
      <c r="BC361" s="660">
        <v>42</v>
      </c>
      <c r="BD361" s="1054"/>
      <c r="BE361" s="1074"/>
    </row>
    <row r="362" spans="1:57" s="31" customFormat="1" ht="26.25" customHeight="1" thickBot="1" x14ac:dyDescent="0.3">
      <c r="A362" s="1078"/>
      <c r="B362" s="1081"/>
      <c r="C362" s="1060"/>
      <c r="D362" s="1075"/>
      <c r="E362" s="1059"/>
      <c r="F362" s="1059"/>
      <c r="G362" s="1059"/>
      <c r="H362" s="1059"/>
      <c r="I362" s="1059"/>
      <c r="J362" s="1059"/>
      <c r="K362" s="1059"/>
      <c r="L362" s="1059"/>
      <c r="M362" s="1059"/>
      <c r="N362" s="1059"/>
      <c r="O362" s="1076"/>
      <c r="P362" s="1076"/>
      <c r="Q362" s="1076"/>
      <c r="R362" s="1076"/>
      <c r="S362" s="1076"/>
      <c r="T362" s="1076"/>
      <c r="U362" s="1076"/>
      <c r="V362" s="1076"/>
      <c r="W362" s="1076"/>
      <c r="X362" s="1076"/>
      <c r="Y362" s="1076"/>
      <c r="Z362" s="1076"/>
      <c r="AA362" s="1076"/>
      <c r="AB362" s="1076"/>
      <c r="AC362" s="1076"/>
      <c r="AD362" s="1076"/>
      <c r="AE362" s="1076"/>
      <c r="AF362" s="1064"/>
      <c r="AG362" s="1060"/>
      <c r="AH362" s="1065"/>
      <c r="AI362" s="1065"/>
      <c r="AJ362" s="1068"/>
      <c r="AK362" s="1060"/>
      <c r="AL362" s="1069"/>
      <c r="AM362" s="1069"/>
      <c r="AN362" s="1069"/>
      <c r="AO362" s="1069"/>
      <c r="AP362" s="1069"/>
      <c r="AQ362" s="554" t="s">
        <v>428</v>
      </c>
      <c r="AR362" s="620"/>
      <c r="AS362" s="1070"/>
      <c r="AT362" s="1069"/>
      <c r="AU362" s="1069"/>
      <c r="AV362" s="554" t="s">
        <v>428</v>
      </c>
      <c r="AW362" s="660">
        <v>0</v>
      </c>
      <c r="AX362" s="1070"/>
      <c r="AY362" s="1073"/>
      <c r="AZ362" s="652"/>
      <c r="BA362" s="648"/>
      <c r="BB362" s="650"/>
      <c r="BC362" s="650"/>
      <c r="BD362" s="1055"/>
      <c r="BE362" s="1074"/>
    </row>
    <row r="363" spans="1:57" s="31" customFormat="1" ht="22.5" customHeight="1" x14ac:dyDescent="0.25">
      <c r="A363" s="1078"/>
      <c r="B363" s="1081"/>
      <c r="C363" s="1060" t="s">
        <v>429</v>
      </c>
      <c r="D363" s="551" t="s">
        <v>41</v>
      </c>
      <c r="E363" s="649"/>
      <c r="F363" s="649"/>
      <c r="G363" s="649"/>
      <c r="H363" s="649"/>
      <c r="I363" s="649"/>
      <c r="J363" s="649"/>
      <c r="K363" s="649"/>
      <c r="L363" s="649"/>
      <c r="M363" s="649"/>
      <c r="N363" s="649"/>
      <c r="O363" s="500">
        <v>150</v>
      </c>
      <c r="P363" s="500">
        <v>150</v>
      </c>
      <c r="Q363" s="500">
        <v>150</v>
      </c>
      <c r="R363" s="500">
        <v>150</v>
      </c>
      <c r="S363" s="42"/>
      <c r="T363" s="42"/>
      <c r="U363" s="42"/>
      <c r="V363" s="42"/>
      <c r="W363" s="42"/>
      <c r="X363" s="42"/>
      <c r="Y363" s="42"/>
      <c r="Z363" s="42"/>
      <c r="AA363" s="500"/>
      <c r="AB363" s="500">
        <v>0</v>
      </c>
      <c r="AC363" s="500">
        <v>0</v>
      </c>
      <c r="AD363" s="665">
        <v>10</v>
      </c>
      <c r="AE363" s="665">
        <v>10</v>
      </c>
      <c r="AF363" s="1062" t="s">
        <v>491</v>
      </c>
      <c r="AG363" s="1060" t="s">
        <v>429</v>
      </c>
      <c r="AH363" s="1065"/>
      <c r="AI363" s="1065"/>
      <c r="AJ363" s="1066" t="s">
        <v>588</v>
      </c>
      <c r="AK363" s="1060" t="s">
        <v>429</v>
      </c>
      <c r="AL363" s="1069"/>
      <c r="AM363" s="1069" t="s">
        <v>473</v>
      </c>
      <c r="AN363" s="1069">
        <v>4500</v>
      </c>
      <c r="AO363" s="1069"/>
      <c r="AP363" s="1069">
        <f t="shared" ref="AP363" si="867">AO363-AS363</f>
        <v>0</v>
      </c>
      <c r="AQ363" s="554" t="s">
        <v>414</v>
      </c>
      <c r="AR363" s="620"/>
      <c r="AS363" s="1070"/>
      <c r="AT363" s="1069">
        <v>10</v>
      </c>
      <c r="AU363" s="1069">
        <f t="shared" ref="AU363" si="868">AT363-AX363</f>
        <v>10</v>
      </c>
      <c r="AV363" s="554" t="s">
        <v>414</v>
      </c>
      <c r="AW363" s="660">
        <v>0</v>
      </c>
      <c r="AX363" s="1070"/>
      <c r="AY363" s="1071"/>
      <c r="AZ363" s="555" t="s">
        <v>415</v>
      </c>
      <c r="BA363" s="660">
        <v>0</v>
      </c>
      <c r="BB363" s="555" t="s">
        <v>416</v>
      </c>
      <c r="BC363" s="660">
        <v>1</v>
      </c>
      <c r="BD363" s="1053">
        <f t="shared" ref="BD363" si="869">AE363</f>
        <v>10</v>
      </c>
      <c r="BE363" s="1074"/>
    </row>
    <row r="364" spans="1:57" s="31" customFormat="1" ht="38.25" customHeight="1" x14ac:dyDescent="0.25">
      <c r="A364" s="1078"/>
      <c r="B364" s="1081"/>
      <c r="C364" s="1060"/>
      <c r="D364" s="651" t="s">
        <v>3</v>
      </c>
      <c r="E364" s="538"/>
      <c r="F364" s="538"/>
      <c r="G364" s="538"/>
      <c r="H364" s="538"/>
      <c r="I364" s="538"/>
      <c r="J364" s="538"/>
      <c r="K364" s="538"/>
      <c r="L364" s="538"/>
      <c r="M364" s="538"/>
      <c r="N364" s="538"/>
      <c r="O364" s="538">
        <v>650000000</v>
      </c>
      <c r="P364" s="538">
        <v>650000000</v>
      </c>
      <c r="Q364" s="538">
        <v>650000000</v>
      </c>
      <c r="R364" s="538">
        <v>650000000</v>
      </c>
      <c r="S364" s="639"/>
      <c r="T364" s="538"/>
      <c r="U364" s="539"/>
      <c r="V364" s="539"/>
      <c r="W364" s="539"/>
      <c r="X364" s="539"/>
      <c r="Y364" s="538"/>
      <c r="Z364" s="538"/>
      <c r="AA364" s="820"/>
      <c r="AB364" s="539">
        <v>2978780</v>
      </c>
      <c r="AC364" s="539">
        <v>5084396.666666667</v>
      </c>
      <c r="AD364" s="539">
        <v>39193650</v>
      </c>
      <c r="AE364" s="539">
        <v>43263484</v>
      </c>
      <c r="AF364" s="1063"/>
      <c r="AG364" s="1060"/>
      <c r="AH364" s="1065"/>
      <c r="AI364" s="1065"/>
      <c r="AJ364" s="1067"/>
      <c r="AK364" s="1060"/>
      <c r="AL364" s="1069"/>
      <c r="AM364" s="1069"/>
      <c r="AN364" s="1069"/>
      <c r="AO364" s="1069"/>
      <c r="AP364" s="1069"/>
      <c r="AQ364" s="554" t="s">
        <v>417</v>
      </c>
      <c r="AR364" s="620"/>
      <c r="AS364" s="1070"/>
      <c r="AT364" s="1069"/>
      <c r="AU364" s="1069"/>
      <c r="AV364" s="554" t="s">
        <v>417</v>
      </c>
      <c r="AW364" s="660">
        <v>0</v>
      </c>
      <c r="AX364" s="1070"/>
      <c r="AY364" s="1072"/>
      <c r="AZ364" s="555" t="s">
        <v>418</v>
      </c>
      <c r="BA364" s="660">
        <v>0</v>
      </c>
      <c r="BB364" s="555" t="s">
        <v>419</v>
      </c>
      <c r="BC364" s="660">
        <v>0</v>
      </c>
      <c r="BD364" s="1054"/>
      <c r="BE364" s="1074"/>
    </row>
    <row r="365" spans="1:57" s="31" customFormat="1" ht="51" x14ac:dyDescent="0.25">
      <c r="A365" s="1078"/>
      <c r="B365" s="1081"/>
      <c r="C365" s="1060"/>
      <c r="D365" s="557" t="s">
        <v>42</v>
      </c>
      <c r="E365" s="649"/>
      <c r="F365" s="649"/>
      <c r="G365" s="649"/>
      <c r="H365" s="649"/>
      <c r="I365" s="649"/>
      <c r="J365" s="649"/>
      <c r="K365" s="649"/>
      <c r="L365" s="649"/>
      <c r="M365" s="649"/>
      <c r="N365" s="649"/>
      <c r="O365" s="500">
        <v>0</v>
      </c>
      <c r="P365" s="500">
        <v>0</v>
      </c>
      <c r="Q365" s="500">
        <v>0</v>
      </c>
      <c r="R365" s="500">
        <v>0</v>
      </c>
      <c r="S365" s="809"/>
      <c r="T365" s="500"/>
      <c r="U365" s="809"/>
      <c r="V365" s="809"/>
      <c r="W365" s="809"/>
      <c r="X365" s="809"/>
      <c r="Y365" s="809"/>
      <c r="Z365" s="809"/>
      <c r="AA365" s="809"/>
      <c r="AB365" s="809">
        <v>0</v>
      </c>
      <c r="AC365" s="809">
        <v>0</v>
      </c>
      <c r="AD365" s="809">
        <v>0</v>
      </c>
      <c r="AE365" s="809">
        <v>0</v>
      </c>
      <c r="AF365" s="1063"/>
      <c r="AG365" s="1060"/>
      <c r="AH365" s="1065"/>
      <c r="AI365" s="1065"/>
      <c r="AJ365" s="1067"/>
      <c r="AK365" s="1060"/>
      <c r="AL365" s="1069"/>
      <c r="AM365" s="1069"/>
      <c r="AN365" s="1069"/>
      <c r="AO365" s="1069"/>
      <c r="AP365" s="1069"/>
      <c r="AQ365" s="554" t="s">
        <v>420</v>
      </c>
      <c r="AR365" s="620"/>
      <c r="AS365" s="1070"/>
      <c r="AT365" s="1069"/>
      <c r="AU365" s="1069"/>
      <c r="AV365" s="554" t="s">
        <v>420</v>
      </c>
      <c r="AW365" s="660">
        <v>0</v>
      </c>
      <c r="AX365" s="1070"/>
      <c r="AY365" s="1072"/>
      <c r="AZ365" s="555" t="s">
        <v>591</v>
      </c>
      <c r="BA365" s="664">
        <f>BA351</f>
        <v>0</v>
      </c>
      <c r="BB365" s="555" t="s">
        <v>421</v>
      </c>
      <c r="BC365" s="664">
        <v>0</v>
      </c>
      <c r="BD365" s="1054"/>
      <c r="BE365" s="1074"/>
    </row>
    <row r="366" spans="1:57" s="31" customFormat="1" ht="38.25" customHeight="1" x14ac:dyDescent="0.25">
      <c r="A366" s="1078"/>
      <c r="B366" s="1081"/>
      <c r="C366" s="1060"/>
      <c r="D366" s="651" t="s">
        <v>4</v>
      </c>
      <c r="E366" s="649"/>
      <c r="F366" s="649"/>
      <c r="G366" s="649"/>
      <c r="H366" s="649"/>
      <c r="I366" s="649"/>
      <c r="J366" s="649"/>
      <c r="K366" s="649"/>
      <c r="L366" s="649"/>
      <c r="M366" s="649"/>
      <c r="N366" s="649"/>
      <c r="O366" s="500">
        <v>0</v>
      </c>
      <c r="P366" s="500">
        <v>0</v>
      </c>
      <c r="Q366" s="500">
        <v>0</v>
      </c>
      <c r="R366" s="500">
        <v>0</v>
      </c>
      <c r="S366" s="809"/>
      <c r="T366" s="500"/>
      <c r="U366" s="539"/>
      <c r="V366" s="539"/>
      <c r="W366" s="539"/>
      <c r="X366" s="539"/>
      <c r="Y366" s="539"/>
      <c r="Z366" s="539"/>
      <c r="AA366" s="539"/>
      <c r="AB366" s="539">
        <v>0</v>
      </c>
      <c r="AC366" s="539">
        <v>0</v>
      </c>
      <c r="AD366" s="539">
        <v>0</v>
      </c>
      <c r="AE366" s="539">
        <v>0</v>
      </c>
      <c r="AF366" s="1063"/>
      <c r="AG366" s="1060"/>
      <c r="AH366" s="1065"/>
      <c r="AI366" s="1065"/>
      <c r="AJ366" s="1067"/>
      <c r="AK366" s="1060"/>
      <c r="AL366" s="1069"/>
      <c r="AM366" s="1069"/>
      <c r="AN366" s="1069"/>
      <c r="AO366" s="1069"/>
      <c r="AP366" s="1069"/>
      <c r="AQ366" s="554" t="s">
        <v>422</v>
      </c>
      <c r="AR366" s="620"/>
      <c r="AS366" s="1070"/>
      <c r="AT366" s="1069"/>
      <c r="AU366" s="1069"/>
      <c r="AV366" s="554" t="s">
        <v>422</v>
      </c>
      <c r="AW366" s="660">
        <v>3</v>
      </c>
      <c r="AX366" s="1070"/>
      <c r="AY366" s="1072"/>
      <c r="AZ366" s="652"/>
      <c r="BA366" s="648"/>
      <c r="BB366" s="555" t="s">
        <v>423</v>
      </c>
      <c r="BC366" s="660">
        <v>0</v>
      </c>
      <c r="BD366" s="1054"/>
      <c r="BE366" s="1074"/>
    </row>
    <row r="367" spans="1:57" s="31" customFormat="1" ht="38.25" customHeight="1" x14ac:dyDescent="0.25">
      <c r="A367" s="1078"/>
      <c r="B367" s="1081"/>
      <c r="C367" s="1060"/>
      <c r="D367" s="557" t="s">
        <v>43</v>
      </c>
      <c r="E367" s="649"/>
      <c r="F367" s="649"/>
      <c r="G367" s="649"/>
      <c r="H367" s="649"/>
      <c r="I367" s="649"/>
      <c r="J367" s="649"/>
      <c r="K367" s="649"/>
      <c r="L367" s="649"/>
      <c r="M367" s="649"/>
      <c r="N367" s="649"/>
      <c r="O367" s="500">
        <f t="shared" ref="O367:R368" si="870">O363+O365</f>
        <v>150</v>
      </c>
      <c r="P367" s="500">
        <f t="shared" si="870"/>
        <v>150</v>
      </c>
      <c r="Q367" s="500">
        <f t="shared" si="870"/>
        <v>150</v>
      </c>
      <c r="R367" s="500">
        <f t="shared" si="870"/>
        <v>150</v>
      </c>
      <c r="S367" s="500"/>
      <c r="T367" s="500"/>
      <c r="U367" s="500"/>
      <c r="V367" s="500"/>
      <c r="W367" s="500"/>
      <c r="X367" s="500"/>
      <c r="Y367" s="500"/>
      <c r="Z367" s="500"/>
      <c r="AA367" s="500"/>
      <c r="AB367" s="500">
        <f t="shared" ref="AB367:AE368" si="871">AB363+AB365</f>
        <v>0</v>
      </c>
      <c r="AC367" s="500">
        <f t="shared" si="871"/>
        <v>0</v>
      </c>
      <c r="AD367" s="500">
        <f t="shared" si="871"/>
        <v>10</v>
      </c>
      <c r="AE367" s="500">
        <f t="shared" si="871"/>
        <v>10</v>
      </c>
      <c r="AF367" s="1063"/>
      <c r="AG367" s="1060"/>
      <c r="AH367" s="1065"/>
      <c r="AI367" s="1065"/>
      <c r="AJ367" s="1067"/>
      <c r="AK367" s="1060"/>
      <c r="AL367" s="1069"/>
      <c r="AM367" s="1069"/>
      <c r="AN367" s="1069"/>
      <c r="AO367" s="1069"/>
      <c r="AP367" s="1069"/>
      <c r="AQ367" s="554" t="s">
        <v>424</v>
      </c>
      <c r="AR367" s="620"/>
      <c r="AS367" s="1070"/>
      <c r="AT367" s="1069"/>
      <c r="AU367" s="1069"/>
      <c r="AV367" s="554" t="s">
        <v>424</v>
      </c>
      <c r="AW367" s="660">
        <v>7</v>
      </c>
      <c r="AX367" s="1070"/>
      <c r="AY367" s="1072"/>
      <c r="AZ367" s="652"/>
      <c r="BA367" s="648"/>
      <c r="BB367" s="555" t="s">
        <v>425</v>
      </c>
      <c r="BC367" s="660">
        <v>0</v>
      </c>
      <c r="BD367" s="1054"/>
      <c r="BE367" s="1074"/>
    </row>
    <row r="368" spans="1:57" s="31" customFormat="1" ht="38.25" x14ac:dyDescent="0.25">
      <c r="A368" s="1078"/>
      <c r="B368" s="1081"/>
      <c r="C368" s="1060"/>
      <c r="D368" s="1057" t="s">
        <v>45</v>
      </c>
      <c r="E368" s="1059"/>
      <c r="F368" s="1059"/>
      <c r="G368" s="1059"/>
      <c r="H368" s="1059"/>
      <c r="I368" s="1059"/>
      <c r="J368" s="1059"/>
      <c r="K368" s="1059"/>
      <c r="L368" s="1059"/>
      <c r="M368" s="1059"/>
      <c r="N368" s="1059"/>
      <c r="O368" s="1076">
        <f t="shared" si="870"/>
        <v>650000000</v>
      </c>
      <c r="P368" s="1076">
        <f t="shared" si="870"/>
        <v>650000000</v>
      </c>
      <c r="Q368" s="1076">
        <f t="shared" si="870"/>
        <v>650000000</v>
      </c>
      <c r="R368" s="1076">
        <f t="shared" si="870"/>
        <v>650000000</v>
      </c>
      <c r="S368" s="1076"/>
      <c r="T368" s="1076"/>
      <c r="U368" s="1076"/>
      <c r="V368" s="1076"/>
      <c r="W368" s="1076"/>
      <c r="X368" s="1076"/>
      <c r="Y368" s="1076"/>
      <c r="Z368" s="1076"/>
      <c r="AA368" s="1076"/>
      <c r="AB368" s="1076">
        <f t="shared" si="871"/>
        <v>2978780</v>
      </c>
      <c r="AC368" s="1076">
        <f t="shared" si="871"/>
        <v>5084396.666666667</v>
      </c>
      <c r="AD368" s="1076">
        <f t="shared" si="871"/>
        <v>39193650</v>
      </c>
      <c r="AE368" s="1076">
        <f t="shared" si="871"/>
        <v>43263484</v>
      </c>
      <c r="AF368" s="1063"/>
      <c r="AG368" s="1060"/>
      <c r="AH368" s="1065"/>
      <c r="AI368" s="1065"/>
      <c r="AJ368" s="1067"/>
      <c r="AK368" s="1060"/>
      <c r="AL368" s="1069"/>
      <c r="AM368" s="1069"/>
      <c r="AN368" s="1069"/>
      <c r="AO368" s="1069"/>
      <c r="AP368" s="1069"/>
      <c r="AQ368" s="554" t="s">
        <v>426</v>
      </c>
      <c r="AR368" s="620"/>
      <c r="AS368" s="1070"/>
      <c r="AT368" s="1069"/>
      <c r="AU368" s="1069"/>
      <c r="AV368" s="554" t="s">
        <v>426</v>
      </c>
      <c r="AW368" s="660">
        <v>0</v>
      </c>
      <c r="AX368" s="1070"/>
      <c r="AY368" s="1072"/>
      <c r="AZ368" s="652"/>
      <c r="BA368" s="648"/>
      <c r="BB368" s="555" t="s">
        <v>427</v>
      </c>
      <c r="BC368" s="660">
        <v>9</v>
      </c>
      <c r="BD368" s="1054"/>
      <c r="BE368" s="1074"/>
    </row>
    <row r="369" spans="1:57" s="31" customFormat="1" ht="26.25" customHeight="1" thickBot="1" x14ac:dyDescent="0.3">
      <c r="A369" s="1078"/>
      <c r="B369" s="1081"/>
      <c r="C369" s="1060"/>
      <c r="D369" s="1075"/>
      <c r="E369" s="1059"/>
      <c r="F369" s="1059"/>
      <c r="G369" s="1059"/>
      <c r="H369" s="1059"/>
      <c r="I369" s="1059"/>
      <c r="J369" s="1059"/>
      <c r="K369" s="1059"/>
      <c r="L369" s="1059"/>
      <c r="M369" s="1059"/>
      <c r="N369" s="1059"/>
      <c r="O369" s="1076"/>
      <c r="P369" s="1076"/>
      <c r="Q369" s="1076"/>
      <c r="R369" s="1076"/>
      <c r="S369" s="1076"/>
      <c r="T369" s="1076"/>
      <c r="U369" s="1076"/>
      <c r="V369" s="1076"/>
      <c r="W369" s="1076"/>
      <c r="X369" s="1076"/>
      <c r="Y369" s="1076"/>
      <c r="Z369" s="1076"/>
      <c r="AA369" s="1076"/>
      <c r="AB369" s="1076"/>
      <c r="AC369" s="1076"/>
      <c r="AD369" s="1076"/>
      <c r="AE369" s="1076"/>
      <c r="AF369" s="1064"/>
      <c r="AG369" s="1060"/>
      <c r="AH369" s="1065"/>
      <c r="AI369" s="1065"/>
      <c r="AJ369" s="1068"/>
      <c r="AK369" s="1060"/>
      <c r="AL369" s="1069"/>
      <c r="AM369" s="1069"/>
      <c r="AN369" s="1069"/>
      <c r="AO369" s="1069"/>
      <c r="AP369" s="1069"/>
      <c r="AQ369" s="554" t="s">
        <v>428</v>
      </c>
      <c r="AR369" s="620"/>
      <c r="AS369" s="1070"/>
      <c r="AT369" s="1069"/>
      <c r="AU369" s="1069"/>
      <c r="AV369" s="554" t="s">
        <v>428</v>
      </c>
      <c r="AW369" s="660">
        <v>0</v>
      </c>
      <c r="AX369" s="1070"/>
      <c r="AY369" s="1073"/>
      <c r="AZ369" s="652"/>
      <c r="BA369" s="648"/>
      <c r="BB369" s="650"/>
      <c r="BC369" s="650"/>
      <c r="BD369" s="1055"/>
      <c r="BE369" s="1074"/>
    </row>
    <row r="370" spans="1:57" s="31" customFormat="1" ht="22.5" customHeight="1" x14ac:dyDescent="0.25">
      <c r="A370" s="1078"/>
      <c r="B370" s="1081"/>
      <c r="C370" s="1060" t="s">
        <v>431</v>
      </c>
      <c r="D370" s="551" t="s">
        <v>41</v>
      </c>
      <c r="E370" s="649"/>
      <c r="F370" s="649"/>
      <c r="G370" s="649"/>
      <c r="H370" s="649"/>
      <c r="I370" s="649"/>
      <c r="J370" s="649"/>
      <c r="K370" s="649"/>
      <c r="L370" s="649"/>
      <c r="M370" s="649"/>
      <c r="N370" s="649"/>
      <c r="O370" s="500">
        <v>150</v>
      </c>
      <c r="P370" s="500">
        <v>150</v>
      </c>
      <c r="Q370" s="500">
        <v>150</v>
      </c>
      <c r="R370" s="500">
        <v>150</v>
      </c>
      <c r="S370" s="302"/>
      <c r="T370" s="42"/>
      <c r="U370" s="42"/>
      <c r="V370" s="42"/>
      <c r="W370" s="42"/>
      <c r="X370" s="42"/>
      <c r="Y370" s="42"/>
      <c r="Z370" s="42"/>
      <c r="AA370" s="500"/>
      <c r="AB370" s="500">
        <v>0</v>
      </c>
      <c r="AC370" s="500">
        <v>0</v>
      </c>
      <c r="AD370" s="822">
        <v>84</v>
      </c>
      <c r="AE370" s="822">
        <v>84</v>
      </c>
      <c r="AF370" s="1062" t="s">
        <v>491</v>
      </c>
      <c r="AG370" s="1060" t="s">
        <v>431</v>
      </c>
      <c r="AH370" s="1065"/>
      <c r="AI370" s="1065"/>
      <c r="AJ370" s="1066" t="s">
        <v>588</v>
      </c>
      <c r="AK370" s="1060" t="s">
        <v>431</v>
      </c>
      <c r="AL370" s="1069"/>
      <c r="AM370" s="1069" t="s">
        <v>488</v>
      </c>
      <c r="AN370" s="1069">
        <v>7500</v>
      </c>
      <c r="AO370" s="1069"/>
      <c r="AP370" s="1069">
        <f t="shared" ref="AP370" si="872">AO370-AS370</f>
        <v>0</v>
      </c>
      <c r="AQ370" s="554" t="s">
        <v>414</v>
      </c>
      <c r="AR370" s="620"/>
      <c r="AS370" s="1070"/>
      <c r="AT370" s="1069">
        <v>84</v>
      </c>
      <c r="AU370" s="1069">
        <f t="shared" ref="AU370" si="873">AT370-AX370</f>
        <v>84</v>
      </c>
      <c r="AV370" s="554" t="s">
        <v>414</v>
      </c>
      <c r="AW370" s="660">
        <v>0</v>
      </c>
      <c r="AX370" s="1070"/>
      <c r="AY370" s="1071"/>
      <c r="AZ370" s="555" t="s">
        <v>415</v>
      </c>
      <c r="BA370" s="660">
        <v>0</v>
      </c>
      <c r="BB370" s="555" t="s">
        <v>416</v>
      </c>
      <c r="BC370" s="660">
        <v>1</v>
      </c>
      <c r="BD370" s="1053">
        <f t="shared" ref="BD370" si="874">AE370</f>
        <v>84</v>
      </c>
      <c r="BE370" s="1074"/>
    </row>
    <row r="371" spans="1:57" s="31" customFormat="1" ht="38.25" customHeight="1" x14ac:dyDescent="0.25">
      <c r="A371" s="1078"/>
      <c r="B371" s="1081"/>
      <c r="C371" s="1060"/>
      <c r="D371" s="651" t="s">
        <v>3</v>
      </c>
      <c r="E371" s="538"/>
      <c r="F371" s="538"/>
      <c r="G371" s="538"/>
      <c r="H371" s="538"/>
      <c r="I371" s="538"/>
      <c r="J371" s="538"/>
      <c r="K371" s="538"/>
      <c r="L371" s="538"/>
      <c r="M371" s="538"/>
      <c r="N371" s="538"/>
      <c r="O371" s="538">
        <v>650000000</v>
      </c>
      <c r="P371" s="538">
        <v>650000000</v>
      </c>
      <c r="Q371" s="538">
        <v>650000000</v>
      </c>
      <c r="R371" s="538">
        <v>650000000</v>
      </c>
      <c r="S371" s="639"/>
      <c r="T371" s="538"/>
      <c r="U371" s="539"/>
      <c r="V371" s="539"/>
      <c r="W371" s="539"/>
      <c r="X371" s="539"/>
      <c r="Y371" s="538"/>
      <c r="Z371" s="538"/>
      <c r="AA371" s="820"/>
      <c r="AB371" s="539">
        <v>25021752</v>
      </c>
      <c r="AC371" s="539">
        <v>42708932</v>
      </c>
      <c r="AD371" s="539">
        <v>329226663</v>
      </c>
      <c r="AE371" s="539">
        <v>363413266</v>
      </c>
      <c r="AF371" s="1063"/>
      <c r="AG371" s="1060"/>
      <c r="AH371" s="1065"/>
      <c r="AI371" s="1065"/>
      <c r="AJ371" s="1067"/>
      <c r="AK371" s="1060"/>
      <c r="AL371" s="1069"/>
      <c r="AM371" s="1069"/>
      <c r="AN371" s="1069"/>
      <c r="AO371" s="1069"/>
      <c r="AP371" s="1069"/>
      <c r="AQ371" s="554" t="s">
        <v>417</v>
      </c>
      <c r="AR371" s="620"/>
      <c r="AS371" s="1070"/>
      <c r="AT371" s="1069"/>
      <c r="AU371" s="1069"/>
      <c r="AV371" s="554" t="s">
        <v>417</v>
      </c>
      <c r="AW371" s="660">
        <v>0</v>
      </c>
      <c r="AX371" s="1070"/>
      <c r="AY371" s="1072"/>
      <c r="AZ371" s="555" t="s">
        <v>418</v>
      </c>
      <c r="BA371" s="660">
        <v>0</v>
      </c>
      <c r="BB371" s="555" t="s">
        <v>419</v>
      </c>
      <c r="BC371" s="660">
        <v>0</v>
      </c>
      <c r="BD371" s="1054"/>
      <c r="BE371" s="1074"/>
    </row>
    <row r="372" spans="1:57" s="31" customFormat="1" ht="51" x14ac:dyDescent="0.25">
      <c r="A372" s="1078"/>
      <c r="B372" s="1081"/>
      <c r="C372" s="1060"/>
      <c r="D372" s="557" t="s">
        <v>42</v>
      </c>
      <c r="E372" s="649"/>
      <c r="F372" s="649"/>
      <c r="G372" s="649"/>
      <c r="H372" s="649"/>
      <c r="I372" s="649"/>
      <c r="J372" s="649"/>
      <c r="K372" s="649"/>
      <c r="L372" s="649"/>
      <c r="M372" s="649"/>
      <c r="N372" s="649"/>
      <c r="O372" s="500">
        <v>0</v>
      </c>
      <c r="P372" s="500">
        <v>0</v>
      </c>
      <c r="Q372" s="500">
        <v>0</v>
      </c>
      <c r="R372" s="500">
        <v>0</v>
      </c>
      <c r="S372" s="809"/>
      <c r="T372" s="500"/>
      <c r="U372" s="809"/>
      <c r="V372" s="809"/>
      <c r="W372" s="809"/>
      <c r="X372" s="809"/>
      <c r="Y372" s="809"/>
      <c r="Z372" s="809"/>
      <c r="AA372" s="809"/>
      <c r="AB372" s="809">
        <v>0</v>
      </c>
      <c r="AC372" s="809">
        <v>0</v>
      </c>
      <c r="AD372" s="809">
        <v>0</v>
      </c>
      <c r="AE372" s="809">
        <v>0</v>
      </c>
      <c r="AF372" s="1063"/>
      <c r="AG372" s="1060"/>
      <c r="AH372" s="1065"/>
      <c r="AI372" s="1065"/>
      <c r="AJ372" s="1067"/>
      <c r="AK372" s="1060"/>
      <c r="AL372" s="1069"/>
      <c r="AM372" s="1069"/>
      <c r="AN372" s="1069"/>
      <c r="AO372" s="1069"/>
      <c r="AP372" s="1069"/>
      <c r="AQ372" s="554" t="s">
        <v>420</v>
      </c>
      <c r="AR372" s="620"/>
      <c r="AS372" s="1070"/>
      <c r="AT372" s="1069"/>
      <c r="AU372" s="1069"/>
      <c r="AV372" s="554" t="s">
        <v>420</v>
      </c>
      <c r="AW372" s="660">
        <v>0</v>
      </c>
      <c r="AX372" s="1070"/>
      <c r="AY372" s="1072"/>
      <c r="AZ372" s="555" t="s">
        <v>591</v>
      </c>
      <c r="BA372" s="664">
        <v>84</v>
      </c>
      <c r="BB372" s="555" t="s">
        <v>421</v>
      </c>
      <c r="BC372" s="664">
        <v>0</v>
      </c>
      <c r="BD372" s="1054"/>
      <c r="BE372" s="1074"/>
    </row>
    <row r="373" spans="1:57" s="31" customFormat="1" ht="38.25" customHeight="1" x14ac:dyDescent="0.25">
      <c r="A373" s="1078"/>
      <c r="B373" s="1081"/>
      <c r="C373" s="1060"/>
      <c r="D373" s="651" t="s">
        <v>4</v>
      </c>
      <c r="E373" s="649"/>
      <c r="F373" s="649"/>
      <c r="G373" s="649"/>
      <c r="H373" s="649"/>
      <c r="I373" s="649"/>
      <c r="J373" s="649"/>
      <c r="K373" s="649"/>
      <c r="L373" s="649"/>
      <c r="M373" s="649"/>
      <c r="N373" s="649"/>
      <c r="O373" s="500">
        <v>0</v>
      </c>
      <c r="P373" s="500">
        <v>0</v>
      </c>
      <c r="Q373" s="500">
        <v>0</v>
      </c>
      <c r="R373" s="500">
        <v>0</v>
      </c>
      <c r="S373" s="809"/>
      <c r="T373" s="500"/>
      <c r="U373" s="539"/>
      <c r="V373" s="539"/>
      <c r="W373" s="539"/>
      <c r="X373" s="539"/>
      <c r="Y373" s="539"/>
      <c r="Z373" s="539"/>
      <c r="AA373" s="539"/>
      <c r="AB373" s="539">
        <v>0</v>
      </c>
      <c r="AC373" s="539">
        <v>0</v>
      </c>
      <c r="AD373" s="539">
        <v>0</v>
      </c>
      <c r="AE373" s="539">
        <v>0</v>
      </c>
      <c r="AF373" s="1063"/>
      <c r="AG373" s="1060"/>
      <c r="AH373" s="1065"/>
      <c r="AI373" s="1065"/>
      <c r="AJ373" s="1067"/>
      <c r="AK373" s="1060"/>
      <c r="AL373" s="1069"/>
      <c r="AM373" s="1069"/>
      <c r="AN373" s="1069"/>
      <c r="AO373" s="1069"/>
      <c r="AP373" s="1069"/>
      <c r="AQ373" s="554" t="s">
        <v>422</v>
      </c>
      <c r="AR373" s="620"/>
      <c r="AS373" s="1070"/>
      <c r="AT373" s="1069"/>
      <c r="AU373" s="1069"/>
      <c r="AV373" s="554" t="s">
        <v>422</v>
      </c>
      <c r="AW373" s="660">
        <v>18</v>
      </c>
      <c r="AX373" s="1070"/>
      <c r="AY373" s="1072"/>
      <c r="AZ373" s="652"/>
      <c r="BA373" s="648"/>
      <c r="BB373" s="555" t="s">
        <v>423</v>
      </c>
      <c r="BC373" s="660">
        <v>0</v>
      </c>
      <c r="BD373" s="1054"/>
      <c r="BE373" s="1074"/>
    </row>
    <row r="374" spans="1:57" s="31" customFormat="1" ht="38.25" customHeight="1" x14ac:dyDescent="0.25">
      <c r="A374" s="1078"/>
      <c r="B374" s="1081"/>
      <c r="C374" s="1060"/>
      <c r="D374" s="557" t="s">
        <v>43</v>
      </c>
      <c r="E374" s="649"/>
      <c r="F374" s="649"/>
      <c r="G374" s="649"/>
      <c r="H374" s="649"/>
      <c r="I374" s="649"/>
      <c r="J374" s="649"/>
      <c r="K374" s="649"/>
      <c r="L374" s="649"/>
      <c r="M374" s="649"/>
      <c r="N374" s="649"/>
      <c r="O374" s="500">
        <f t="shared" ref="O374:R375" si="875">O370+O372</f>
        <v>150</v>
      </c>
      <c r="P374" s="500">
        <f t="shared" si="875"/>
        <v>150</v>
      </c>
      <c r="Q374" s="500">
        <f t="shared" si="875"/>
        <v>150</v>
      </c>
      <c r="R374" s="500">
        <f t="shared" si="875"/>
        <v>150</v>
      </c>
      <c r="S374" s="500"/>
      <c r="T374" s="500"/>
      <c r="U374" s="500"/>
      <c r="V374" s="500"/>
      <c r="W374" s="500"/>
      <c r="X374" s="500"/>
      <c r="Y374" s="500"/>
      <c r="Z374" s="500"/>
      <c r="AA374" s="500"/>
      <c r="AB374" s="500">
        <f t="shared" ref="AB374:AE375" si="876">AB370+AB372</f>
        <v>0</v>
      </c>
      <c r="AC374" s="500">
        <f t="shared" si="876"/>
        <v>0</v>
      </c>
      <c r="AD374" s="500">
        <f t="shared" si="876"/>
        <v>84</v>
      </c>
      <c r="AE374" s="500">
        <f t="shared" si="876"/>
        <v>84</v>
      </c>
      <c r="AF374" s="1063"/>
      <c r="AG374" s="1060"/>
      <c r="AH374" s="1065"/>
      <c r="AI374" s="1065"/>
      <c r="AJ374" s="1067"/>
      <c r="AK374" s="1060"/>
      <c r="AL374" s="1069"/>
      <c r="AM374" s="1069"/>
      <c r="AN374" s="1069"/>
      <c r="AO374" s="1069"/>
      <c r="AP374" s="1069"/>
      <c r="AQ374" s="554" t="s">
        <v>424</v>
      </c>
      <c r="AR374" s="620"/>
      <c r="AS374" s="1070"/>
      <c r="AT374" s="1069"/>
      <c r="AU374" s="1069"/>
      <c r="AV374" s="554" t="s">
        <v>424</v>
      </c>
      <c r="AW374" s="660">
        <v>59</v>
      </c>
      <c r="AX374" s="1070"/>
      <c r="AY374" s="1072"/>
      <c r="AZ374" s="652"/>
      <c r="BA374" s="648"/>
      <c r="BB374" s="555" t="s">
        <v>425</v>
      </c>
      <c r="BC374" s="660">
        <v>0</v>
      </c>
      <c r="BD374" s="1054"/>
      <c r="BE374" s="1074"/>
    </row>
    <row r="375" spans="1:57" s="31" customFormat="1" ht="38.25" x14ac:dyDescent="0.25">
      <c r="A375" s="1078"/>
      <c r="B375" s="1081"/>
      <c r="C375" s="1060"/>
      <c r="D375" s="1057" t="s">
        <v>45</v>
      </c>
      <c r="E375" s="1059"/>
      <c r="F375" s="1059"/>
      <c r="G375" s="1059"/>
      <c r="H375" s="1059"/>
      <c r="I375" s="1059"/>
      <c r="J375" s="1059"/>
      <c r="K375" s="1059"/>
      <c r="L375" s="1059"/>
      <c r="M375" s="1059"/>
      <c r="N375" s="1059"/>
      <c r="O375" s="1076">
        <f t="shared" si="875"/>
        <v>650000000</v>
      </c>
      <c r="P375" s="1076">
        <f t="shared" si="875"/>
        <v>650000000</v>
      </c>
      <c r="Q375" s="1076">
        <f t="shared" si="875"/>
        <v>650000000</v>
      </c>
      <c r="R375" s="1076">
        <f t="shared" si="875"/>
        <v>650000000</v>
      </c>
      <c r="S375" s="1076"/>
      <c r="T375" s="1076"/>
      <c r="U375" s="1076"/>
      <c r="V375" s="1076"/>
      <c r="W375" s="1076"/>
      <c r="X375" s="1076"/>
      <c r="Y375" s="1076"/>
      <c r="Z375" s="1076"/>
      <c r="AA375" s="1076"/>
      <c r="AB375" s="1076">
        <f t="shared" si="876"/>
        <v>25021752</v>
      </c>
      <c r="AC375" s="1076">
        <f t="shared" si="876"/>
        <v>42708932</v>
      </c>
      <c r="AD375" s="1076">
        <f t="shared" si="876"/>
        <v>329226663</v>
      </c>
      <c r="AE375" s="1076">
        <f t="shared" si="876"/>
        <v>363413266</v>
      </c>
      <c r="AF375" s="1063"/>
      <c r="AG375" s="1060"/>
      <c r="AH375" s="1065"/>
      <c r="AI375" s="1065"/>
      <c r="AJ375" s="1067"/>
      <c r="AK375" s="1060"/>
      <c r="AL375" s="1069"/>
      <c r="AM375" s="1069"/>
      <c r="AN375" s="1069"/>
      <c r="AO375" s="1069"/>
      <c r="AP375" s="1069"/>
      <c r="AQ375" s="554" t="s">
        <v>426</v>
      </c>
      <c r="AR375" s="620"/>
      <c r="AS375" s="1070"/>
      <c r="AT375" s="1069"/>
      <c r="AU375" s="1069"/>
      <c r="AV375" s="554" t="s">
        <v>426</v>
      </c>
      <c r="AW375" s="660">
        <v>7</v>
      </c>
      <c r="AX375" s="1070"/>
      <c r="AY375" s="1072"/>
      <c r="AZ375" s="652"/>
      <c r="BA375" s="648"/>
      <c r="BB375" s="555" t="s">
        <v>427</v>
      </c>
      <c r="BC375" s="660">
        <v>83</v>
      </c>
      <c r="BD375" s="1054"/>
      <c r="BE375" s="1074"/>
    </row>
    <row r="376" spans="1:57" s="31" customFormat="1" ht="26.25" customHeight="1" thickBot="1" x14ac:dyDescent="0.3">
      <c r="A376" s="1078"/>
      <c r="B376" s="1081"/>
      <c r="C376" s="1060"/>
      <c r="D376" s="1075"/>
      <c r="E376" s="1059"/>
      <c r="F376" s="1059"/>
      <c r="G376" s="1059"/>
      <c r="H376" s="1059"/>
      <c r="I376" s="1059"/>
      <c r="J376" s="1059"/>
      <c r="K376" s="1059"/>
      <c r="L376" s="1059"/>
      <c r="M376" s="1059"/>
      <c r="N376" s="1059"/>
      <c r="O376" s="1076"/>
      <c r="P376" s="1076"/>
      <c r="Q376" s="1076"/>
      <c r="R376" s="1076"/>
      <c r="S376" s="1076"/>
      <c r="T376" s="1076"/>
      <c r="U376" s="1076"/>
      <c r="V376" s="1076"/>
      <c r="W376" s="1076"/>
      <c r="X376" s="1076"/>
      <c r="Y376" s="1076"/>
      <c r="Z376" s="1076"/>
      <c r="AA376" s="1076"/>
      <c r="AB376" s="1076"/>
      <c r="AC376" s="1076"/>
      <c r="AD376" s="1076"/>
      <c r="AE376" s="1076"/>
      <c r="AF376" s="1064"/>
      <c r="AG376" s="1060"/>
      <c r="AH376" s="1065"/>
      <c r="AI376" s="1065"/>
      <c r="AJ376" s="1068"/>
      <c r="AK376" s="1060"/>
      <c r="AL376" s="1069"/>
      <c r="AM376" s="1069"/>
      <c r="AN376" s="1069"/>
      <c r="AO376" s="1069"/>
      <c r="AP376" s="1069"/>
      <c r="AQ376" s="554" t="s">
        <v>428</v>
      </c>
      <c r="AR376" s="620"/>
      <c r="AS376" s="1070"/>
      <c r="AT376" s="1069"/>
      <c r="AU376" s="1069"/>
      <c r="AV376" s="554" t="s">
        <v>428</v>
      </c>
      <c r="AW376" s="660">
        <v>0</v>
      </c>
      <c r="AX376" s="1070"/>
      <c r="AY376" s="1073"/>
      <c r="AZ376" s="652"/>
      <c r="BA376" s="648"/>
      <c r="BB376" s="650"/>
      <c r="BC376" s="650"/>
      <c r="BD376" s="1055"/>
      <c r="BE376" s="1074"/>
    </row>
    <row r="377" spans="1:57" s="31" customFormat="1" ht="22.5" customHeight="1" x14ac:dyDescent="0.25">
      <c r="A377" s="1078"/>
      <c r="B377" s="1081"/>
      <c r="C377" s="1060" t="s">
        <v>434</v>
      </c>
      <c r="D377" s="551" t="s">
        <v>41</v>
      </c>
      <c r="E377" s="649"/>
      <c r="F377" s="649"/>
      <c r="G377" s="649"/>
      <c r="H377" s="649"/>
      <c r="I377" s="649"/>
      <c r="J377" s="649"/>
      <c r="K377" s="649"/>
      <c r="L377" s="649"/>
      <c r="M377" s="649"/>
      <c r="N377" s="649"/>
      <c r="O377" s="500">
        <v>150</v>
      </c>
      <c r="P377" s="500">
        <v>150</v>
      </c>
      <c r="Q377" s="500">
        <v>150</v>
      </c>
      <c r="R377" s="500">
        <v>150</v>
      </c>
      <c r="S377" s="42"/>
      <c r="T377" s="42"/>
      <c r="U377" s="42"/>
      <c r="V377" s="42"/>
      <c r="W377" s="42"/>
      <c r="X377" s="42"/>
      <c r="Y377" s="42"/>
      <c r="Z377" s="42"/>
      <c r="AA377" s="500"/>
      <c r="AB377" s="500">
        <v>0</v>
      </c>
      <c r="AC377" s="500">
        <v>0</v>
      </c>
      <c r="AD377" s="665">
        <v>160</v>
      </c>
      <c r="AE377" s="665">
        <v>160</v>
      </c>
      <c r="AF377" s="1062" t="s">
        <v>491</v>
      </c>
      <c r="AG377" s="1060" t="s">
        <v>434</v>
      </c>
      <c r="AH377" s="1065"/>
      <c r="AI377" s="1065"/>
      <c r="AJ377" s="1066" t="s">
        <v>588</v>
      </c>
      <c r="AK377" s="1060" t="s">
        <v>434</v>
      </c>
      <c r="AL377" s="1069"/>
      <c r="AM377" s="1069" t="s">
        <v>456</v>
      </c>
      <c r="AN377" s="1069">
        <v>4500</v>
      </c>
      <c r="AO377" s="1069"/>
      <c r="AP377" s="1069">
        <f t="shared" ref="AP377" si="877">AO377-AS377</f>
        <v>0</v>
      </c>
      <c r="AQ377" s="554" t="s">
        <v>414</v>
      </c>
      <c r="AR377" s="620"/>
      <c r="AS377" s="1070"/>
      <c r="AT377" s="1069">
        <v>160</v>
      </c>
      <c r="AU377" s="1069">
        <f t="shared" ref="AU377" si="878">AT377-AX377</f>
        <v>160</v>
      </c>
      <c r="AV377" s="554" t="s">
        <v>414</v>
      </c>
      <c r="AW377" s="660">
        <v>0</v>
      </c>
      <c r="AX377" s="1070"/>
      <c r="AY377" s="1071"/>
      <c r="AZ377" s="555" t="s">
        <v>415</v>
      </c>
      <c r="BA377" s="660">
        <v>0</v>
      </c>
      <c r="BB377" s="555" t="s">
        <v>416</v>
      </c>
      <c r="BC377" s="660">
        <v>0</v>
      </c>
      <c r="BD377" s="1053">
        <f t="shared" ref="BD377" si="879">AE377</f>
        <v>160</v>
      </c>
      <c r="BE377" s="1074"/>
    </row>
    <row r="378" spans="1:57" s="31" customFormat="1" ht="38.25" customHeight="1" x14ac:dyDescent="0.25">
      <c r="A378" s="1078"/>
      <c r="B378" s="1081"/>
      <c r="C378" s="1060"/>
      <c r="D378" s="651" t="s">
        <v>3</v>
      </c>
      <c r="E378" s="538"/>
      <c r="F378" s="538"/>
      <c r="G378" s="538"/>
      <c r="H378" s="538"/>
      <c r="I378" s="538"/>
      <c r="J378" s="538"/>
      <c r="K378" s="538"/>
      <c r="L378" s="538"/>
      <c r="M378" s="538"/>
      <c r="N378" s="538"/>
      <c r="O378" s="538">
        <v>650000000</v>
      </c>
      <c r="P378" s="538">
        <v>650000000</v>
      </c>
      <c r="Q378" s="538">
        <v>650000000</v>
      </c>
      <c r="R378" s="538">
        <v>650000000</v>
      </c>
      <c r="S378" s="639"/>
      <c r="T378" s="538"/>
      <c r="U378" s="539"/>
      <c r="V378" s="539"/>
      <c r="W378" s="539"/>
      <c r="X378" s="539"/>
      <c r="Y378" s="538"/>
      <c r="Z378" s="538"/>
      <c r="AA378" s="820"/>
      <c r="AB378" s="539">
        <v>47660480</v>
      </c>
      <c r="AC378" s="539">
        <v>81350346.666666672</v>
      </c>
      <c r="AD378" s="539">
        <v>627098406</v>
      </c>
      <c r="AE378" s="539">
        <v>692215744</v>
      </c>
      <c r="AF378" s="1063"/>
      <c r="AG378" s="1060"/>
      <c r="AH378" s="1065"/>
      <c r="AI378" s="1065"/>
      <c r="AJ378" s="1067"/>
      <c r="AK378" s="1060"/>
      <c r="AL378" s="1069"/>
      <c r="AM378" s="1069"/>
      <c r="AN378" s="1069"/>
      <c r="AO378" s="1069"/>
      <c r="AP378" s="1069"/>
      <c r="AQ378" s="554" t="s">
        <v>417</v>
      </c>
      <c r="AR378" s="620"/>
      <c r="AS378" s="1070"/>
      <c r="AT378" s="1069"/>
      <c r="AU378" s="1069"/>
      <c r="AV378" s="554" t="s">
        <v>417</v>
      </c>
      <c r="AW378" s="660">
        <v>0</v>
      </c>
      <c r="AX378" s="1070"/>
      <c r="AY378" s="1072"/>
      <c r="AZ378" s="555" t="s">
        <v>418</v>
      </c>
      <c r="BA378" s="660">
        <v>0</v>
      </c>
      <c r="BB378" s="555" t="s">
        <v>419</v>
      </c>
      <c r="BC378" s="660">
        <v>0</v>
      </c>
      <c r="BD378" s="1054"/>
      <c r="BE378" s="1074"/>
    </row>
    <row r="379" spans="1:57" s="31" customFormat="1" ht="51" x14ac:dyDescent="0.25">
      <c r="A379" s="1078"/>
      <c r="B379" s="1081"/>
      <c r="C379" s="1060"/>
      <c r="D379" s="557" t="s">
        <v>42</v>
      </c>
      <c r="E379" s="649"/>
      <c r="F379" s="649"/>
      <c r="G379" s="649"/>
      <c r="H379" s="649"/>
      <c r="I379" s="649"/>
      <c r="J379" s="649"/>
      <c r="K379" s="649"/>
      <c r="L379" s="649"/>
      <c r="M379" s="649"/>
      <c r="N379" s="649"/>
      <c r="O379" s="500">
        <v>0</v>
      </c>
      <c r="P379" s="500">
        <v>0</v>
      </c>
      <c r="Q379" s="500">
        <v>0</v>
      </c>
      <c r="R379" s="500">
        <v>0</v>
      </c>
      <c r="S379" s="809"/>
      <c r="T379" s="500"/>
      <c r="U379" s="809"/>
      <c r="V379" s="809"/>
      <c r="W379" s="809"/>
      <c r="X379" s="809"/>
      <c r="Y379" s="809"/>
      <c r="Z379" s="809"/>
      <c r="AA379" s="809"/>
      <c r="AB379" s="809">
        <v>0</v>
      </c>
      <c r="AC379" s="809">
        <v>0</v>
      </c>
      <c r="AD379" s="809">
        <v>0</v>
      </c>
      <c r="AE379" s="809">
        <v>0</v>
      </c>
      <c r="AF379" s="1063"/>
      <c r="AG379" s="1060"/>
      <c r="AH379" s="1065"/>
      <c r="AI379" s="1065"/>
      <c r="AJ379" s="1067"/>
      <c r="AK379" s="1060"/>
      <c r="AL379" s="1069"/>
      <c r="AM379" s="1069"/>
      <c r="AN379" s="1069"/>
      <c r="AO379" s="1069"/>
      <c r="AP379" s="1069"/>
      <c r="AQ379" s="554" t="s">
        <v>420</v>
      </c>
      <c r="AR379" s="620"/>
      <c r="AS379" s="1070"/>
      <c r="AT379" s="1069"/>
      <c r="AU379" s="1069"/>
      <c r="AV379" s="554" t="s">
        <v>420</v>
      </c>
      <c r="AW379" s="660">
        <v>0</v>
      </c>
      <c r="AX379" s="1070"/>
      <c r="AY379" s="1072"/>
      <c r="AZ379" s="555" t="s">
        <v>591</v>
      </c>
      <c r="BA379" s="664">
        <v>160</v>
      </c>
      <c r="BB379" s="555" t="s">
        <v>421</v>
      </c>
      <c r="BC379" s="664">
        <v>0</v>
      </c>
      <c r="BD379" s="1054"/>
      <c r="BE379" s="1074"/>
    </row>
    <row r="380" spans="1:57" s="31" customFormat="1" ht="38.25" customHeight="1" x14ac:dyDescent="0.25">
      <c r="A380" s="1078"/>
      <c r="B380" s="1081"/>
      <c r="C380" s="1060"/>
      <c r="D380" s="651" t="s">
        <v>4</v>
      </c>
      <c r="E380" s="649"/>
      <c r="F380" s="649"/>
      <c r="G380" s="649"/>
      <c r="H380" s="649"/>
      <c r="I380" s="649"/>
      <c r="J380" s="649"/>
      <c r="K380" s="649"/>
      <c r="L380" s="649"/>
      <c r="M380" s="649"/>
      <c r="N380" s="649"/>
      <c r="O380" s="500">
        <v>0</v>
      </c>
      <c r="P380" s="500">
        <v>0</v>
      </c>
      <c r="Q380" s="500">
        <v>0</v>
      </c>
      <c r="R380" s="500">
        <v>0</v>
      </c>
      <c r="S380" s="809"/>
      <c r="T380" s="500"/>
      <c r="U380" s="539"/>
      <c r="V380" s="539"/>
      <c r="W380" s="539"/>
      <c r="X380" s="539"/>
      <c r="Y380" s="539"/>
      <c r="Z380" s="539"/>
      <c r="AA380" s="539"/>
      <c r="AB380" s="539">
        <v>0</v>
      </c>
      <c r="AC380" s="539">
        <v>0</v>
      </c>
      <c r="AD380" s="539">
        <v>0</v>
      </c>
      <c r="AE380" s="539">
        <v>0</v>
      </c>
      <c r="AF380" s="1063"/>
      <c r="AG380" s="1060"/>
      <c r="AH380" s="1065"/>
      <c r="AI380" s="1065"/>
      <c r="AJ380" s="1067"/>
      <c r="AK380" s="1060"/>
      <c r="AL380" s="1069"/>
      <c r="AM380" s="1069"/>
      <c r="AN380" s="1069"/>
      <c r="AO380" s="1069"/>
      <c r="AP380" s="1069"/>
      <c r="AQ380" s="554" t="s">
        <v>422</v>
      </c>
      <c r="AR380" s="620"/>
      <c r="AS380" s="1070"/>
      <c r="AT380" s="1069"/>
      <c r="AU380" s="1069"/>
      <c r="AV380" s="554" t="s">
        <v>422</v>
      </c>
      <c r="AW380" s="660">
        <v>37</v>
      </c>
      <c r="AX380" s="1070"/>
      <c r="AY380" s="1072"/>
      <c r="AZ380" s="652"/>
      <c r="BA380" s="648"/>
      <c r="BB380" s="555" t="s">
        <v>423</v>
      </c>
      <c r="BC380" s="660">
        <v>0</v>
      </c>
      <c r="BD380" s="1054"/>
      <c r="BE380" s="1074"/>
    </row>
    <row r="381" spans="1:57" s="31" customFormat="1" ht="38.25" customHeight="1" x14ac:dyDescent="0.25">
      <c r="A381" s="1078"/>
      <c r="B381" s="1081"/>
      <c r="C381" s="1060"/>
      <c r="D381" s="557" t="s">
        <v>43</v>
      </c>
      <c r="E381" s="649"/>
      <c r="F381" s="649"/>
      <c r="G381" s="649"/>
      <c r="H381" s="649"/>
      <c r="I381" s="649"/>
      <c r="J381" s="649"/>
      <c r="K381" s="649"/>
      <c r="L381" s="649"/>
      <c r="M381" s="649"/>
      <c r="N381" s="649"/>
      <c r="O381" s="500">
        <f t="shared" ref="O381:R382" si="880">O377+O379</f>
        <v>150</v>
      </c>
      <c r="P381" s="500">
        <f t="shared" si="880"/>
        <v>150</v>
      </c>
      <c r="Q381" s="500">
        <f t="shared" si="880"/>
        <v>150</v>
      </c>
      <c r="R381" s="500">
        <f t="shared" si="880"/>
        <v>150</v>
      </c>
      <c r="S381" s="500"/>
      <c r="T381" s="500"/>
      <c r="U381" s="500"/>
      <c r="V381" s="500"/>
      <c r="W381" s="500"/>
      <c r="X381" s="500"/>
      <c r="Y381" s="500"/>
      <c r="Z381" s="500"/>
      <c r="AA381" s="500"/>
      <c r="AB381" s="500">
        <f t="shared" ref="AB381:AE382" si="881">AB377+AB379</f>
        <v>0</v>
      </c>
      <c r="AC381" s="500">
        <f t="shared" si="881"/>
        <v>0</v>
      </c>
      <c r="AD381" s="500">
        <f t="shared" si="881"/>
        <v>160</v>
      </c>
      <c r="AE381" s="500">
        <f t="shared" si="881"/>
        <v>160</v>
      </c>
      <c r="AF381" s="1063"/>
      <c r="AG381" s="1060"/>
      <c r="AH381" s="1065"/>
      <c r="AI381" s="1065"/>
      <c r="AJ381" s="1067"/>
      <c r="AK381" s="1060"/>
      <c r="AL381" s="1069"/>
      <c r="AM381" s="1069"/>
      <c r="AN381" s="1069"/>
      <c r="AO381" s="1069"/>
      <c r="AP381" s="1069"/>
      <c r="AQ381" s="554" t="s">
        <v>424</v>
      </c>
      <c r="AR381" s="620"/>
      <c r="AS381" s="1070"/>
      <c r="AT381" s="1069"/>
      <c r="AU381" s="1069"/>
      <c r="AV381" s="554" t="s">
        <v>424</v>
      </c>
      <c r="AW381" s="660">
        <v>114</v>
      </c>
      <c r="AX381" s="1070"/>
      <c r="AY381" s="1072"/>
      <c r="AZ381" s="652"/>
      <c r="BA381" s="648"/>
      <c r="BB381" s="555" t="s">
        <v>425</v>
      </c>
      <c r="BC381" s="660">
        <v>0</v>
      </c>
      <c r="BD381" s="1054"/>
      <c r="BE381" s="1074"/>
    </row>
    <row r="382" spans="1:57" s="31" customFormat="1" ht="38.25" x14ac:dyDescent="0.25">
      <c r="A382" s="1078"/>
      <c r="B382" s="1081"/>
      <c r="C382" s="1060"/>
      <c r="D382" s="1057" t="s">
        <v>45</v>
      </c>
      <c r="E382" s="1059"/>
      <c r="F382" s="1059"/>
      <c r="G382" s="1059"/>
      <c r="H382" s="1059"/>
      <c r="I382" s="1059"/>
      <c r="J382" s="1059"/>
      <c r="K382" s="1059"/>
      <c r="L382" s="1059"/>
      <c r="M382" s="1059"/>
      <c r="N382" s="1059"/>
      <c r="O382" s="1076">
        <f t="shared" si="880"/>
        <v>650000000</v>
      </c>
      <c r="P382" s="1076">
        <f t="shared" si="880"/>
        <v>650000000</v>
      </c>
      <c r="Q382" s="1076">
        <f t="shared" si="880"/>
        <v>650000000</v>
      </c>
      <c r="R382" s="1076">
        <f t="shared" si="880"/>
        <v>650000000</v>
      </c>
      <c r="S382" s="1076"/>
      <c r="T382" s="1076"/>
      <c r="U382" s="1076"/>
      <c r="V382" s="1076"/>
      <c r="W382" s="1076"/>
      <c r="X382" s="1076"/>
      <c r="Y382" s="1076"/>
      <c r="Z382" s="1076"/>
      <c r="AA382" s="1076"/>
      <c r="AB382" s="1076">
        <f t="shared" si="881"/>
        <v>47660480</v>
      </c>
      <c r="AC382" s="1076">
        <f t="shared" si="881"/>
        <v>81350346.666666672</v>
      </c>
      <c r="AD382" s="1076">
        <f t="shared" si="881"/>
        <v>627098406</v>
      </c>
      <c r="AE382" s="1076">
        <f t="shared" si="881"/>
        <v>692215744</v>
      </c>
      <c r="AF382" s="1063"/>
      <c r="AG382" s="1060"/>
      <c r="AH382" s="1065"/>
      <c r="AI382" s="1065"/>
      <c r="AJ382" s="1067"/>
      <c r="AK382" s="1060"/>
      <c r="AL382" s="1069"/>
      <c r="AM382" s="1069"/>
      <c r="AN382" s="1069"/>
      <c r="AO382" s="1069"/>
      <c r="AP382" s="1069"/>
      <c r="AQ382" s="554" t="s">
        <v>426</v>
      </c>
      <c r="AR382" s="620"/>
      <c r="AS382" s="1070"/>
      <c r="AT382" s="1069"/>
      <c r="AU382" s="1069"/>
      <c r="AV382" s="554" t="s">
        <v>426</v>
      </c>
      <c r="AW382" s="660">
        <v>9</v>
      </c>
      <c r="AX382" s="1070"/>
      <c r="AY382" s="1072"/>
      <c r="AZ382" s="652"/>
      <c r="BA382" s="648"/>
      <c r="BB382" s="555" t="s">
        <v>427</v>
      </c>
      <c r="BC382" s="660">
        <v>160</v>
      </c>
      <c r="BD382" s="1054"/>
      <c r="BE382" s="1074"/>
    </row>
    <row r="383" spans="1:57" s="31" customFormat="1" ht="26.25" customHeight="1" thickBot="1" x14ac:dyDescent="0.3">
      <c r="A383" s="1078"/>
      <c r="B383" s="1081"/>
      <c r="C383" s="1060"/>
      <c r="D383" s="1075"/>
      <c r="E383" s="1059"/>
      <c r="F383" s="1059"/>
      <c r="G383" s="1059"/>
      <c r="H383" s="1059"/>
      <c r="I383" s="1059"/>
      <c r="J383" s="1059"/>
      <c r="K383" s="1059"/>
      <c r="L383" s="1059"/>
      <c r="M383" s="1059"/>
      <c r="N383" s="1059"/>
      <c r="O383" s="1076"/>
      <c r="P383" s="1076"/>
      <c r="Q383" s="1076"/>
      <c r="R383" s="1076"/>
      <c r="S383" s="1076"/>
      <c r="T383" s="1076"/>
      <c r="U383" s="1076"/>
      <c r="V383" s="1076"/>
      <c r="W383" s="1076"/>
      <c r="X383" s="1076"/>
      <c r="Y383" s="1076"/>
      <c r="Z383" s="1076"/>
      <c r="AA383" s="1076"/>
      <c r="AB383" s="1076"/>
      <c r="AC383" s="1076"/>
      <c r="AD383" s="1076"/>
      <c r="AE383" s="1076"/>
      <c r="AF383" s="1064"/>
      <c r="AG383" s="1060"/>
      <c r="AH383" s="1065"/>
      <c r="AI383" s="1065"/>
      <c r="AJ383" s="1068"/>
      <c r="AK383" s="1060"/>
      <c r="AL383" s="1069"/>
      <c r="AM383" s="1069"/>
      <c r="AN383" s="1069"/>
      <c r="AO383" s="1069"/>
      <c r="AP383" s="1069"/>
      <c r="AQ383" s="554" t="s">
        <v>428</v>
      </c>
      <c r="AR383" s="620"/>
      <c r="AS383" s="1070"/>
      <c r="AT383" s="1069"/>
      <c r="AU383" s="1069"/>
      <c r="AV383" s="554" t="s">
        <v>428</v>
      </c>
      <c r="AW383" s="660">
        <v>0</v>
      </c>
      <c r="AX383" s="1070"/>
      <c r="AY383" s="1073"/>
      <c r="AZ383" s="652"/>
      <c r="BA383" s="648"/>
      <c r="BB383" s="650"/>
      <c r="BC383" s="650"/>
      <c r="BD383" s="1055"/>
      <c r="BE383" s="1074"/>
    </row>
    <row r="384" spans="1:57" s="31" customFormat="1" ht="22.5" customHeight="1" x14ac:dyDescent="0.25">
      <c r="A384" s="1078"/>
      <c r="B384" s="1081"/>
      <c r="C384" s="1060" t="s">
        <v>436</v>
      </c>
      <c r="D384" s="551" t="s">
        <v>41</v>
      </c>
      <c r="E384" s="649"/>
      <c r="F384" s="649"/>
      <c r="G384" s="649"/>
      <c r="H384" s="649"/>
      <c r="I384" s="649"/>
      <c r="J384" s="649"/>
      <c r="K384" s="649"/>
      <c r="L384" s="649"/>
      <c r="M384" s="649"/>
      <c r="N384" s="649"/>
      <c r="O384" s="500">
        <v>150</v>
      </c>
      <c r="P384" s="500">
        <v>150</v>
      </c>
      <c r="Q384" s="500">
        <v>150</v>
      </c>
      <c r="R384" s="500">
        <v>150</v>
      </c>
      <c r="S384" s="42"/>
      <c r="T384" s="42"/>
      <c r="U384" s="42"/>
      <c r="V384" s="42"/>
      <c r="W384" s="42"/>
      <c r="X384" s="42"/>
      <c r="Y384" s="42"/>
      <c r="Z384" s="42"/>
      <c r="AA384" s="500"/>
      <c r="AB384" s="500">
        <v>0</v>
      </c>
      <c r="AC384" s="500">
        <v>0</v>
      </c>
      <c r="AD384" s="665">
        <v>374</v>
      </c>
      <c r="AE384" s="665">
        <v>374</v>
      </c>
      <c r="AF384" s="1062" t="s">
        <v>491</v>
      </c>
      <c r="AG384" s="1060" t="s">
        <v>436</v>
      </c>
      <c r="AH384" s="1065"/>
      <c r="AI384" s="1065"/>
      <c r="AJ384" s="1066" t="s">
        <v>588</v>
      </c>
      <c r="AK384" s="1060" t="s">
        <v>436</v>
      </c>
      <c r="AL384" s="1069"/>
      <c r="AM384" s="1069" t="s">
        <v>489</v>
      </c>
      <c r="AN384" s="1069">
        <v>4500</v>
      </c>
      <c r="AO384" s="1069"/>
      <c r="AP384" s="1069">
        <f t="shared" ref="AP384" si="882">AO384-AS384</f>
        <v>0</v>
      </c>
      <c r="AQ384" s="554" t="s">
        <v>414</v>
      </c>
      <c r="AR384" s="620"/>
      <c r="AS384" s="1070"/>
      <c r="AT384" s="1069">
        <v>374</v>
      </c>
      <c r="AU384" s="1069">
        <f t="shared" ref="AU384" si="883">AT384-AX384</f>
        <v>374</v>
      </c>
      <c r="AV384" s="554" t="s">
        <v>414</v>
      </c>
      <c r="AW384" s="660">
        <v>0</v>
      </c>
      <c r="AX384" s="1070"/>
      <c r="AY384" s="1071"/>
      <c r="AZ384" s="555" t="s">
        <v>415</v>
      </c>
      <c r="BA384" s="660">
        <v>0</v>
      </c>
      <c r="BB384" s="555" t="s">
        <v>416</v>
      </c>
      <c r="BC384" s="660">
        <v>1</v>
      </c>
      <c r="BD384" s="1053">
        <f t="shared" ref="BD384" si="884">AE384</f>
        <v>374</v>
      </c>
      <c r="BE384" s="1074"/>
    </row>
    <row r="385" spans="1:57" s="31" customFormat="1" ht="38.25" customHeight="1" x14ac:dyDescent="0.25">
      <c r="A385" s="1078"/>
      <c r="B385" s="1081"/>
      <c r="C385" s="1060"/>
      <c r="D385" s="651" t="s">
        <v>3</v>
      </c>
      <c r="E385" s="538"/>
      <c r="F385" s="538"/>
      <c r="G385" s="538"/>
      <c r="H385" s="538"/>
      <c r="I385" s="538"/>
      <c r="J385" s="538"/>
      <c r="K385" s="538"/>
      <c r="L385" s="538"/>
      <c r="M385" s="538"/>
      <c r="N385" s="538"/>
      <c r="O385" s="538">
        <v>650000000</v>
      </c>
      <c r="P385" s="538">
        <v>650000000</v>
      </c>
      <c r="Q385" s="538">
        <v>650000000</v>
      </c>
      <c r="R385" s="538">
        <v>650000000</v>
      </c>
      <c r="S385" s="639"/>
      <c r="T385" s="538"/>
      <c r="U385" s="539"/>
      <c r="V385" s="539"/>
      <c r="W385" s="539"/>
      <c r="X385" s="539"/>
      <c r="Y385" s="538"/>
      <c r="Z385" s="538"/>
      <c r="AA385" s="820"/>
      <c r="AB385" s="539">
        <v>111406372</v>
      </c>
      <c r="AC385" s="539">
        <v>190156435.33333331</v>
      </c>
      <c r="AD385" s="539">
        <v>1465842524</v>
      </c>
      <c r="AE385" s="539">
        <v>1618054308</v>
      </c>
      <c r="AF385" s="1063"/>
      <c r="AG385" s="1060"/>
      <c r="AH385" s="1065"/>
      <c r="AI385" s="1065"/>
      <c r="AJ385" s="1067"/>
      <c r="AK385" s="1060"/>
      <c r="AL385" s="1069"/>
      <c r="AM385" s="1069"/>
      <c r="AN385" s="1069"/>
      <c r="AO385" s="1069"/>
      <c r="AP385" s="1069"/>
      <c r="AQ385" s="554" t="s">
        <v>417</v>
      </c>
      <c r="AR385" s="620"/>
      <c r="AS385" s="1070"/>
      <c r="AT385" s="1069"/>
      <c r="AU385" s="1069"/>
      <c r="AV385" s="554" t="s">
        <v>417</v>
      </c>
      <c r="AW385" s="660">
        <v>0</v>
      </c>
      <c r="AX385" s="1070"/>
      <c r="AY385" s="1072"/>
      <c r="AZ385" s="555" t="s">
        <v>418</v>
      </c>
      <c r="BA385" s="660">
        <v>0</v>
      </c>
      <c r="BB385" s="555" t="s">
        <v>419</v>
      </c>
      <c r="BC385" s="660">
        <v>0</v>
      </c>
      <c r="BD385" s="1054"/>
      <c r="BE385" s="1074"/>
    </row>
    <row r="386" spans="1:57" s="31" customFormat="1" ht="51" x14ac:dyDescent="0.25">
      <c r="A386" s="1078"/>
      <c r="B386" s="1081"/>
      <c r="C386" s="1060"/>
      <c r="D386" s="557" t="s">
        <v>42</v>
      </c>
      <c r="E386" s="649"/>
      <c r="F386" s="649"/>
      <c r="G386" s="649"/>
      <c r="H386" s="649"/>
      <c r="I386" s="649"/>
      <c r="J386" s="649"/>
      <c r="K386" s="649"/>
      <c r="L386" s="649"/>
      <c r="M386" s="649"/>
      <c r="N386" s="649"/>
      <c r="O386" s="500">
        <v>0</v>
      </c>
      <c r="P386" s="500">
        <v>0</v>
      </c>
      <c r="Q386" s="500">
        <v>0</v>
      </c>
      <c r="R386" s="500">
        <v>0</v>
      </c>
      <c r="S386" s="809"/>
      <c r="T386" s="500"/>
      <c r="U386" s="809"/>
      <c r="V386" s="809"/>
      <c r="W386" s="809"/>
      <c r="X386" s="809"/>
      <c r="Y386" s="809"/>
      <c r="Z386" s="809"/>
      <c r="AA386" s="809"/>
      <c r="AB386" s="809">
        <v>0</v>
      </c>
      <c r="AC386" s="809">
        <v>0</v>
      </c>
      <c r="AD386" s="809">
        <v>0</v>
      </c>
      <c r="AE386" s="809">
        <v>0</v>
      </c>
      <c r="AF386" s="1063"/>
      <c r="AG386" s="1060"/>
      <c r="AH386" s="1065"/>
      <c r="AI386" s="1065"/>
      <c r="AJ386" s="1067"/>
      <c r="AK386" s="1060"/>
      <c r="AL386" s="1069"/>
      <c r="AM386" s="1069"/>
      <c r="AN386" s="1069"/>
      <c r="AO386" s="1069"/>
      <c r="AP386" s="1069"/>
      <c r="AQ386" s="554" t="s">
        <v>420</v>
      </c>
      <c r="AR386" s="620"/>
      <c r="AS386" s="1070"/>
      <c r="AT386" s="1069"/>
      <c r="AU386" s="1069"/>
      <c r="AV386" s="554" t="s">
        <v>420</v>
      </c>
      <c r="AW386" s="660">
        <v>0</v>
      </c>
      <c r="AX386" s="1070"/>
      <c r="AY386" s="1072"/>
      <c r="AZ386" s="555" t="s">
        <v>591</v>
      </c>
      <c r="BA386" s="664">
        <v>374</v>
      </c>
      <c r="BB386" s="555" t="s">
        <v>421</v>
      </c>
      <c r="BC386" s="664">
        <v>0</v>
      </c>
      <c r="BD386" s="1054"/>
      <c r="BE386" s="1074"/>
    </row>
    <row r="387" spans="1:57" s="31" customFormat="1" ht="38.25" customHeight="1" x14ac:dyDescent="0.25">
      <c r="A387" s="1078"/>
      <c r="B387" s="1081"/>
      <c r="C387" s="1060"/>
      <c r="D387" s="651" t="s">
        <v>4</v>
      </c>
      <c r="E387" s="649"/>
      <c r="F387" s="649"/>
      <c r="G387" s="649"/>
      <c r="H387" s="649"/>
      <c r="I387" s="649"/>
      <c r="J387" s="649"/>
      <c r="K387" s="649"/>
      <c r="L387" s="649"/>
      <c r="M387" s="649"/>
      <c r="N387" s="649"/>
      <c r="O387" s="500">
        <v>0</v>
      </c>
      <c r="P387" s="500">
        <v>0</v>
      </c>
      <c r="Q387" s="500">
        <v>0</v>
      </c>
      <c r="R387" s="500">
        <v>0</v>
      </c>
      <c r="S387" s="809"/>
      <c r="T387" s="538"/>
      <c r="U387" s="538"/>
      <c r="V387" s="539"/>
      <c r="W387" s="539"/>
      <c r="X387" s="539"/>
      <c r="Y387" s="539"/>
      <c r="Z387" s="539"/>
      <c r="AA387" s="539"/>
      <c r="AB387" s="539">
        <v>0</v>
      </c>
      <c r="AC387" s="539">
        <v>0</v>
      </c>
      <c r="AD387" s="539">
        <v>0</v>
      </c>
      <c r="AE387" s="539">
        <v>0</v>
      </c>
      <c r="AF387" s="1063"/>
      <c r="AG387" s="1060"/>
      <c r="AH387" s="1065"/>
      <c r="AI387" s="1065"/>
      <c r="AJ387" s="1067"/>
      <c r="AK387" s="1060"/>
      <c r="AL387" s="1069"/>
      <c r="AM387" s="1069"/>
      <c r="AN387" s="1069"/>
      <c r="AO387" s="1069"/>
      <c r="AP387" s="1069"/>
      <c r="AQ387" s="554" t="s">
        <v>422</v>
      </c>
      <c r="AR387" s="620"/>
      <c r="AS387" s="1070"/>
      <c r="AT387" s="1069"/>
      <c r="AU387" s="1069"/>
      <c r="AV387" s="554" t="s">
        <v>422</v>
      </c>
      <c r="AW387" s="660">
        <v>64</v>
      </c>
      <c r="AX387" s="1070"/>
      <c r="AY387" s="1072"/>
      <c r="AZ387" s="652"/>
      <c r="BA387" s="648"/>
      <c r="BB387" s="555" t="s">
        <v>423</v>
      </c>
      <c r="BC387" s="660">
        <v>0</v>
      </c>
      <c r="BD387" s="1054"/>
      <c r="BE387" s="1074"/>
    </row>
    <row r="388" spans="1:57" s="31" customFormat="1" ht="38.25" customHeight="1" x14ac:dyDescent="0.25">
      <c r="A388" s="1078"/>
      <c r="B388" s="1081"/>
      <c r="C388" s="1060"/>
      <c r="D388" s="557" t="s">
        <v>43</v>
      </c>
      <c r="E388" s="649"/>
      <c r="F388" s="649"/>
      <c r="G388" s="649"/>
      <c r="H388" s="649"/>
      <c r="I388" s="649"/>
      <c r="J388" s="649"/>
      <c r="K388" s="649"/>
      <c r="L388" s="649"/>
      <c r="M388" s="649"/>
      <c r="N388" s="649"/>
      <c r="O388" s="500">
        <f t="shared" ref="O388:R389" si="885">O384+O386</f>
        <v>150</v>
      </c>
      <c r="P388" s="500">
        <f t="shared" si="885"/>
        <v>150</v>
      </c>
      <c r="Q388" s="500">
        <f t="shared" si="885"/>
        <v>150</v>
      </c>
      <c r="R388" s="500">
        <f t="shared" si="885"/>
        <v>150</v>
      </c>
      <c r="S388" s="500"/>
      <c r="T388" s="821"/>
      <c r="U388" s="500"/>
      <c r="V388" s="500"/>
      <c r="W388" s="500"/>
      <c r="X388" s="500"/>
      <c r="Y388" s="500"/>
      <c r="Z388" s="500"/>
      <c r="AA388" s="500"/>
      <c r="AB388" s="500">
        <f t="shared" ref="AB388:AE389" si="886">AB384+AB386</f>
        <v>0</v>
      </c>
      <c r="AC388" s="500">
        <f t="shared" si="886"/>
        <v>0</v>
      </c>
      <c r="AD388" s="500">
        <f t="shared" si="886"/>
        <v>374</v>
      </c>
      <c r="AE388" s="500">
        <f t="shared" si="886"/>
        <v>374</v>
      </c>
      <c r="AF388" s="1063"/>
      <c r="AG388" s="1060"/>
      <c r="AH388" s="1065"/>
      <c r="AI388" s="1065"/>
      <c r="AJ388" s="1067"/>
      <c r="AK388" s="1060"/>
      <c r="AL388" s="1069"/>
      <c r="AM388" s="1069"/>
      <c r="AN388" s="1069"/>
      <c r="AO388" s="1069"/>
      <c r="AP388" s="1069"/>
      <c r="AQ388" s="554" t="s">
        <v>424</v>
      </c>
      <c r="AR388" s="620"/>
      <c r="AS388" s="1070"/>
      <c r="AT388" s="1069"/>
      <c r="AU388" s="1069"/>
      <c r="AV388" s="554" t="s">
        <v>424</v>
      </c>
      <c r="AW388" s="660">
        <v>278</v>
      </c>
      <c r="AX388" s="1070"/>
      <c r="AY388" s="1072"/>
      <c r="AZ388" s="652"/>
      <c r="BA388" s="648"/>
      <c r="BB388" s="555" t="s">
        <v>425</v>
      </c>
      <c r="BC388" s="660">
        <v>0</v>
      </c>
      <c r="BD388" s="1054"/>
      <c r="BE388" s="1074"/>
    </row>
    <row r="389" spans="1:57" s="31" customFormat="1" ht="38.25" x14ac:dyDescent="0.25">
      <c r="A389" s="1078"/>
      <c r="B389" s="1081"/>
      <c r="C389" s="1060"/>
      <c r="D389" s="1057" t="s">
        <v>45</v>
      </c>
      <c r="E389" s="1059"/>
      <c r="F389" s="1059"/>
      <c r="G389" s="1059"/>
      <c r="H389" s="1059"/>
      <c r="I389" s="1059"/>
      <c r="J389" s="1059"/>
      <c r="K389" s="1059"/>
      <c r="L389" s="1059"/>
      <c r="M389" s="1059"/>
      <c r="N389" s="1059"/>
      <c r="O389" s="1076">
        <f t="shared" si="885"/>
        <v>650000000</v>
      </c>
      <c r="P389" s="1076">
        <f t="shared" si="885"/>
        <v>650000000</v>
      </c>
      <c r="Q389" s="1076">
        <f t="shared" si="885"/>
        <v>650000000</v>
      </c>
      <c r="R389" s="1076">
        <f t="shared" si="885"/>
        <v>650000000</v>
      </c>
      <c r="S389" s="1076"/>
      <c r="T389" s="1076"/>
      <c r="U389" s="1076"/>
      <c r="V389" s="1076"/>
      <c r="W389" s="1076"/>
      <c r="X389" s="1076"/>
      <c r="Y389" s="1076"/>
      <c r="Z389" s="1076"/>
      <c r="AA389" s="1076"/>
      <c r="AB389" s="1076">
        <f t="shared" si="886"/>
        <v>111406372</v>
      </c>
      <c r="AC389" s="1076">
        <f t="shared" si="886"/>
        <v>190156435.33333331</v>
      </c>
      <c r="AD389" s="1076">
        <f t="shared" si="886"/>
        <v>1465842524</v>
      </c>
      <c r="AE389" s="1076">
        <f t="shared" si="886"/>
        <v>1618054308</v>
      </c>
      <c r="AF389" s="1063"/>
      <c r="AG389" s="1060"/>
      <c r="AH389" s="1065"/>
      <c r="AI389" s="1065"/>
      <c r="AJ389" s="1067"/>
      <c r="AK389" s="1060"/>
      <c r="AL389" s="1069"/>
      <c r="AM389" s="1069"/>
      <c r="AN389" s="1069"/>
      <c r="AO389" s="1069"/>
      <c r="AP389" s="1069"/>
      <c r="AQ389" s="554" t="s">
        <v>426</v>
      </c>
      <c r="AR389" s="620"/>
      <c r="AS389" s="1070"/>
      <c r="AT389" s="1069"/>
      <c r="AU389" s="1069"/>
      <c r="AV389" s="554" t="s">
        <v>426</v>
      </c>
      <c r="AW389" s="660">
        <v>32</v>
      </c>
      <c r="AX389" s="1070"/>
      <c r="AY389" s="1072"/>
      <c r="AZ389" s="652"/>
      <c r="BA389" s="648"/>
      <c r="BB389" s="555" t="s">
        <v>427</v>
      </c>
      <c r="BC389" s="660">
        <v>373</v>
      </c>
      <c r="BD389" s="1054"/>
      <c r="BE389" s="1074"/>
    </row>
    <row r="390" spans="1:57" s="31" customFormat="1" ht="26.25" customHeight="1" thickBot="1" x14ac:dyDescent="0.3">
      <c r="A390" s="1078"/>
      <c r="B390" s="1081"/>
      <c r="C390" s="1060"/>
      <c r="D390" s="1075"/>
      <c r="E390" s="1059"/>
      <c r="F390" s="1059"/>
      <c r="G390" s="1059"/>
      <c r="H390" s="1059"/>
      <c r="I390" s="1059"/>
      <c r="J390" s="1059"/>
      <c r="K390" s="1059"/>
      <c r="L390" s="1059"/>
      <c r="M390" s="1059"/>
      <c r="N390" s="1059"/>
      <c r="O390" s="1076"/>
      <c r="P390" s="1076"/>
      <c r="Q390" s="1076"/>
      <c r="R390" s="1076"/>
      <c r="S390" s="1076"/>
      <c r="T390" s="1076"/>
      <c r="U390" s="1076"/>
      <c r="V390" s="1076"/>
      <c r="W390" s="1076"/>
      <c r="X390" s="1076"/>
      <c r="Y390" s="1076"/>
      <c r="Z390" s="1076"/>
      <c r="AA390" s="1076"/>
      <c r="AB390" s="1076"/>
      <c r="AC390" s="1076"/>
      <c r="AD390" s="1076"/>
      <c r="AE390" s="1076"/>
      <c r="AF390" s="1064"/>
      <c r="AG390" s="1060"/>
      <c r="AH390" s="1065"/>
      <c r="AI390" s="1065"/>
      <c r="AJ390" s="1068"/>
      <c r="AK390" s="1060"/>
      <c r="AL390" s="1069"/>
      <c r="AM390" s="1069"/>
      <c r="AN390" s="1069"/>
      <c r="AO390" s="1069"/>
      <c r="AP390" s="1069"/>
      <c r="AQ390" s="554" t="s">
        <v>428</v>
      </c>
      <c r="AR390" s="620"/>
      <c r="AS390" s="1070"/>
      <c r="AT390" s="1069"/>
      <c r="AU390" s="1069"/>
      <c r="AV390" s="554" t="s">
        <v>428</v>
      </c>
      <c r="AW390" s="660">
        <v>0</v>
      </c>
      <c r="AX390" s="1070"/>
      <c r="AY390" s="1073"/>
      <c r="AZ390" s="652"/>
      <c r="BA390" s="648"/>
      <c r="BB390" s="650"/>
      <c r="BC390" s="650"/>
      <c r="BD390" s="1055"/>
      <c r="BE390" s="1074"/>
    </row>
    <row r="391" spans="1:57" s="31" customFormat="1" ht="22.5" customHeight="1" x14ac:dyDescent="0.25">
      <c r="A391" s="1078"/>
      <c r="B391" s="1081"/>
      <c r="C391" s="1060" t="s">
        <v>438</v>
      </c>
      <c r="D391" s="551" t="s">
        <v>41</v>
      </c>
      <c r="E391" s="649"/>
      <c r="F391" s="649"/>
      <c r="G391" s="649"/>
      <c r="H391" s="649"/>
      <c r="I391" s="649"/>
      <c r="J391" s="649"/>
      <c r="K391" s="649"/>
      <c r="L391" s="649"/>
      <c r="M391" s="649"/>
      <c r="N391" s="649"/>
      <c r="O391" s="500">
        <v>150</v>
      </c>
      <c r="P391" s="500">
        <v>150</v>
      </c>
      <c r="Q391" s="500">
        <v>150</v>
      </c>
      <c r="R391" s="500">
        <v>150</v>
      </c>
      <c r="S391" s="42"/>
      <c r="T391" s="42"/>
      <c r="U391" s="42"/>
      <c r="V391" s="42"/>
      <c r="W391" s="42"/>
      <c r="X391" s="42"/>
      <c r="Y391" s="42"/>
      <c r="Z391" s="42"/>
      <c r="AA391" s="500"/>
      <c r="AB391" s="500">
        <v>0</v>
      </c>
      <c r="AC391" s="500">
        <v>0</v>
      </c>
      <c r="AD391" s="665">
        <v>89</v>
      </c>
      <c r="AE391" s="665">
        <v>89</v>
      </c>
      <c r="AF391" s="1062" t="s">
        <v>491</v>
      </c>
      <c r="AG391" s="1060" t="s">
        <v>438</v>
      </c>
      <c r="AH391" s="1065"/>
      <c r="AI391" s="1065"/>
      <c r="AJ391" s="1066" t="s">
        <v>588</v>
      </c>
      <c r="AK391" s="1060" t="s">
        <v>438</v>
      </c>
      <c r="AL391" s="1069"/>
      <c r="AM391" s="1069" t="s">
        <v>456</v>
      </c>
      <c r="AN391" s="1069">
        <v>4500</v>
      </c>
      <c r="AO391" s="1069"/>
      <c r="AP391" s="1069">
        <f t="shared" ref="AP391" si="887">AO391-AS391</f>
        <v>0</v>
      </c>
      <c r="AQ391" s="554" t="s">
        <v>414</v>
      </c>
      <c r="AR391" s="621"/>
      <c r="AS391" s="1070"/>
      <c r="AT391" s="1069">
        <v>89</v>
      </c>
      <c r="AU391" s="1069">
        <f t="shared" ref="AU391" si="888">AT391-AX391</f>
        <v>89</v>
      </c>
      <c r="AV391" s="554" t="s">
        <v>414</v>
      </c>
      <c r="AW391" s="660">
        <v>0</v>
      </c>
      <c r="AX391" s="1070"/>
      <c r="AY391" s="1071"/>
      <c r="AZ391" s="555" t="s">
        <v>415</v>
      </c>
      <c r="BA391" s="660">
        <v>0</v>
      </c>
      <c r="BB391" s="555" t="s">
        <v>416</v>
      </c>
      <c r="BC391" s="660">
        <v>1</v>
      </c>
      <c r="BD391" s="1053">
        <f t="shared" ref="BD391" si="889">AE391</f>
        <v>89</v>
      </c>
      <c r="BE391" s="1056"/>
    </row>
    <row r="392" spans="1:57" s="31" customFormat="1" ht="38.25" customHeight="1" x14ac:dyDescent="0.25">
      <c r="A392" s="1078"/>
      <c r="B392" s="1081"/>
      <c r="C392" s="1060"/>
      <c r="D392" s="651" t="s">
        <v>3</v>
      </c>
      <c r="E392" s="538"/>
      <c r="F392" s="538"/>
      <c r="G392" s="538"/>
      <c r="H392" s="538"/>
      <c r="I392" s="538"/>
      <c r="J392" s="538"/>
      <c r="K392" s="538"/>
      <c r="L392" s="538"/>
      <c r="M392" s="538"/>
      <c r="N392" s="538"/>
      <c r="O392" s="538">
        <v>650000000</v>
      </c>
      <c r="P392" s="538">
        <v>650000000</v>
      </c>
      <c r="Q392" s="538">
        <v>650000000</v>
      </c>
      <c r="R392" s="538">
        <v>650000000</v>
      </c>
      <c r="S392" s="639"/>
      <c r="T392" s="538"/>
      <c r="U392" s="539"/>
      <c r="V392" s="539"/>
      <c r="W392" s="539"/>
      <c r="X392" s="539"/>
      <c r="Y392" s="538"/>
      <c r="Z392" s="538"/>
      <c r="AA392" s="820"/>
      <c r="AB392" s="539">
        <v>26511142</v>
      </c>
      <c r="AC392" s="539">
        <v>45251130.333333336</v>
      </c>
      <c r="AD392" s="539">
        <v>348823488</v>
      </c>
      <c r="AE392" s="539">
        <v>385045008</v>
      </c>
      <c r="AF392" s="1063"/>
      <c r="AG392" s="1060"/>
      <c r="AH392" s="1065"/>
      <c r="AI392" s="1065"/>
      <c r="AJ392" s="1067"/>
      <c r="AK392" s="1060"/>
      <c r="AL392" s="1069"/>
      <c r="AM392" s="1069"/>
      <c r="AN392" s="1069"/>
      <c r="AO392" s="1069"/>
      <c r="AP392" s="1069"/>
      <c r="AQ392" s="554" t="s">
        <v>417</v>
      </c>
      <c r="AR392" s="621"/>
      <c r="AS392" s="1070"/>
      <c r="AT392" s="1069"/>
      <c r="AU392" s="1069"/>
      <c r="AV392" s="554" t="s">
        <v>417</v>
      </c>
      <c r="AW392" s="660">
        <v>0</v>
      </c>
      <c r="AX392" s="1070"/>
      <c r="AY392" s="1072"/>
      <c r="AZ392" s="555" t="s">
        <v>418</v>
      </c>
      <c r="BA392" s="660">
        <v>0</v>
      </c>
      <c r="BB392" s="555" t="s">
        <v>419</v>
      </c>
      <c r="BC392" s="660">
        <v>0</v>
      </c>
      <c r="BD392" s="1054"/>
      <c r="BE392" s="1056"/>
    </row>
    <row r="393" spans="1:57" s="31" customFormat="1" ht="51" x14ac:dyDescent="0.25">
      <c r="A393" s="1078"/>
      <c r="B393" s="1081"/>
      <c r="C393" s="1060"/>
      <c r="D393" s="557" t="s">
        <v>42</v>
      </c>
      <c r="E393" s="649"/>
      <c r="F393" s="649"/>
      <c r="G393" s="649"/>
      <c r="H393" s="649"/>
      <c r="I393" s="649"/>
      <c r="J393" s="649"/>
      <c r="K393" s="649"/>
      <c r="L393" s="649"/>
      <c r="M393" s="649"/>
      <c r="N393" s="649"/>
      <c r="O393" s="500">
        <v>0</v>
      </c>
      <c r="P393" s="500">
        <v>0</v>
      </c>
      <c r="Q393" s="500">
        <v>0</v>
      </c>
      <c r="R393" s="500">
        <v>0</v>
      </c>
      <c r="S393" s="809"/>
      <c r="T393" s="500"/>
      <c r="U393" s="809"/>
      <c r="V393" s="809"/>
      <c r="W393" s="809"/>
      <c r="X393" s="809"/>
      <c r="Y393" s="809"/>
      <c r="Z393" s="809"/>
      <c r="AA393" s="809"/>
      <c r="AB393" s="809">
        <v>0</v>
      </c>
      <c r="AC393" s="809">
        <v>0</v>
      </c>
      <c r="AD393" s="809">
        <v>0</v>
      </c>
      <c r="AE393" s="809">
        <v>0</v>
      </c>
      <c r="AF393" s="1063"/>
      <c r="AG393" s="1060"/>
      <c r="AH393" s="1065"/>
      <c r="AI393" s="1065"/>
      <c r="AJ393" s="1067"/>
      <c r="AK393" s="1060"/>
      <c r="AL393" s="1069"/>
      <c r="AM393" s="1069"/>
      <c r="AN393" s="1069"/>
      <c r="AO393" s="1069"/>
      <c r="AP393" s="1069"/>
      <c r="AQ393" s="554" t="s">
        <v>420</v>
      </c>
      <c r="AR393" s="621"/>
      <c r="AS393" s="1070"/>
      <c r="AT393" s="1069"/>
      <c r="AU393" s="1069"/>
      <c r="AV393" s="554" t="s">
        <v>420</v>
      </c>
      <c r="AW393" s="660">
        <v>0</v>
      </c>
      <c r="AX393" s="1070"/>
      <c r="AY393" s="1072"/>
      <c r="AZ393" s="555" t="s">
        <v>591</v>
      </c>
      <c r="BA393" s="664">
        <v>89</v>
      </c>
      <c r="BB393" s="555" t="s">
        <v>421</v>
      </c>
      <c r="BC393" s="664">
        <v>0</v>
      </c>
      <c r="BD393" s="1054"/>
      <c r="BE393" s="1056"/>
    </row>
    <row r="394" spans="1:57" s="31" customFormat="1" ht="38.25" customHeight="1" x14ac:dyDescent="0.25">
      <c r="A394" s="1078"/>
      <c r="B394" s="1081"/>
      <c r="C394" s="1060"/>
      <c r="D394" s="651" t="s">
        <v>4</v>
      </c>
      <c r="E394" s="649"/>
      <c r="F394" s="649"/>
      <c r="G394" s="649"/>
      <c r="H394" s="649"/>
      <c r="I394" s="649"/>
      <c r="J394" s="649"/>
      <c r="K394" s="649"/>
      <c r="L394" s="649"/>
      <c r="M394" s="649"/>
      <c r="N394" s="649"/>
      <c r="O394" s="500">
        <v>0</v>
      </c>
      <c r="P394" s="500">
        <v>0</v>
      </c>
      <c r="Q394" s="500">
        <v>0</v>
      </c>
      <c r="R394" s="500">
        <v>0</v>
      </c>
      <c r="S394" s="809"/>
      <c r="T394" s="500"/>
      <c r="U394" s="539"/>
      <c r="V394" s="539"/>
      <c r="W394" s="539"/>
      <c r="X394" s="539"/>
      <c r="Y394" s="539"/>
      <c r="Z394" s="539"/>
      <c r="AA394" s="539"/>
      <c r="AB394" s="539">
        <v>0</v>
      </c>
      <c r="AC394" s="539">
        <v>0</v>
      </c>
      <c r="AD394" s="539">
        <v>0</v>
      </c>
      <c r="AE394" s="539">
        <v>0</v>
      </c>
      <c r="AF394" s="1063"/>
      <c r="AG394" s="1060"/>
      <c r="AH394" s="1065"/>
      <c r="AI394" s="1065"/>
      <c r="AJ394" s="1067"/>
      <c r="AK394" s="1060"/>
      <c r="AL394" s="1069"/>
      <c r="AM394" s="1069"/>
      <c r="AN394" s="1069"/>
      <c r="AO394" s="1069"/>
      <c r="AP394" s="1069"/>
      <c r="AQ394" s="554" t="s">
        <v>422</v>
      </c>
      <c r="AR394" s="621"/>
      <c r="AS394" s="1070"/>
      <c r="AT394" s="1069"/>
      <c r="AU394" s="1069"/>
      <c r="AV394" s="554" t="s">
        <v>422</v>
      </c>
      <c r="AW394" s="660">
        <v>11</v>
      </c>
      <c r="AX394" s="1070"/>
      <c r="AY394" s="1072"/>
      <c r="AZ394" s="652"/>
      <c r="BA394" s="648"/>
      <c r="BB394" s="555" t="s">
        <v>423</v>
      </c>
      <c r="BC394" s="660">
        <v>0</v>
      </c>
      <c r="BD394" s="1054"/>
      <c r="BE394" s="1056"/>
    </row>
    <row r="395" spans="1:57" s="31" customFormat="1" ht="38.25" customHeight="1" x14ac:dyDescent="0.25">
      <c r="A395" s="1078"/>
      <c r="B395" s="1081"/>
      <c r="C395" s="1060"/>
      <c r="D395" s="557" t="s">
        <v>43</v>
      </c>
      <c r="E395" s="649"/>
      <c r="F395" s="649"/>
      <c r="G395" s="649"/>
      <c r="H395" s="649"/>
      <c r="I395" s="649"/>
      <c r="J395" s="649"/>
      <c r="K395" s="649"/>
      <c r="L395" s="649"/>
      <c r="M395" s="649"/>
      <c r="N395" s="649"/>
      <c r="O395" s="500">
        <f t="shared" ref="O395:R396" si="890">O391+O393</f>
        <v>150</v>
      </c>
      <c r="P395" s="500">
        <f t="shared" si="890"/>
        <v>150</v>
      </c>
      <c r="Q395" s="500">
        <f t="shared" si="890"/>
        <v>150</v>
      </c>
      <c r="R395" s="500">
        <f t="shared" si="890"/>
        <v>150</v>
      </c>
      <c r="S395" s="500"/>
      <c r="T395" s="500"/>
      <c r="U395" s="500"/>
      <c r="V395" s="500"/>
      <c r="W395" s="500"/>
      <c r="X395" s="500"/>
      <c r="Y395" s="500"/>
      <c r="Z395" s="500"/>
      <c r="AA395" s="500"/>
      <c r="AB395" s="500">
        <f t="shared" ref="AB395:AE396" si="891">AB391+AB393</f>
        <v>0</v>
      </c>
      <c r="AC395" s="500">
        <f t="shared" si="891"/>
        <v>0</v>
      </c>
      <c r="AD395" s="500">
        <f t="shared" si="891"/>
        <v>89</v>
      </c>
      <c r="AE395" s="500">
        <f t="shared" si="891"/>
        <v>89</v>
      </c>
      <c r="AF395" s="1063"/>
      <c r="AG395" s="1060"/>
      <c r="AH395" s="1065"/>
      <c r="AI395" s="1065"/>
      <c r="AJ395" s="1067"/>
      <c r="AK395" s="1060"/>
      <c r="AL395" s="1069"/>
      <c r="AM395" s="1069"/>
      <c r="AN395" s="1069"/>
      <c r="AO395" s="1069"/>
      <c r="AP395" s="1069"/>
      <c r="AQ395" s="554" t="s">
        <v>424</v>
      </c>
      <c r="AR395" s="621"/>
      <c r="AS395" s="1070"/>
      <c r="AT395" s="1069"/>
      <c r="AU395" s="1069"/>
      <c r="AV395" s="554" t="s">
        <v>424</v>
      </c>
      <c r="AW395" s="660">
        <v>66</v>
      </c>
      <c r="AX395" s="1070"/>
      <c r="AY395" s="1072"/>
      <c r="AZ395" s="652"/>
      <c r="BA395" s="648"/>
      <c r="BB395" s="555" t="s">
        <v>425</v>
      </c>
      <c r="BC395" s="660">
        <v>0</v>
      </c>
      <c r="BD395" s="1054"/>
      <c r="BE395" s="1056"/>
    </row>
    <row r="396" spans="1:57" s="31" customFormat="1" ht="38.25" x14ac:dyDescent="0.25">
      <c r="A396" s="1078"/>
      <c r="B396" s="1081"/>
      <c r="C396" s="1060"/>
      <c r="D396" s="1057" t="s">
        <v>45</v>
      </c>
      <c r="E396" s="1059"/>
      <c r="F396" s="1059"/>
      <c r="G396" s="1059"/>
      <c r="H396" s="1059"/>
      <c r="I396" s="1059"/>
      <c r="J396" s="1059"/>
      <c r="K396" s="1059"/>
      <c r="L396" s="1059"/>
      <c r="M396" s="1059"/>
      <c r="N396" s="1059"/>
      <c r="O396" s="1076">
        <f t="shared" si="890"/>
        <v>650000000</v>
      </c>
      <c r="P396" s="1076">
        <f t="shared" si="890"/>
        <v>650000000</v>
      </c>
      <c r="Q396" s="1076">
        <f t="shared" si="890"/>
        <v>650000000</v>
      </c>
      <c r="R396" s="1076">
        <f t="shared" si="890"/>
        <v>650000000</v>
      </c>
      <c r="S396" s="1076"/>
      <c r="T396" s="1076"/>
      <c r="U396" s="1076"/>
      <c r="V396" s="1076"/>
      <c r="W396" s="1076"/>
      <c r="X396" s="1076"/>
      <c r="Y396" s="1076"/>
      <c r="Z396" s="1076"/>
      <c r="AA396" s="1076"/>
      <c r="AB396" s="1076">
        <f t="shared" si="891"/>
        <v>26511142</v>
      </c>
      <c r="AC396" s="1076">
        <f t="shared" si="891"/>
        <v>45251130.333333336</v>
      </c>
      <c r="AD396" s="1076">
        <f t="shared" si="891"/>
        <v>348823488</v>
      </c>
      <c r="AE396" s="1076">
        <f t="shared" si="891"/>
        <v>385045008</v>
      </c>
      <c r="AF396" s="1063"/>
      <c r="AG396" s="1060"/>
      <c r="AH396" s="1065"/>
      <c r="AI396" s="1065"/>
      <c r="AJ396" s="1067"/>
      <c r="AK396" s="1060"/>
      <c r="AL396" s="1069"/>
      <c r="AM396" s="1069"/>
      <c r="AN396" s="1069"/>
      <c r="AO396" s="1069"/>
      <c r="AP396" s="1069"/>
      <c r="AQ396" s="554" t="s">
        <v>426</v>
      </c>
      <c r="AR396" s="621"/>
      <c r="AS396" s="1070"/>
      <c r="AT396" s="1069"/>
      <c r="AU396" s="1069"/>
      <c r="AV396" s="554" t="s">
        <v>426</v>
      </c>
      <c r="AW396" s="660">
        <v>12</v>
      </c>
      <c r="AX396" s="1070"/>
      <c r="AY396" s="1072"/>
      <c r="AZ396" s="652"/>
      <c r="BA396" s="648"/>
      <c r="BB396" s="555" t="s">
        <v>427</v>
      </c>
      <c r="BC396" s="660">
        <v>88</v>
      </c>
      <c r="BD396" s="1054"/>
      <c r="BE396" s="1056"/>
    </row>
    <row r="397" spans="1:57" s="31" customFormat="1" ht="26.25" customHeight="1" thickBot="1" x14ac:dyDescent="0.3">
      <c r="A397" s="1078"/>
      <c r="B397" s="1081"/>
      <c r="C397" s="1060"/>
      <c r="D397" s="1075"/>
      <c r="E397" s="1059"/>
      <c r="F397" s="1059"/>
      <c r="G397" s="1059"/>
      <c r="H397" s="1059"/>
      <c r="I397" s="1059"/>
      <c r="J397" s="1059"/>
      <c r="K397" s="1059"/>
      <c r="L397" s="1059"/>
      <c r="M397" s="1059"/>
      <c r="N397" s="1059"/>
      <c r="O397" s="1076"/>
      <c r="P397" s="1076"/>
      <c r="Q397" s="1076"/>
      <c r="R397" s="1076"/>
      <c r="S397" s="1076"/>
      <c r="T397" s="1076"/>
      <c r="U397" s="1076"/>
      <c r="V397" s="1076"/>
      <c r="W397" s="1076"/>
      <c r="X397" s="1076"/>
      <c r="Y397" s="1076"/>
      <c r="Z397" s="1076"/>
      <c r="AA397" s="1076"/>
      <c r="AB397" s="1076"/>
      <c r="AC397" s="1076"/>
      <c r="AD397" s="1076"/>
      <c r="AE397" s="1076"/>
      <c r="AF397" s="1064"/>
      <c r="AG397" s="1060"/>
      <c r="AH397" s="1065"/>
      <c r="AI397" s="1065"/>
      <c r="AJ397" s="1068"/>
      <c r="AK397" s="1060"/>
      <c r="AL397" s="1069"/>
      <c r="AM397" s="1069"/>
      <c r="AN397" s="1069"/>
      <c r="AO397" s="1069"/>
      <c r="AP397" s="1069"/>
      <c r="AQ397" s="554" t="s">
        <v>428</v>
      </c>
      <c r="AR397" s="621"/>
      <c r="AS397" s="1070"/>
      <c r="AT397" s="1069"/>
      <c r="AU397" s="1069"/>
      <c r="AV397" s="554" t="s">
        <v>428</v>
      </c>
      <c r="AW397" s="660">
        <v>0</v>
      </c>
      <c r="AX397" s="1070"/>
      <c r="AY397" s="1073"/>
      <c r="AZ397" s="652"/>
      <c r="BA397" s="648"/>
      <c r="BB397" s="650"/>
      <c r="BC397" s="650"/>
      <c r="BD397" s="1055"/>
      <c r="BE397" s="1056"/>
    </row>
    <row r="398" spans="1:57" s="31" customFormat="1" ht="22.5" customHeight="1" x14ac:dyDescent="0.25">
      <c r="A398" s="1078"/>
      <c r="B398" s="1081"/>
      <c r="C398" s="1060" t="s">
        <v>440</v>
      </c>
      <c r="D398" s="551" t="s">
        <v>41</v>
      </c>
      <c r="E398" s="649"/>
      <c r="F398" s="649"/>
      <c r="G398" s="649"/>
      <c r="H398" s="649"/>
      <c r="I398" s="649"/>
      <c r="J398" s="649"/>
      <c r="K398" s="649"/>
      <c r="L398" s="649"/>
      <c r="M398" s="649"/>
      <c r="N398" s="649"/>
      <c r="O398" s="500">
        <v>150</v>
      </c>
      <c r="P398" s="500">
        <v>150</v>
      </c>
      <c r="Q398" s="500">
        <v>150</v>
      </c>
      <c r="R398" s="500">
        <v>150</v>
      </c>
      <c r="S398" s="42"/>
      <c r="T398" s="42"/>
      <c r="U398" s="42"/>
      <c r="V398" s="42"/>
      <c r="W398" s="42"/>
      <c r="X398" s="42"/>
      <c r="Y398" s="42"/>
      <c r="Z398" s="42"/>
      <c r="AA398" s="500"/>
      <c r="AB398" s="500">
        <v>0</v>
      </c>
      <c r="AC398" s="500">
        <v>0</v>
      </c>
      <c r="AD398" s="665">
        <v>545</v>
      </c>
      <c r="AE398" s="665">
        <v>545</v>
      </c>
      <c r="AF398" s="1062" t="s">
        <v>491</v>
      </c>
      <c r="AG398" s="1060" t="s">
        <v>440</v>
      </c>
      <c r="AH398" s="1065"/>
      <c r="AI398" s="1065"/>
      <c r="AJ398" s="1066" t="s">
        <v>588</v>
      </c>
      <c r="AK398" s="1060" t="s">
        <v>440</v>
      </c>
      <c r="AL398" s="1069"/>
      <c r="AM398" s="1069" t="s">
        <v>490</v>
      </c>
      <c r="AN398" s="1069">
        <v>4500</v>
      </c>
      <c r="AO398" s="1069"/>
      <c r="AP398" s="1069">
        <f t="shared" ref="AP398" si="892">AO398-AS398</f>
        <v>0</v>
      </c>
      <c r="AQ398" s="554" t="s">
        <v>414</v>
      </c>
      <c r="AR398" s="620"/>
      <c r="AS398" s="1070"/>
      <c r="AT398" s="1069">
        <v>545</v>
      </c>
      <c r="AU398" s="1069">
        <f t="shared" ref="AU398" si="893">AT398-AX398</f>
        <v>545</v>
      </c>
      <c r="AV398" s="554" t="s">
        <v>414</v>
      </c>
      <c r="AW398" s="660">
        <v>0</v>
      </c>
      <c r="AX398" s="1070"/>
      <c r="AY398" s="1071"/>
      <c r="AZ398" s="555" t="s">
        <v>415</v>
      </c>
      <c r="BA398" s="660">
        <v>0</v>
      </c>
      <c r="BB398" s="555" t="s">
        <v>416</v>
      </c>
      <c r="BC398" s="660">
        <v>1</v>
      </c>
      <c r="BD398" s="1053">
        <f t="shared" ref="BD398" si="894">AE398</f>
        <v>545</v>
      </c>
      <c r="BE398" s="1074"/>
    </row>
    <row r="399" spans="1:57" s="31" customFormat="1" ht="38.25" customHeight="1" x14ac:dyDescent="0.25">
      <c r="A399" s="1078"/>
      <c r="B399" s="1081"/>
      <c r="C399" s="1060"/>
      <c r="D399" s="651" t="s">
        <v>3</v>
      </c>
      <c r="E399" s="538"/>
      <c r="F399" s="538"/>
      <c r="G399" s="538"/>
      <c r="H399" s="538"/>
      <c r="I399" s="538"/>
      <c r="J399" s="538"/>
      <c r="K399" s="538"/>
      <c r="L399" s="538"/>
      <c r="M399" s="538"/>
      <c r="N399" s="538"/>
      <c r="O399" s="538">
        <v>650000000</v>
      </c>
      <c r="P399" s="538">
        <v>650000000</v>
      </c>
      <c r="Q399" s="538">
        <v>650000000</v>
      </c>
      <c r="R399" s="538">
        <v>650000000</v>
      </c>
      <c r="S399" s="639"/>
      <c r="T399" s="538"/>
      <c r="U399" s="539"/>
      <c r="V399" s="539"/>
      <c r="W399" s="539"/>
      <c r="X399" s="539"/>
      <c r="Y399" s="538"/>
      <c r="Z399" s="538"/>
      <c r="AA399" s="820"/>
      <c r="AB399" s="539">
        <v>162343510</v>
      </c>
      <c r="AC399" s="539">
        <v>277099618.33333331</v>
      </c>
      <c r="AD399" s="539">
        <v>2136053946</v>
      </c>
      <c r="AE399" s="539">
        <v>2357859878</v>
      </c>
      <c r="AF399" s="1063"/>
      <c r="AG399" s="1060"/>
      <c r="AH399" s="1065"/>
      <c r="AI399" s="1065"/>
      <c r="AJ399" s="1067"/>
      <c r="AK399" s="1060"/>
      <c r="AL399" s="1069"/>
      <c r="AM399" s="1069"/>
      <c r="AN399" s="1069"/>
      <c r="AO399" s="1069"/>
      <c r="AP399" s="1069"/>
      <c r="AQ399" s="554" t="s">
        <v>417</v>
      </c>
      <c r="AR399" s="620"/>
      <c r="AS399" s="1070"/>
      <c r="AT399" s="1069"/>
      <c r="AU399" s="1069"/>
      <c r="AV399" s="554" t="s">
        <v>417</v>
      </c>
      <c r="AW399" s="660">
        <v>0</v>
      </c>
      <c r="AX399" s="1070"/>
      <c r="AY399" s="1072"/>
      <c r="AZ399" s="555" t="s">
        <v>418</v>
      </c>
      <c r="BA399" s="660">
        <v>0</v>
      </c>
      <c r="BB399" s="555" t="s">
        <v>419</v>
      </c>
      <c r="BC399" s="660">
        <v>0</v>
      </c>
      <c r="BD399" s="1054"/>
      <c r="BE399" s="1074"/>
    </row>
    <row r="400" spans="1:57" s="31" customFormat="1" ht="51" x14ac:dyDescent="0.25">
      <c r="A400" s="1078"/>
      <c r="B400" s="1081"/>
      <c r="C400" s="1060"/>
      <c r="D400" s="557" t="s">
        <v>42</v>
      </c>
      <c r="E400" s="649"/>
      <c r="F400" s="649"/>
      <c r="G400" s="649"/>
      <c r="H400" s="649"/>
      <c r="I400" s="649"/>
      <c r="J400" s="649"/>
      <c r="K400" s="649"/>
      <c r="L400" s="649"/>
      <c r="M400" s="649"/>
      <c r="N400" s="649"/>
      <c r="O400" s="500">
        <v>0</v>
      </c>
      <c r="P400" s="500">
        <v>0</v>
      </c>
      <c r="Q400" s="500">
        <v>0</v>
      </c>
      <c r="R400" s="500">
        <v>0</v>
      </c>
      <c r="S400" s="809"/>
      <c r="T400" s="500"/>
      <c r="U400" s="809"/>
      <c r="V400" s="809"/>
      <c r="W400" s="809"/>
      <c r="X400" s="809"/>
      <c r="Y400" s="809"/>
      <c r="Z400" s="809"/>
      <c r="AA400" s="809"/>
      <c r="AB400" s="809">
        <v>0</v>
      </c>
      <c r="AC400" s="809">
        <v>0</v>
      </c>
      <c r="AD400" s="809">
        <v>0</v>
      </c>
      <c r="AE400" s="809">
        <v>0</v>
      </c>
      <c r="AF400" s="1063"/>
      <c r="AG400" s="1060"/>
      <c r="AH400" s="1065"/>
      <c r="AI400" s="1065"/>
      <c r="AJ400" s="1067"/>
      <c r="AK400" s="1060"/>
      <c r="AL400" s="1069"/>
      <c r="AM400" s="1069"/>
      <c r="AN400" s="1069"/>
      <c r="AO400" s="1069"/>
      <c r="AP400" s="1069"/>
      <c r="AQ400" s="554" t="s">
        <v>420</v>
      </c>
      <c r="AR400" s="620"/>
      <c r="AS400" s="1070"/>
      <c r="AT400" s="1069"/>
      <c r="AU400" s="1069"/>
      <c r="AV400" s="554" t="s">
        <v>420</v>
      </c>
      <c r="AW400" s="660">
        <v>0</v>
      </c>
      <c r="AX400" s="1070"/>
      <c r="AY400" s="1072"/>
      <c r="AZ400" s="555" t="s">
        <v>591</v>
      </c>
      <c r="BA400" s="664">
        <v>545</v>
      </c>
      <c r="BB400" s="555" t="s">
        <v>421</v>
      </c>
      <c r="BC400" s="664">
        <v>0</v>
      </c>
      <c r="BD400" s="1054"/>
      <c r="BE400" s="1074"/>
    </row>
    <row r="401" spans="1:57" s="31" customFormat="1" ht="38.25" customHeight="1" x14ac:dyDescent="0.25">
      <c r="A401" s="1078"/>
      <c r="B401" s="1081"/>
      <c r="C401" s="1060"/>
      <c r="D401" s="651" t="s">
        <v>4</v>
      </c>
      <c r="E401" s="649"/>
      <c r="F401" s="649"/>
      <c r="G401" s="649"/>
      <c r="H401" s="649"/>
      <c r="I401" s="649"/>
      <c r="J401" s="649"/>
      <c r="K401" s="649"/>
      <c r="L401" s="649"/>
      <c r="M401" s="649"/>
      <c r="N401" s="649"/>
      <c r="O401" s="500">
        <v>0</v>
      </c>
      <c r="P401" s="500">
        <v>0</v>
      </c>
      <c r="Q401" s="500">
        <v>0</v>
      </c>
      <c r="R401" s="500">
        <v>0</v>
      </c>
      <c r="S401" s="809"/>
      <c r="T401" s="500"/>
      <c r="U401" s="539"/>
      <c r="V401" s="539"/>
      <c r="W401" s="539"/>
      <c r="X401" s="539"/>
      <c r="Y401" s="539"/>
      <c r="Z401" s="539"/>
      <c r="AA401" s="539"/>
      <c r="AB401" s="539">
        <v>0</v>
      </c>
      <c r="AC401" s="539">
        <v>0</v>
      </c>
      <c r="AD401" s="539">
        <v>0</v>
      </c>
      <c r="AE401" s="539">
        <v>0</v>
      </c>
      <c r="AF401" s="1063"/>
      <c r="AG401" s="1060"/>
      <c r="AH401" s="1065"/>
      <c r="AI401" s="1065"/>
      <c r="AJ401" s="1067"/>
      <c r="AK401" s="1060"/>
      <c r="AL401" s="1069"/>
      <c r="AM401" s="1069"/>
      <c r="AN401" s="1069"/>
      <c r="AO401" s="1069"/>
      <c r="AP401" s="1069"/>
      <c r="AQ401" s="554" t="s">
        <v>422</v>
      </c>
      <c r="AR401" s="620"/>
      <c r="AS401" s="1070"/>
      <c r="AT401" s="1069"/>
      <c r="AU401" s="1069"/>
      <c r="AV401" s="554" t="s">
        <v>422</v>
      </c>
      <c r="AW401" s="660">
        <v>84</v>
      </c>
      <c r="AX401" s="1070"/>
      <c r="AY401" s="1072"/>
      <c r="AZ401" s="652"/>
      <c r="BA401" s="648"/>
      <c r="BB401" s="555" t="s">
        <v>423</v>
      </c>
      <c r="BC401" s="660">
        <v>7</v>
      </c>
      <c r="BD401" s="1054"/>
      <c r="BE401" s="1074"/>
    </row>
    <row r="402" spans="1:57" s="31" customFormat="1" ht="38.25" customHeight="1" x14ac:dyDescent="0.25">
      <c r="A402" s="1078"/>
      <c r="B402" s="1081"/>
      <c r="C402" s="1060"/>
      <c r="D402" s="557" t="s">
        <v>43</v>
      </c>
      <c r="E402" s="649"/>
      <c r="F402" s="649"/>
      <c r="G402" s="649"/>
      <c r="H402" s="649"/>
      <c r="I402" s="649"/>
      <c r="J402" s="649"/>
      <c r="K402" s="649"/>
      <c r="L402" s="649"/>
      <c r="M402" s="649"/>
      <c r="N402" s="649"/>
      <c r="O402" s="500">
        <f t="shared" ref="O402:R403" si="895">O398+O400</f>
        <v>150</v>
      </c>
      <c r="P402" s="500">
        <f t="shared" si="895"/>
        <v>150</v>
      </c>
      <c r="Q402" s="500">
        <f t="shared" si="895"/>
        <v>150</v>
      </c>
      <c r="R402" s="500">
        <f t="shared" si="895"/>
        <v>150</v>
      </c>
      <c r="S402" s="500"/>
      <c r="T402" s="500"/>
      <c r="U402" s="500"/>
      <c r="V402" s="500"/>
      <c r="W402" s="500"/>
      <c r="X402" s="500"/>
      <c r="Y402" s="500"/>
      <c r="Z402" s="500"/>
      <c r="AA402" s="500"/>
      <c r="AB402" s="500">
        <f t="shared" ref="AB402:AE403" si="896">AB398+AB400</f>
        <v>0</v>
      </c>
      <c r="AC402" s="500">
        <f t="shared" si="896"/>
        <v>0</v>
      </c>
      <c r="AD402" s="500">
        <f t="shared" si="896"/>
        <v>545</v>
      </c>
      <c r="AE402" s="500">
        <f t="shared" si="896"/>
        <v>545</v>
      </c>
      <c r="AF402" s="1063"/>
      <c r="AG402" s="1060"/>
      <c r="AH402" s="1065"/>
      <c r="AI402" s="1065"/>
      <c r="AJ402" s="1067"/>
      <c r="AK402" s="1060"/>
      <c r="AL402" s="1069"/>
      <c r="AM402" s="1069"/>
      <c r="AN402" s="1069"/>
      <c r="AO402" s="1069"/>
      <c r="AP402" s="1069"/>
      <c r="AQ402" s="554" t="s">
        <v>424</v>
      </c>
      <c r="AR402" s="620"/>
      <c r="AS402" s="1070"/>
      <c r="AT402" s="1069"/>
      <c r="AU402" s="1069"/>
      <c r="AV402" s="554" t="s">
        <v>424</v>
      </c>
      <c r="AW402" s="660">
        <v>424</v>
      </c>
      <c r="AX402" s="1070"/>
      <c r="AY402" s="1072"/>
      <c r="AZ402" s="652"/>
      <c r="BA402" s="648"/>
      <c r="BB402" s="555" t="s">
        <v>425</v>
      </c>
      <c r="BC402" s="660">
        <v>0</v>
      </c>
      <c r="BD402" s="1054"/>
      <c r="BE402" s="1074"/>
    </row>
    <row r="403" spans="1:57" s="31" customFormat="1" ht="38.25" x14ac:dyDescent="0.25">
      <c r="A403" s="1078"/>
      <c r="B403" s="1081"/>
      <c r="C403" s="1060"/>
      <c r="D403" s="1057" t="s">
        <v>45</v>
      </c>
      <c r="E403" s="1059"/>
      <c r="F403" s="1059"/>
      <c r="G403" s="1059"/>
      <c r="H403" s="1059"/>
      <c r="I403" s="1059"/>
      <c r="J403" s="1059"/>
      <c r="K403" s="1059"/>
      <c r="L403" s="1059"/>
      <c r="M403" s="1059"/>
      <c r="N403" s="1059"/>
      <c r="O403" s="1076">
        <f t="shared" si="895"/>
        <v>650000000</v>
      </c>
      <c r="P403" s="1076">
        <f t="shared" si="895"/>
        <v>650000000</v>
      </c>
      <c r="Q403" s="1076">
        <f t="shared" si="895"/>
        <v>650000000</v>
      </c>
      <c r="R403" s="1076">
        <f t="shared" si="895"/>
        <v>650000000</v>
      </c>
      <c r="S403" s="1076"/>
      <c r="T403" s="1076"/>
      <c r="U403" s="1076"/>
      <c r="V403" s="1076"/>
      <c r="W403" s="1076"/>
      <c r="X403" s="1076"/>
      <c r="Y403" s="1076"/>
      <c r="Z403" s="1076"/>
      <c r="AA403" s="1076"/>
      <c r="AB403" s="1076">
        <f t="shared" si="896"/>
        <v>162343510</v>
      </c>
      <c r="AC403" s="1076">
        <f t="shared" si="896"/>
        <v>277099618.33333331</v>
      </c>
      <c r="AD403" s="1076">
        <f t="shared" si="896"/>
        <v>2136053946</v>
      </c>
      <c r="AE403" s="1076">
        <f t="shared" si="896"/>
        <v>2357859878</v>
      </c>
      <c r="AF403" s="1063"/>
      <c r="AG403" s="1060"/>
      <c r="AH403" s="1065"/>
      <c r="AI403" s="1065"/>
      <c r="AJ403" s="1067"/>
      <c r="AK403" s="1060"/>
      <c r="AL403" s="1069"/>
      <c r="AM403" s="1069"/>
      <c r="AN403" s="1069"/>
      <c r="AO403" s="1069"/>
      <c r="AP403" s="1069"/>
      <c r="AQ403" s="554" t="s">
        <v>426</v>
      </c>
      <c r="AR403" s="620"/>
      <c r="AS403" s="1070"/>
      <c r="AT403" s="1069"/>
      <c r="AU403" s="1069"/>
      <c r="AV403" s="554" t="s">
        <v>426</v>
      </c>
      <c r="AW403" s="660">
        <v>37</v>
      </c>
      <c r="AX403" s="1070"/>
      <c r="AY403" s="1072"/>
      <c r="AZ403" s="652"/>
      <c r="BA403" s="648"/>
      <c r="BB403" s="555" t="s">
        <v>427</v>
      </c>
      <c r="BC403" s="660">
        <v>537</v>
      </c>
      <c r="BD403" s="1054"/>
      <c r="BE403" s="1074"/>
    </row>
    <row r="404" spans="1:57" s="31" customFormat="1" ht="26.25" customHeight="1" thickBot="1" x14ac:dyDescent="0.3">
      <c r="A404" s="1078"/>
      <c r="B404" s="1081"/>
      <c r="C404" s="1060"/>
      <c r="D404" s="1075"/>
      <c r="E404" s="1059"/>
      <c r="F404" s="1059"/>
      <c r="G404" s="1059"/>
      <c r="H404" s="1059"/>
      <c r="I404" s="1059"/>
      <c r="J404" s="1059"/>
      <c r="K404" s="1059"/>
      <c r="L404" s="1059"/>
      <c r="M404" s="1059"/>
      <c r="N404" s="1059"/>
      <c r="O404" s="1076"/>
      <c r="P404" s="1076"/>
      <c r="Q404" s="1076"/>
      <c r="R404" s="1076"/>
      <c r="S404" s="1076"/>
      <c r="T404" s="1076"/>
      <c r="U404" s="1076"/>
      <c r="V404" s="1076"/>
      <c r="W404" s="1076"/>
      <c r="X404" s="1076"/>
      <c r="Y404" s="1076"/>
      <c r="Z404" s="1076"/>
      <c r="AA404" s="1076"/>
      <c r="AB404" s="1076"/>
      <c r="AC404" s="1076"/>
      <c r="AD404" s="1076"/>
      <c r="AE404" s="1076"/>
      <c r="AF404" s="1064"/>
      <c r="AG404" s="1060"/>
      <c r="AH404" s="1065"/>
      <c r="AI404" s="1065"/>
      <c r="AJ404" s="1068"/>
      <c r="AK404" s="1060"/>
      <c r="AL404" s="1069"/>
      <c r="AM404" s="1069"/>
      <c r="AN404" s="1069"/>
      <c r="AO404" s="1069"/>
      <c r="AP404" s="1069"/>
      <c r="AQ404" s="554" t="s">
        <v>428</v>
      </c>
      <c r="AR404" s="620"/>
      <c r="AS404" s="1070"/>
      <c r="AT404" s="1069"/>
      <c r="AU404" s="1069"/>
      <c r="AV404" s="554" t="s">
        <v>428</v>
      </c>
      <c r="AW404" s="660">
        <v>0</v>
      </c>
      <c r="AX404" s="1070"/>
      <c r="AY404" s="1073"/>
      <c r="AZ404" s="652"/>
      <c r="BA404" s="648"/>
      <c r="BB404" s="650"/>
      <c r="BC404" s="650"/>
      <c r="BD404" s="1055"/>
      <c r="BE404" s="1074"/>
    </row>
    <row r="405" spans="1:57" s="31" customFormat="1" ht="22.5" customHeight="1" x14ac:dyDescent="0.25">
      <c r="A405" s="1078"/>
      <c r="B405" s="1081"/>
      <c r="C405" s="1060" t="s">
        <v>442</v>
      </c>
      <c r="D405" s="551" t="s">
        <v>41</v>
      </c>
      <c r="E405" s="649"/>
      <c r="F405" s="649"/>
      <c r="G405" s="649"/>
      <c r="H405" s="649"/>
      <c r="I405" s="649"/>
      <c r="J405" s="649"/>
      <c r="K405" s="649"/>
      <c r="L405" s="649"/>
      <c r="M405" s="649"/>
      <c r="N405" s="649"/>
      <c r="O405" s="500">
        <v>150</v>
      </c>
      <c r="P405" s="500">
        <v>150</v>
      </c>
      <c r="Q405" s="500">
        <v>150</v>
      </c>
      <c r="R405" s="500">
        <v>150</v>
      </c>
      <c r="S405" s="42"/>
      <c r="T405" s="42"/>
      <c r="U405" s="42"/>
      <c r="V405" s="42"/>
      <c r="W405" s="42"/>
      <c r="X405" s="42"/>
      <c r="Y405" s="42"/>
      <c r="Z405" s="42"/>
      <c r="AA405" s="500"/>
      <c r="AB405" s="500">
        <v>0</v>
      </c>
      <c r="AC405" s="500">
        <v>0</v>
      </c>
      <c r="AD405" s="665">
        <v>310</v>
      </c>
      <c r="AE405" s="665">
        <v>310</v>
      </c>
      <c r="AF405" s="1062" t="s">
        <v>491</v>
      </c>
      <c r="AG405" s="1060" t="s">
        <v>442</v>
      </c>
      <c r="AH405" s="1065"/>
      <c r="AI405" s="1065"/>
      <c r="AJ405" s="1066" t="s">
        <v>588</v>
      </c>
      <c r="AK405" s="1060" t="s">
        <v>442</v>
      </c>
      <c r="AL405" s="1069"/>
      <c r="AM405" s="1069" t="s">
        <v>456</v>
      </c>
      <c r="AN405" s="1069">
        <v>4500</v>
      </c>
      <c r="AO405" s="1069"/>
      <c r="AP405" s="1069">
        <f t="shared" ref="AP405" si="897">AO405-AS405</f>
        <v>0</v>
      </c>
      <c r="AQ405" s="554" t="s">
        <v>414</v>
      </c>
      <c r="AR405" s="621"/>
      <c r="AS405" s="1070"/>
      <c r="AT405" s="1069">
        <v>310</v>
      </c>
      <c r="AU405" s="1069">
        <f t="shared" ref="AU405" si="898">AT405-AX405</f>
        <v>310</v>
      </c>
      <c r="AV405" s="554" t="s">
        <v>414</v>
      </c>
      <c r="AW405" s="660">
        <v>0</v>
      </c>
      <c r="AX405" s="1070"/>
      <c r="AY405" s="1071"/>
      <c r="AZ405" s="555" t="s">
        <v>415</v>
      </c>
      <c r="BA405" s="660">
        <v>0</v>
      </c>
      <c r="BB405" s="555" t="s">
        <v>416</v>
      </c>
      <c r="BC405" s="660">
        <v>2</v>
      </c>
      <c r="BD405" s="1053">
        <f t="shared" ref="BD405" si="899">AE405</f>
        <v>310</v>
      </c>
      <c r="BE405" s="1056"/>
    </row>
    <row r="406" spans="1:57" s="31" customFormat="1" ht="38.25" customHeight="1" x14ac:dyDescent="0.25">
      <c r="A406" s="1078"/>
      <c r="B406" s="1081"/>
      <c r="C406" s="1060"/>
      <c r="D406" s="651" t="s">
        <v>3</v>
      </c>
      <c r="E406" s="538"/>
      <c r="F406" s="538"/>
      <c r="G406" s="538"/>
      <c r="H406" s="538"/>
      <c r="I406" s="538"/>
      <c r="J406" s="538"/>
      <c r="K406" s="538"/>
      <c r="L406" s="538"/>
      <c r="M406" s="538"/>
      <c r="N406" s="538"/>
      <c r="O406" s="538">
        <v>650000000</v>
      </c>
      <c r="P406" s="538">
        <v>650000000</v>
      </c>
      <c r="Q406" s="538">
        <v>650000000</v>
      </c>
      <c r="R406" s="538">
        <v>650000000</v>
      </c>
      <c r="S406" s="639"/>
      <c r="T406" s="538"/>
      <c r="U406" s="539"/>
      <c r="V406" s="539"/>
      <c r="W406" s="539"/>
      <c r="X406" s="539"/>
      <c r="Y406" s="538"/>
      <c r="Z406" s="538"/>
      <c r="AA406" s="820"/>
      <c r="AB406" s="539">
        <v>92342180</v>
      </c>
      <c r="AC406" s="539">
        <v>157616296.66666666</v>
      </c>
      <c r="AD406" s="539">
        <v>1215003162</v>
      </c>
      <c r="AE406" s="539">
        <v>1341168004</v>
      </c>
      <c r="AF406" s="1063"/>
      <c r="AG406" s="1060"/>
      <c r="AH406" s="1065"/>
      <c r="AI406" s="1065"/>
      <c r="AJ406" s="1067"/>
      <c r="AK406" s="1060"/>
      <c r="AL406" s="1069"/>
      <c r="AM406" s="1069"/>
      <c r="AN406" s="1069"/>
      <c r="AO406" s="1069"/>
      <c r="AP406" s="1069"/>
      <c r="AQ406" s="554" t="s">
        <v>417</v>
      </c>
      <c r="AR406" s="621"/>
      <c r="AS406" s="1070"/>
      <c r="AT406" s="1069"/>
      <c r="AU406" s="1069"/>
      <c r="AV406" s="554" t="s">
        <v>417</v>
      </c>
      <c r="AW406" s="660">
        <v>0</v>
      </c>
      <c r="AX406" s="1070"/>
      <c r="AY406" s="1072"/>
      <c r="AZ406" s="555" t="s">
        <v>418</v>
      </c>
      <c r="BA406" s="660">
        <v>0</v>
      </c>
      <c r="BB406" s="555" t="s">
        <v>419</v>
      </c>
      <c r="BC406" s="660">
        <v>0</v>
      </c>
      <c r="BD406" s="1054"/>
      <c r="BE406" s="1056"/>
    </row>
    <row r="407" spans="1:57" s="31" customFormat="1" ht="51" x14ac:dyDescent="0.25">
      <c r="A407" s="1078"/>
      <c r="B407" s="1081"/>
      <c r="C407" s="1060"/>
      <c r="D407" s="557" t="s">
        <v>42</v>
      </c>
      <c r="E407" s="649"/>
      <c r="F407" s="649"/>
      <c r="G407" s="649"/>
      <c r="H407" s="649"/>
      <c r="I407" s="649"/>
      <c r="J407" s="649"/>
      <c r="K407" s="649"/>
      <c r="L407" s="649"/>
      <c r="M407" s="649"/>
      <c r="N407" s="649"/>
      <c r="O407" s="500">
        <v>0</v>
      </c>
      <c r="P407" s="500">
        <v>0</v>
      </c>
      <c r="Q407" s="500">
        <v>0</v>
      </c>
      <c r="R407" s="500">
        <v>0</v>
      </c>
      <c r="S407" s="809"/>
      <c r="T407" s="500"/>
      <c r="U407" s="809"/>
      <c r="V407" s="809"/>
      <c r="W407" s="809"/>
      <c r="X407" s="809"/>
      <c r="Y407" s="809"/>
      <c r="Z407" s="809"/>
      <c r="AA407" s="809"/>
      <c r="AB407" s="809">
        <v>0</v>
      </c>
      <c r="AC407" s="809">
        <v>0</v>
      </c>
      <c r="AD407" s="809">
        <v>0</v>
      </c>
      <c r="AE407" s="809">
        <v>0</v>
      </c>
      <c r="AF407" s="1063"/>
      <c r="AG407" s="1060"/>
      <c r="AH407" s="1065"/>
      <c r="AI407" s="1065"/>
      <c r="AJ407" s="1067"/>
      <c r="AK407" s="1060"/>
      <c r="AL407" s="1069"/>
      <c r="AM407" s="1069"/>
      <c r="AN407" s="1069"/>
      <c r="AO407" s="1069"/>
      <c r="AP407" s="1069"/>
      <c r="AQ407" s="554" t="s">
        <v>420</v>
      </c>
      <c r="AR407" s="621"/>
      <c r="AS407" s="1070"/>
      <c r="AT407" s="1069"/>
      <c r="AU407" s="1069"/>
      <c r="AV407" s="554" t="s">
        <v>420</v>
      </c>
      <c r="AW407" s="660">
        <v>0</v>
      </c>
      <c r="AX407" s="1070"/>
      <c r="AY407" s="1072"/>
      <c r="AZ407" s="555" t="s">
        <v>591</v>
      </c>
      <c r="BA407" s="664">
        <v>310</v>
      </c>
      <c r="BB407" s="555" t="s">
        <v>421</v>
      </c>
      <c r="BC407" s="664">
        <v>0</v>
      </c>
      <c r="BD407" s="1054"/>
      <c r="BE407" s="1056"/>
    </row>
    <row r="408" spans="1:57" s="31" customFormat="1" ht="38.25" customHeight="1" x14ac:dyDescent="0.25">
      <c r="A408" s="1078"/>
      <c r="B408" s="1081"/>
      <c r="C408" s="1060"/>
      <c r="D408" s="651" t="s">
        <v>4</v>
      </c>
      <c r="E408" s="649"/>
      <c r="F408" s="649"/>
      <c r="G408" s="649"/>
      <c r="H408" s="649"/>
      <c r="I408" s="649"/>
      <c r="J408" s="649"/>
      <c r="K408" s="649"/>
      <c r="L408" s="649"/>
      <c r="M408" s="649"/>
      <c r="N408" s="649"/>
      <c r="O408" s="500">
        <v>0</v>
      </c>
      <c r="P408" s="500">
        <v>0</v>
      </c>
      <c r="Q408" s="500">
        <v>0</v>
      </c>
      <c r="R408" s="500">
        <v>0</v>
      </c>
      <c r="S408" s="809"/>
      <c r="T408" s="500"/>
      <c r="U408" s="539"/>
      <c r="V408" s="539"/>
      <c r="W408" s="539"/>
      <c r="X408" s="539"/>
      <c r="Y408" s="539"/>
      <c r="Z408" s="539"/>
      <c r="AA408" s="539"/>
      <c r="AB408" s="539">
        <v>0</v>
      </c>
      <c r="AC408" s="539">
        <v>0</v>
      </c>
      <c r="AD408" s="539">
        <v>0</v>
      </c>
      <c r="AE408" s="539">
        <v>0</v>
      </c>
      <c r="AF408" s="1063"/>
      <c r="AG408" s="1060"/>
      <c r="AH408" s="1065"/>
      <c r="AI408" s="1065"/>
      <c r="AJ408" s="1067"/>
      <c r="AK408" s="1060"/>
      <c r="AL408" s="1069"/>
      <c r="AM408" s="1069"/>
      <c r="AN408" s="1069"/>
      <c r="AO408" s="1069"/>
      <c r="AP408" s="1069"/>
      <c r="AQ408" s="554" t="s">
        <v>422</v>
      </c>
      <c r="AR408" s="621"/>
      <c r="AS408" s="1070"/>
      <c r="AT408" s="1069"/>
      <c r="AU408" s="1069"/>
      <c r="AV408" s="554" t="s">
        <v>422</v>
      </c>
      <c r="AW408" s="660">
        <v>45</v>
      </c>
      <c r="AX408" s="1070"/>
      <c r="AY408" s="1072"/>
      <c r="AZ408" s="652"/>
      <c r="BA408" s="648"/>
      <c r="BB408" s="555" t="s">
        <v>423</v>
      </c>
      <c r="BC408" s="660">
        <v>0</v>
      </c>
      <c r="BD408" s="1054"/>
      <c r="BE408" s="1056"/>
    </row>
    <row r="409" spans="1:57" s="31" customFormat="1" ht="38.25" customHeight="1" x14ac:dyDescent="0.25">
      <c r="A409" s="1078"/>
      <c r="B409" s="1081"/>
      <c r="C409" s="1060"/>
      <c r="D409" s="557" t="s">
        <v>43</v>
      </c>
      <c r="E409" s="649"/>
      <c r="F409" s="649"/>
      <c r="G409" s="649"/>
      <c r="H409" s="649"/>
      <c r="I409" s="649"/>
      <c r="J409" s="649"/>
      <c r="K409" s="649"/>
      <c r="L409" s="649"/>
      <c r="M409" s="649"/>
      <c r="N409" s="649"/>
      <c r="O409" s="500">
        <f t="shared" ref="O409:R410" si="900">O405+O407</f>
        <v>150</v>
      </c>
      <c r="P409" s="500">
        <f t="shared" si="900"/>
        <v>150</v>
      </c>
      <c r="Q409" s="500">
        <f t="shared" si="900"/>
        <v>150</v>
      </c>
      <c r="R409" s="500">
        <f t="shared" si="900"/>
        <v>150</v>
      </c>
      <c r="S409" s="500"/>
      <c r="T409" s="500"/>
      <c r="U409" s="500"/>
      <c r="V409" s="500"/>
      <c r="W409" s="500"/>
      <c r="X409" s="500"/>
      <c r="Y409" s="500"/>
      <c r="Z409" s="500"/>
      <c r="AA409" s="500"/>
      <c r="AB409" s="500">
        <f t="shared" ref="AB409:AE410" si="901">AB405+AB407</f>
        <v>0</v>
      </c>
      <c r="AC409" s="500">
        <f t="shared" si="901"/>
        <v>0</v>
      </c>
      <c r="AD409" s="500">
        <f t="shared" si="901"/>
        <v>310</v>
      </c>
      <c r="AE409" s="500">
        <f t="shared" si="901"/>
        <v>310</v>
      </c>
      <c r="AF409" s="1063"/>
      <c r="AG409" s="1060"/>
      <c r="AH409" s="1065"/>
      <c r="AI409" s="1065"/>
      <c r="AJ409" s="1067"/>
      <c r="AK409" s="1060"/>
      <c r="AL409" s="1069"/>
      <c r="AM409" s="1069"/>
      <c r="AN409" s="1069"/>
      <c r="AO409" s="1069"/>
      <c r="AP409" s="1069"/>
      <c r="AQ409" s="554" t="s">
        <v>424</v>
      </c>
      <c r="AR409" s="621"/>
      <c r="AS409" s="1070"/>
      <c r="AT409" s="1069"/>
      <c r="AU409" s="1069"/>
      <c r="AV409" s="554" t="s">
        <v>424</v>
      </c>
      <c r="AW409" s="660">
        <v>239</v>
      </c>
      <c r="AX409" s="1070"/>
      <c r="AY409" s="1072"/>
      <c r="AZ409" s="652"/>
      <c r="BA409" s="648"/>
      <c r="BB409" s="555" t="s">
        <v>425</v>
      </c>
      <c r="BC409" s="660">
        <v>0</v>
      </c>
      <c r="BD409" s="1054"/>
      <c r="BE409" s="1056"/>
    </row>
    <row r="410" spans="1:57" s="31" customFormat="1" ht="38.25" x14ac:dyDescent="0.25">
      <c r="A410" s="1078"/>
      <c r="B410" s="1081"/>
      <c r="C410" s="1060"/>
      <c r="D410" s="1057" t="s">
        <v>45</v>
      </c>
      <c r="E410" s="1059"/>
      <c r="F410" s="1059"/>
      <c r="G410" s="1059"/>
      <c r="H410" s="1059"/>
      <c r="I410" s="1059"/>
      <c r="J410" s="1059"/>
      <c r="K410" s="1059"/>
      <c r="L410" s="1059"/>
      <c r="M410" s="1059"/>
      <c r="N410" s="1059"/>
      <c r="O410" s="1076">
        <f t="shared" si="900"/>
        <v>650000000</v>
      </c>
      <c r="P410" s="1076">
        <f t="shared" si="900"/>
        <v>650000000</v>
      </c>
      <c r="Q410" s="1076">
        <f t="shared" si="900"/>
        <v>650000000</v>
      </c>
      <c r="R410" s="1076">
        <f t="shared" si="900"/>
        <v>650000000</v>
      </c>
      <c r="S410" s="1076"/>
      <c r="T410" s="1076"/>
      <c r="U410" s="1076"/>
      <c r="V410" s="1076"/>
      <c r="W410" s="1076"/>
      <c r="X410" s="1076"/>
      <c r="Y410" s="1076"/>
      <c r="Z410" s="1076"/>
      <c r="AA410" s="1076"/>
      <c r="AB410" s="1076">
        <f t="shared" si="901"/>
        <v>92342180</v>
      </c>
      <c r="AC410" s="1076">
        <f t="shared" si="901"/>
        <v>157616296.66666666</v>
      </c>
      <c r="AD410" s="1076">
        <f t="shared" si="901"/>
        <v>1215003162</v>
      </c>
      <c r="AE410" s="1076">
        <f t="shared" si="901"/>
        <v>1341168004</v>
      </c>
      <c r="AF410" s="1063"/>
      <c r="AG410" s="1060"/>
      <c r="AH410" s="1065"/>
      <c r="AI410" s="1065"/>
      <c r="AJ410" s="1067"/>
      <c r="AK410" s="1060"/>
      <c r="AL410" s="1069"/>
      <c r="AM410" s="1069"/>
      <c r="AN410" s="1069"/>
      <c r="AO410" s="1069"/>
      <c r="AP410" s="1069"/>
      <c r="AQ410" s="554" t="s">
        <v>426</v>
      </c>
      <c r="AR410" s="621"/>
      <c r="AS410" s="1070"/>
      <c r="AT410" s="1069"/>
      <c r="AU410" s="1069"/>
      <c r="AV410" s="554" t="s">
        <v>426</v>
      </c>
      <c r="AW410" s="660">
        <v>26</v>
      </c>
      <c r="AX410" s="1070"/>
      <c r="AY410" s="1072"/>
      <c r="AZ410" s="652"/>
      <c r="BA410" s="648"/>
      <c r="BB410" s="555" t="s">
        <v>427</v>
      </c>
      <c r="BC410" s="660">
        <v>308</v>
      </c>
      <c r="BD410" s="1054"/>
      <c r="BE410" s="1056"/>
    </row>
    <row r="411" spans="1:57" s="31" customFormat="1" ht="26.25" customHeight="1" thickBot="1" x14ac:dyDescent="0.3">
      <c r="A411" s="1078"/>
      <c r="B411" s="1081"/>
      <c r="C411" s="1060"/>
      <c r="D411" s="1075"/>
      <c r="E411" s="1059"/>
      <c r="F411" s="1059"/>
      <c r="G411" s="1059"/>
      <c r="H411" s="1059"/>
      <c r="I411" s="1059"/>
      <c r="J411" s="1059"/>
      <c r="K411" s="1059"/>
      <c r="L411" s="1059"/>
      <c r="M411" s="1059"/>
      <c r="N411" s="1059"/>
      <c r="O411" s="1076"/>
      <c r="P411" s="1076"/>
      <c r="Q411" s="1076"/>
      <c r="R411" s="1076"/>
      <c r="S411" s="1076"/>
      <c r="T411" s="1076"/>
      <c r="U411" s="1076"/>
      <c r="V411" s="1076"/>
      <c r="W411" s="1076"/>
      <c r="X411" s="1076"/>
      <c r="Y411" s="1076"/>
      <c r="Z411" s="1076"/>
      <c r="AA411" s="1076"/>
      <c r="AB411" s="1076"/>
      <c r="AC411" s="1076"/>
      <c r="AD411" s="1076"/>
      <c r="AE411" s="1076"/>
      <c r="AF411" s="1064"/>
      <c r="AG411" s="1060"/>
      <c r="AH411" s="1065"/>
      <c r="AI411" s="1065"/>
      <c r="AJ411" s="1068"/>
      <c r="AK411" s="1060"/>
      <c r="AL411" s="1069"/>
      <c r="AM411" s="1069"/>
      <c r="AN411" s="1069"/>
      <c r="AO411" s="1069"/>
      <c r="AP411" s="1069"/>
      <c r="AQ411" s="554" t="s">
        <v>428</v>
      </c>
      <c r="AR411" s="621"/>
      <c r="AS411" s="1070"/>
      <c r="AT411" s="1069"/>
      <c r="AU411" s="1069"/>
      <c r="AV411" s="554" t="s">
        <v>428</v>
      </c>
      <c r="AW411" s="660">
        <v>0</v>
      </c>
      <c r="AX411" s="1070"/>
      <c r="AY411" s="1073"/>
      <c r="AZ411" s="652"/>
      <c r="BA411" s="648"/>
      <c r="BB411" s="650"/>
      <c r="BC411" s="650"/>
      <c r="BD411" s="1055"/>
      <c r="BE411" s="1056"/>
    </row>
    <row r="412" spans="1:57" s="31" customFormat="1" ht="22.5" customHeight="1" x14ac:dyDescent="0.25">
      <c r="A412" s="1078"/>
      <c r="B412" s="1081"/>
      <c r="C412" s="1060" t="s">
        <v>444</v>
      </c>
      <c r="D412" s="551" t="s">
        <v>41</v>
      </c>
      <c r="E412" s="649"/>
      <c r="F412" s="649"/>
      <c r="G412" s="649"/>
      <c r="H412" s="649"/>
      <c r="I412" s="649"/>
      <c r="J412" s="649"/>
      <c r="K412" s="649"/>
      <c r="L412" s="649"/>
      <c r="M412" s="649"/>
      <c r="N412" s="649"/>
      <c r="O412" s="500">
        <v>150</v>
      </c>
      <c r="P412" s="500">
        <v>150</v>
      </c>
      <c r="Q412" s="500">
        <v>150</v>
      </c>
      <c r="R412" s="500">
        <v>150</v>
      </c>
      <c r="S412" s="42"/>
      <c r="T412" s="42"/>
      <c r="U412" s="42"/>
      <c r="V412" s="42"/>
      <c r="W412" s="42"/>
      <c r="X412" s="42"/>
      <c r="Y412" s="42"/>
      <c r="Z412" s="42"/>
      <c r="AA412" s="500"/>
      <c r="AB412" s="500">
        <v>0</v>
      </c>
      <c r="AC412" s="500">
        <v>0</v>
      </c>
      <c r="AD412" s="665">
        <v>16</v>
      </c>
      <c r="AE412" s="665">
        <v>16</v>
      </c>
      <c r="AF412" s="1062" t="s">
        <v>491</v>
      </c>
      <c r="AG412" s="1060" t="s">
        <v>444</v>
      </c>
      <c r="AH412" s="1065"/>
      <c r="AI412" s="1065"/>
      <c r="AJ412" s="1066" t="s">
        <v>588</v>
      </c>
      <c r="AK412" s="1060" t="s">
        <v>444</v>
      </c>
      <c r="AL412" s="1069"/>
      <c r="AM412" s="1069" t="s">
        <v>456</v>
      </c>
      <c r="AN412" s="1069">
        <v>4500</v>
      </c>
      <c r="AO412" s="1069"/>
      <c r="AP412" s="1069">
        <f t="shared" ref="AP412" si="902">AO412-AS412</f>
        <v>0</v>
      </c>
      <c r="AQ412" s="554" t="s">
        <v>414</v>
      </c>
      <c r="AR412" s="620"/>
      <c r="AS412" s="1070"/>
      <c r="AT412" s="1069">
        <v>16</v>
      </c>
      <c r="AU412" s="1069">
        <f t="shared" ref="AU412" si="903">AT412-AX412</f>
        <v>16</v>
      </c>
      <c r="AV412" s="554" t="s">
        <v>414</v>
      </c>
      <c r="AW412" s="660">
        <v>0</v>
      </c>
      <c r="AX412" s="1070"/>
      <c r="AY412" s="1071"/>
      <c r="AZ412" s="555" t="s">
        <v>415</v>
      </c>
      <c r="BA412" s="660">
        <v>0</v>
      </c>
      <c r="BB412" s="555" t="s">
        <v>416</v>
      </c>
      <c r="BC412" s="660">
        <v>0</v>
      </c>
      <c r="BD412" s="1053">
        <f t="shared" ref="BD412" si="904">AE412</f>
        <v>16</v>
      </c>
      <c r="BE412" s="1056"/>
    </row>
    <row r="413" spans="1:57" s="31" customFormat="1" ht="38.25" customHeight="1" x14ac:dyDescent="0.25">
      <c r="A413" s="1078"/>
      <c r="B413" s="1081"/>
      <c r="C413" s="1060"/>
      <c r="D413" s="651" t="s">
        <v>3</v>
      </c>
      <c r="E413" s="538"/>
      <c r="F413" s="538"/>
      <c r="G413" s="538"/>
      <c r="H413" s="538"/>
      <c r="I413" s="538"/>
      <c r="J413" s="538"/>
      <c r="K413" s="538"/>
      <c r="L413" s="538"/>
      <c r="M413" s="538"/>
      <c r="N413" s="538"/>
      <c r="O413" s="538">
        <v>650000000</v>
      </c>
      <c r="P413" s="538">
        <v>650000000</v>
      </c>
      <c r="Q413" s="538">
        <v>650000000</v>
      </c>
      <c r="R413" s="538">
        <v>650000000</v>
      </c>
      <c r="S413" s="639"/>
      <c r="T413" s="538"/>
      <c r="U413" s="539"/>
      <c r="V413" s="539"/>
      <c r="W413" s="539"/>
      <c r="X413" s="539"/>
      <c r="Y413" s="538"/>
      <c r="Z413" s="538"/>
      <c r="AA413" s="820"/>
      <c r="AB413" s="539">
        <v>4766048</v>
      </c>
      <c r="AC413" s="539">
        <v>8135034.666666666</v>
      </c>
      <c r="AD413" s="539">
        <v>62709841</v>
      </c>
      <c r="AE413" s="539">
        <v>69221574</v>
      </c>
      <c r="AF413" s="1063"/>
      <c r="AG413" s="1060"/>
      <c r="AH413" s="1065"/>
      <c r="AI413" s="1065"/>
      <c r="AJ413" s="1067"/>
      <c r="AK413" s="1060"/>
      <c r="AL413" s="1069"/>
      <c r="AM413" s="1069"/>
      <c r="AN413" s="1069"/>
      <c r="AO413" s="1069"/>
      <c r="AP413" s="1069"/>
      <c r="AQ413" s="554" t="s">
        <v>417</v>
      </c>
      <c r="AR413" s="620"/>
      <c r="AS413" s="1070"/>
      <c r="AT413" s="1069"/>
      <c r="AU413" s="1069"/>
      <c r="AV413" s="554" t="s">
        <v>417</v>
      </c>
      <c r="AW413" s="660">
        <v>0</v>
      </c>
      <c r="AX413" s="1070"/>
      <c r="AY413" s="1072"/>
      <c r="AZ413" s="555" t="s">
        <v>418</v>
      </c>
      <c r="BA413" s="660">
        <v>0</v>
      </c>
      <c r="BB413" s="555" t="s">
        <v>419</v>
      </c>
      <c r="BC413" s="660">
        <v>0</v>
      </c>
      <c r="BD413" s="1054"/>
      <c r="BE413" s="1056"/>
    </row>
    <row r="414" spans="1:57" s="31" customFormat="1" ht="51" x14ac:dyDescent="0.25">
      <c r="A414" s="1078"/>
      <c r="B414" s="1081"/>
      <c r="C414" s="1060"/>
      <c r="D414" s="557" t="s">
        <v>42</v>
      </c>
      <c r="E414" s="649"/>
      <c r="F414" s="649"/>
      <c r="G414" s="649"/>
      <c r="H414" s="649"/>
      <c r="I414" s="649"/>
      <c r="J414" s="649"/>
      <c r="K414" s="649"/>
      <c r="L414" s="649"/>
      <c r="M414" s="649"/>
      <c r="N414" s="649"/>
      <c r="O414" s="500">
        <v>0</v>
      </c>
      <c r="P414" s="500">
        <v>0</v>
      </c>
      <c r="Q414" s="500">
        <v>0</v>
      </c>
      <c r="R414" s="500">
        <v>0</v>
      </c>
      <c r="S414" s="809"/>
      <c r="T414" s="500"/>
      <c r="U414" s="809"/>
      <c r="V414" s="809"/>
      <c r="W414" s="809"/>
      <c r="X414" s="809"/>
      <c r="Y414" s="809"/>
      <c r="Z414" s="809"/>
      <c r="AA414" s="809"/>
      <c r="AB414" s="809">
        <v>0</v>
      </c>
      <c r="AC414" s="809">
        <v>0</v>
      </c>
      <c r="AD414" s="809">
        <v>0</v>
      </c>
      <c r="AE414" s="809">
        <v>0</v>
      </c>
      <c r="AF414" s="1063"/>
      <c r="AG414" s="1060"/>
      <c r="AH414" s="1065"/>
      <c r="AI414" s="1065"/>
      <c r="AJ414" s="1067"/>
      <c r="AK414" s="1060"/>
      <c r="AL414" s="1069"/>
      <c r="AM414" s="1069"/>
      <c r="AN414" s="1069"/>
      <c r="AO414" s="1069"/>
      <c r="AP414" s="1069"/>
      <c r="AQ414" s="554" t="s">
        <v>420</v>
      </c>
      <c r="AR414" s="620"/>
      <c r="AS414" s="1070"/>
      <c r="AT414" s="1069"/>
      <c r="AU414" s="1069"/>
      <c r="AV414" s="554" t="s">
        <v>420</v>
      </c>
      <c r="AW414" s="660">
        <v>0</v>
      </c>
      <c r="AX414" s="1070"/>
      <c r="AY414" s="1072"/>
      <c r="AZ414" s="555" t="s">
        <v>591</v>
      </c>
      <c r="BA414" s="664">
        <v>16</v>
      </c>
      <c r="BB414" s="555" t="s">
        <v>421</v>
      </c>
      <c r="BC414" s="664">
        <v>0</v>
      </c>
      <c r="BD414" s="1054"/>
      <c r="BE414" s="1056"/>
    </row>
    <row r="415" spans="1:57" s="31" customFormat="1" ht="38.25" customHeight="1" x14ac:dyDescent="0.25">
      <c r="A415" s="1078"/>
      <c r="B415" s="1081"/>
      <c r="C415" s="1060"/>
      <c r="D415" s="651" t="s">
        <v>4</v>
      </c>
      <c r="E415" s="649"/>
      <c r="F415" s="649"/>
      <c r="G415" s="649"/>
      <c r="H415" s="649"/>
      <c r="I415" s="649"/>
      <c r="J415" s="649"/>
      <c r="K415" s="649"/>
      <c r="L415" s="649"/>
      <c r="M415" s="649"/>
      <c r="N415" s="649"/>
      <c r="O415" s="500">
        <v>0</v>
      </c>
      <c r="P415" s="500">
        <v>0</v>
      </c>
      <c r="Q415" s="500">
        <v>0</v>
      </c>
      <c r="R415" s="500">
        <v>0</v>
      </c>
      <c r="S415" s="809"/>
      <c r="T415" s="538"/>
      <c r="U415" s="538"/>
      <c r="V415" s="539"/>
      <c r="W415" s="539"/>
      <c r="X415" s="539"/>
      <c r="Y415" s="539"/>
      <c r="Z415" s="539"/>
      <c r="AA415" s="539"/>
      <c r="AB415" s="539">
        <v>0</v>
      </c>
      <c r="AC415" s="539">
        <v>0</v>
      </c>
      <c r="AD415" s="539">
        <v>0</v>
      </c>
      <c r="AE415" s="539">
        <v>0</v>
      </c>
      <c r="AF415" s="1063"/>
      <c r="AG415" s="1060"/>
      <c r="AH415" s="1065"/>
      <c r="AI415" s="1065"/>
      <c r="AJ415" s="1067"/>
      <c r="AK415" s="1060"/>
      <c r="AL415" s="1069"/>
      <c r="AM415" s="1069"/>
      <c r="AN415" s="1069"/>
      <c r="AO415" s="1069"/>
      <c r="AP415" s="1069"/>
      <c r="AQ415" s="554" t="s">
        <v>422</v>
      </c>
      <c r="AR415" s="620"/>
      <c r="AS415" s="1070"/>
      <c r="AT415" s="1069"/>
      <c r="AU415" s="1069"/>
      <c r="AV415" s="554" t="s">
        <v>422</v>
      </c>
      <c r="AW415" s="660">
        <v>5</v>
      </c>
      <c r="AX415" s="1070"/>
      <c r="AY415" s="1072"/>
      <c r="AZ415" s="652"/>
      <c r="BA415" s="648"/>
      <c r="BB415" s="555" t="s">
        <v>423</v>
      </c>
      <c r="BC415" s="660">
        <v>0</v>
      </c>
      <c r="BD415" s="1054"/>
      <c r="BE415" s="1056"/>
    </row>
    <row r="416" spans="1:57" s="31" customFormat="1" ht="38.25" customHeight="1" x14ac:dyDescent="0.25">
      <c r="A416" s="1078"/>
      <c r="B416" s="1081"/>
      <c r="C416" s="1060"/>
      <c r="D416" s="557" t="s">
        <v>43</v>
      </c>
      <c r="E416" s="649"/>
      <c r="F416" s="649"/>
      <c r="G416" s="649"/>
      <c r="H416" s="649"/>
      <c r="I416" s="649"/>
      <c r="J416" s="649"/>
      <c r="K416" s="649"/>
      <c r="L416" s="649"/>
      <c r="M416" s="649"/>
      <c r="N416" s="649"/>
      <c r="O416" s="500">
        <f t="shared" ref="O416:R417" si="905">O412+O414</f>
        <v>150</v>
      </c>
      <c r="P416" s="500">
        <f t="shared" si="905"/>
        <v>150</v>
      </c>
      <c r="Q416" s="500">
        <f t="shared" si="905"/>
        <v>150</v>
      </c>
      <c r="R416" s="500">
        <f t="shared" si="905"/>
        <v>150</v>
      </c>
      <c r="S416" s="500"/>
      <c r="T416" s="500"/>
      <c r="U416" s="500"/>
      <c r="V416" s="500"/>
      <c r="W416" s="500"/>
      <c r="X416" s="500"/>
      <c r="Y416" s="500"/>
      <c r="Z416" s="500"/>
      <c r="AA416" s="500"/>
      <c r="AB416" s="500">
        <f t="shared" ref="AB416:AE417" si="906">AB412+AB414</f>
        <v>0</v>
      </c>
      <c r="AC416" s="500">
        <f t="shared" si="906"/>
        <v>0</v>
      </c>
      <c r="AD416" s="500">
        <f t="shared" si="906"/>
        <v>16</v>
      </c>
      <c r="AE416" s="500">
        <f t="shared" si="906"/>
        <v>16</v>
      </c>
      <c r="AF416" s="1063"/>
      <c r="AG416" s="1060"/>
      <c r="AH416" s="1065"/>
      <c r="AI416" s="1065"/>
      <c r="AJ416" s="1067"/>
      <c r="AK416" s="1060"/>
      <c r="AL416" s="1069"/>
      <c r="AM416" s="1069"/>
      <c r="AN416" s="1069"/>
      <c r="AO416" s="1069"/>
      <c r="AP416" s="1069"/>
      <c r="AQ416" s="554" t="s">
        <v>424</v>
      </c>
      <c r="AR416" s="620"/>
      <c r="AS416" s="1070"/>
      <c r="AT416" s="1069"/>
      <c r="AU416" s="1069"/>
      <c r="AV416" s="554" t="s">
        <v>424</v>
      </c>
      <c r="AW416" s="660">
        <v>10</v>
      </c>
      <c r="AX416" s="1070"/>
      <c r="AY416" s="1072"/>
      <c r="AZ416" s="652"/>
      <c r="BA416" s="648"/>
      <c r="BB416" s="555" t="s">
        <v>425</v>
      </c>
      <c r="BC416" s="660">
        <v>0</v>
      </c>
      <c r="BD416" s="1054"/>
      <c r="BE416" s="1056"/>
    </row>
    <row r="417" spans="1:57" s="31" customFormat="1" ht="38.25" x14ac:dyDescent="0.25">
      <c r="A417" s="1078"/>
      <c r="B417" s="1081"/>
      <c r="C417" s="1060"/>
      <c r="D417" s="1057" t="s">
        <v>45</v>
      </c>
      <c r="E417" s="1059"/>
      <c r="F417" s="1059"/>
      <c r="G417" s="1059"/>
      <c r="H417" s="1059"/>
      <c r="I417" s="1059"/>
      <c r="J417" s="1059"/>
      <c r="K417" s="1059"/>
      <c r="L417" s="1059"/>
      <c r="M417" s="1059"/>
      <c r="N417" s="1059"/>
      <c r="O417" s="1076">
        <f t="shared" si="905"/>
        <v>650000000</v>
      </c>
      <c r="P417" s="1076">
        <f t="shared" si="905"/>
        <v>650000000</v>
      </c>
      <c r="Q417" s="1076">
        <f t="shared" si="905"/>
        <v>650000000</v>
      </c>
      <c r="R417" s="1076">
        <f t="shared" si="905"/>
        <v>650000000</v>
      </c>
      <c r="S417" s="1076"/>
      <c r="T417" s="1076"/>
      <c r="U417" s="1076"/>
      <c r="V417" s="1076"/>
      <c r="W417" s="1076"/>
      <c r="X417" s="1076"/>
      <c r="Y417" s="1076"/>
      <c r="Z417" s="1076"/>
      <c r="AA417" s="1076"/>
      <c r="AB417" s="1076">
        <f t="shared" si="906"/>
        <v>4766048</v>
      </c>
      <c r="AC417" s="1076">
        <f t="shared" si="906"/>
        <v>8135034.666666666</v>
      </c>
      <c r="AD417" s="1076">
        <f t="shared" si="906"/>
        <v>62709841</v>
      </c>
      <c r="AE417" s="1076">
        <f t="shared" si="906"/>
        <v>69221574</v>
      </c>
      <c r="AF417" s="1063"/>
      <c r="AG417" s="1060"/>
      <c r="AH417" s="1065"/>
      <c r="AI417" s="1065"/>
      <c r="AJ417" s="1067"/>
      <c r="AK417" s="1060"/>
      <c r="AL417" s="1069"/>
      <c r="AM417" s="1069"/>
      <c r="AN417" s="1069"/>
      <c r="AO417" s="1069"/>
      <c r="AP417" s="1069"/>
      <c r="AQ417" s="554" t="s">
        <v>426</v>
      </c>
      <c r="AR417" s="620"/>
      <c r="AS417" s="1070"/>
      <c r="AT417" s="1069"/>
      <c r="AU417" s="1069"/>
      <c r="AV417" s="554" t="s">
        <v>426</v>
      </c>
      <c r="AW417" s="660">
        <v>1</v>
      </c>
      <c r="AX417" s="1070"/>
      <c r="AY417" s="1072"/>
      <c r="AZ417" s="652"/>
      <c r="BA417" s="648"/>
      <c r="BB417" s="555" t="s">
        <v>427</v>
      </c>
      <c r="BC417" s="660">
        <v>16</v>
      </c>
      <c r="BD417" s="1054"/>
      <c r="BE417" s="1056"/>
    </row>
    <row r="418" spans="1:57" s="31" customFormat="1" ht="26.25" customHeight="1" thickBot="1" x14ac:dyDescent="0.3">
      <c r="A418" s="1078"/>
      <c r="B418" s="1081"/>
      <c r="C418" s="1060"/>
      <c r="D418" s="1075"/>
      <c r="E418" s="1059"/>
      <c r="F418" s="1059"/>
      <c r="G418" s="1059"/>
      <c r="H418" s="1059"/>
      <c r="I418" s="1059"/>
      <c r="J418" s="1059"/>
      <c r="K418" s="1059"/>
      <c r="L418" s="1059"/>
      <c r="M418" s="1059"/>
      <c r="N418" s="1059"/>
      <c r="O418" s="1076"/>
      <c r="P418" s="1076"/>
      <c r="Q418" s="1076"/>
      <c r="R418" s="1076"/>
      <c r="S418" s="1076"/>
      <c r="T418" s="1076"/>
      <c r="U418" s="1076"/>
      <c r="V418" s="1076"/>
      <c r="W418" s="1076"/>
      <c r="X418" s="1076"/>
      <c r="Y418" s="1076"/>
      <c r="Z418" s="1076"/>
      <c r="AA418" s="1076"/>
      <c r="AB418" s="1076"/>
      <c r="AC418" s="1076"/>
      <c r="AD418" s="1076"/>
      <c r="AE418" s="1076"/>
      <c r="AF418" s="1064"/>
      <c r="AG418" s="1060"/>
      <c r="AH418" s="1065"/>
      <c r="AI418" s="1065"/>
      <c r="AJ418" s="1068"/>
      <c r="AK418" s="1060"/>
      <c r="AL418" s="1069"/>
      <c r="AM418" s="1069"/>
      <c r="AN418" s="1069"/>
      <c r="AO418" s="1069"/>
      <c r="AP418" s="1069"/>
      <c r="AQ418" s="554" t="s">
        <v>428</v>
      </c>
      <c r="AR418" s="620"/>
      <c r="AS418" s="1070"/>
      <c r="AT418" s="1069"/>
      <c r="AU418" s="1069"/>
      <c r="AV418" s="554" t="s">
        <v>428</v>
      </c>
      <c r="AW418" s="660">
        <v>0</v>
      </c>
      <c r="AX418" s="1070"/>
      <c r="AY418" s="1073"/>
      <c r="AZ418" s="652"/>
      <c r="BA418" s="648"/>
      <c r="BB418" s="650"/>
      <c r="BC418" s="650"/>
      <c r="BD418" s="1055"/>
      <c r="BE418" s="1056"/>
    </row>
    <row r="419" spans="1:57" s="31" customFormat="1" ht="22.5" customHeight="1" x14ac:dyDescent="0.25">
      <c r="A419" s="1078"/>
      <c r="B419" s="1081"/>
      <c r="C419" s="1060" t="s">
        <v>446</v>
      </c>
      <c r="D419" s="551" t="s">
        <v>41</v>
      </c>
      <c r="E419" s="649"/>
      <c r="F419" s="649"/>
      <c r="G419" s="649"/>
      <c r="H419" s="649"/>
      <c r="I419" s="649"/>
      <c r="J419" s="649"/>
      <c r="K419" s="649"/>
      <c r="L419" s="649"/>
      <c r="M419" s="649"/>
      <c r="N419" s="649"/>
      <c r="O419" s="500">
        <v>150</v>
      </c>
      <c r="P419" s="500">
        <v>150</v>
      </c>
      <c r="Q419" s="500">
        <v>150</v>
      </c>
      <c r="R419" s="500">
        <v>150</v>
      </c>
      <c r="S419" s="42"/>
      <c r="T419" s="500"/>
      <c r="U419" s="42"/>
      <c r="V419" s="42"/>
      <c r="W419" s="42"/>
      <c r="X419" s="42"/>
      <c r="Y419" s="42"/>
      <c r="Z419" s="42"/>
      <c r="AA419" s="500"/>
      <c r="AB419" s="500">
        <v>0</v>
      </c>
      <c r="AC419" s="500">
        <v>0</v>
      </c>
      <c r="AD419" s="665">
        <v>267</v>
      </c>
      <c r="AE419" s="665">
        <v>267</v>
      </c>
      <c r="AF419" s="1062" t="s">
        <v>491</v>
      </c>
      <c r="AG419" s="1060" t="s">
        <v>446</v>
      </c>
      <c r="AH419" s="1065"/>
      <c r="AI419" s="1065"/>
      <c r="AJ419" s="1066" t="s">
        <v>588</v>
      </c>
      <c r="AK419" s="1060" t="s">
        <v>446</v>
      </c>
      <c r="AL419" s="1069"/>
      <c r="AM419" s="1069" t="s">
        <v>456</v>
      </c>
      <c r="AN419" s="1069">
        <v>4500</v>
      </c>
      <c r="AO419" s="1069"/>
      <c r="AP419" s="1069">
        <f t="shared" ref="AP419" si="907">AO419-AS419</f>
        <v>0</v>
      </c>
      <c r="AQ419" s="554" t="s">
        <v>414</v>
      </c>
      <c r="AR419" s="620"/>
      <c r="AS419" s="1070"/>
      <c r="AT419" s="1069">
        <v>267</v>
      </c>
      <c r="AU419" s="1069">
        <f t="shared" ref="AU419" si="908">AT419-AX419</f>
        <v>267</v>
      </c>
      <c r="AV419" s="554" t="s">
        <v>414</v>
      </c>
      <c r="AW419" s="660">
        <v>0</v>
      </c>
      <c r="AX419" s="1070"/>
      <c r="AY419" s="1071"/>
      <c r="AZ419" s="555" t="s">
        <v>415</v>
      </c>
      <c r="BA419" s="660">
        <v>0</v>
      </c>
      <c r="BB419" s="555" t="s">
        <v>416</v>
      </c>
      <c r="BC419" s="660">
        <v>0</v>
      </c>
      <c r="BD419" s="1053">
        <f t="shared" ref="BD419" si="909">AE419</f>
        <v>267</v>
      </c>
      <c r="BE419" s="1074"/>
    </row>
    <row r="420" spans="1:57" s="31" customFormat="1" ht="38.25" customHeight="1" x14ac:dyDescent="0.25">
      <c r="A420" s="1078"/>
      <c r="B420" s="1081"/>
      <c r="C420" s="1060"/>
      <c r="D420" s="651" t="s">
        <v>3</v>
      </c>
      <c r="E420" s="538"/>
      <c r="F420" s="538"/>
      <c r="G420" s="538"/>
      <c r="H420" s="538"/>
      <c r="I420" s="538"/>
      <c r="J420" s="538"/>
      <c r="K420" s="538"/>
      <c r="L420" s="538"/>
      <c r="M420" s="538"/>
      <c r="N420" s="538"/>
      <c r="O420" s="538">
        <v>650000000</v>
      </c>
      <c r="P420" s="538">
        <v>650000000</v>
      </c>
      <c r="Q420" s="538">
        <v>650000000</v>
      </c>
      <c r="R420" s="538">
        <v>650000000</v>
      </c>
      <c r="S420" s="639"/>
      <c r="T420" s="538"/>
      <c r="U420" s="539"/>
      <c r="V420" s="539"/>
      <c r="W420" s="539"/>
      <c r="X420" s="539"/>
      <c r="Y420" s="538"/>
      <c r="Z420" s="538"/>
      <c r="AA420" s="820"/>
      <c r="AB420" s="539">
        <v>79533426</v>
      </c>
      <c r="AC420" s="539">
        <v>135753391</v>
      </c>
      <c r="AD420" s="539">
        <v>1046470465</v>
      </c>
      <c r="AE420" s="539">
        <v>1155135023</v>
      </c>
      <c r="AF420" s="1063"/>
      <c r="AG420" s="1060"/>
      <c r="AH420" s="1065"/>
      <c r="AI420" s="1065"/>
      <c r="AJ420" s="1067"/>
      <c r="AK420" s="1060"/>
      <c r="AL420" s="1069"/>
      <c r="AM420" s="1069"/>
      <c r="AN420" s="1069"/>
      <c r="AO420" s="1069"/>
      <c r="AP420" s="1069"/>
      <c r="AQ420" s="554" t="s">
        <v>417</v>
      </c>
      <c r="AR420" s="620"/>
      <c r="AS420" s="1070"/>
      <c r="AT420" s="1069"/>
      <c r="AU420" s="1069"/>
      <c r="AV420" s="554" t="s">
        <v>417</v>
      </c>
      <c r="AW420" s="660">
        <v>0</v>
      </c>
      <c r="AX420" s="1070"/>
      <c r="AY420" s="1072"/>
      <c r="AZ420" s="555" t="s">
        <v>418</v>
      </c>
      <c r="BA420" s="660">
        <v>0</v>
      </c>
      <c r="BB420" s="555" t="s">
        <v>419</v>
      </c>
      <c r="BC420" s="660">
        <v>0</v>
      </c>
      <c r="BD420" s="1054"/>
      <c r="BE420" s="1074"/>
    </row>
    <row r="421" spans="1:57" s="31" customFormat="1" ht="51" x14ac:dyDescent="0.25">
      <c r="A421" s="1078"/>
      <c r="B421" s="1081"/>
      <c r="C421" s="1060"/>
      <c r="D421" s="557" t="s">
        <v>42</v>
      </c>
      <c r="E421" s="649"/>
      <c r="F421" s="649"/>
      <c r="G421" s="649"/>
      <c r="H421" s="649"/>
      <c r="I421" s="649"/>
      <c r="J421" s="649"/>
      <c r="K421" s="649"/>
      <c r="L421" s="649"/>
      <c r="M421" s="649"/>
      <c r="N421" s="649"/>
      <c r="O421" s="500">
        <v>0</v>
      </c>
      <c r="P421" s="500">
        <v>0</v>
      </c>
      <c r="Q421" s="500">
        <v>0</v>
      </c>
      <c r="R421" s="500">
        <v>0</v>
      </c>
      <c r="S421" s="809"/>
      <c r="T421" s="500"/>
      <c r="U421" s="809"/>
      <c r="V421" s="809"/>
      <c r="W421" s="809"/>
      <c r="X421" s="809"/>
      <c r="Y421" s="809"/>
      <c r="Z421" s="809"/>
      <c r="AA421" s="809"/>
      <c r="AB421" s="809">
        <v>0</v>
      </c>
      <c r="AC421" s="809">
        <v>0</v>
      </c>
      <c r="AD421" s="809">
        <v>0</v>
      </c>
      <c r="AE421" s="809">
        <v>0</v>
      </c>
      <c r="AF421" s="1063"/>
      <c r="AG421" s="1060"/>
      <c r="AH421" s="1065"/>
      <c r="AI421" s="1065"/>
      <c r="AJ421" s="1067"/>
      <c r="AK421" s="1060"/>
      <c r="AL421" s="1069"/>
      <c r="AM421" s="1069"/>
      <c r="AN421" s="1069"/>
      <c r="AO421" s="1069"/>
      <c r="AP421" s="1069"/>
      <c r="AQ421" s="554" t="s">
        <v>420</v>
      </c>
      <c r="AR421" s="620"/>
      <c r="AS421" s="1070"/>
      <c r="AT421" s="1069"/>
      <c r="AU421" s="1069"/>
      <c r="AV421" s="554" t="s">
        <v>420</v>
      </c>
      <c r="AW421" s="660">
        <v>0</v>
      </c>
      <c r="AX421" s="1070"/>
      <c r="AY421" s="1072"/>
      <c r="AZ421" s="555" t="s">
        <v>591</v>
      </c>
      <c r="BA421" s="664">
        <v>267</v>
      </c>
      <c r="BB421" s="555" t="s">
        <v>421</v>
      </c>
      <c r="BC421" s="664">
        <v>0</v>
      </c>
      <c r="BD421" s="1054"/>
      <c r="BE421" s="1074"/>
    </row>
    <row r="422" spans="1:57" s="31" customFormat="1" ht="38.25" customHeight="1" x14ac:dyDescent="0.25">
      <c r="A422" s="1078"/>
      <c r="B422" s="1081"/>
      <c r="C422" s="1060"/>
      <c r="D422" s="651" t="s">
        <v>4</v>
      </c>
      <c r="E422" s="649"/>
      <c r="F422" s="649"/>
      <c r="G422" s="649"/>
      <c r="H422" s="649"/>
      <c r="I422" s="649"/>
      <c r="J422" s="649"/>
      <c r="K422" s="649"/>
      <c r="L422" s="649"/>
      <c r="M422" s="649"/>
      <c r="N422" s="649"/>
      <c r="O422" s="500">
        <v>0</v>
      </c>
      <c r="P422" s="500">
        <v>0</v>
      </c>
      <c r="Q422" s="500">
        <v>0</v>
      </c>
      <c r="R422" s="500">
        <v>0</v>
      </c>
      <c r="S422" s="809"/>
      <c r="T422" s="538"/>
      <c r="U422" s="539"/>
      <c r="V422" s="539"/>
      <c r="W422" s="539"/>
      <c r="X422" s="539"/>
      <c r="Y422" s="539"/>
      <c r="Z422" s="539"/>
      <c r="AA422" s="539"/>
      <c r="AB422" s="539">
        <v>0</v>
      </c>
      <c r="AC422" s="539">
        <v>0</v>
      </c>
      <c r="AD422" s="539">
        <v>0</v>
      </c>
      <c r="AE422" s="539">
        <v>0</v>
      </c>
      <c r="AF422" s="1063"/>
      <c r="AG422" s="1060"/>
      <c r="AH422" s="1065"/>
      <c r="AI422" s="1065"/>
      <c r="AJ422" s="1067"/>
      <c r="AK422" s="1060"/>
      <c r="AL422" s="1069"/>
      <c r="AM422" s="1069"/>
      <c r="AN422" s="1069"/>
      <c r="AO422" s="1069"/>
      <c r="AP422" s="1069"/>
      <c r="AQ422" s="554" t="s">
        <v>422</v>
      </c>
      <c r="AR422" s="620"/>
      <c r="AS422" s="1070"/>
      <c r="AT422" s="1069"/>
      <c r="AU422" s="1069"/>
      <c r="AV422" s="554" t="s">
        <v>422</v>
      </c>
      <c r="AW422" s="660">
        <v>27</v>
      </c>
      <c r="AX422" s="1070"/>
      <c r="AY422" s="1072"/>
      <c r="AZ422" s="652"/>
      <c r="BA422" s="648"/>
      <c r="BB422" s="555" t="s">
        <v>423</v>
      </c>
      <c r="BC422" s="660">
        <v>0</v>
      </c>
      <c r="BD422" s="1054"/>
      <c r="BE422" s="1074"/>
    </row>
    <row r="423" spans="1:57" s="31" customFormat="1" ht="38.25" customHeight="1" x14ac:dyDescent="0.25">
      <c r="A423" s="1078"/>
      <c r="B423" s="1081"/>
      <c r="C423" s="1060"/>
      <c r="D423" s="557" t="s">
        <v>43</v>
      </c>
      <c r="E423" s="649"/>
      <c r="F423" s="649"/>
      <c r="G423" s="649"/>
      <c r="H423" s="649"/>
      <c r="I423" s="649"/>
      <c r="J423" s="649"/>
      <c r="K423" s="649"/>
      <c r="L423" s="649"/>
      <c r="M423" s="649"/>
      <c r="N423" s="649"/>
      <c r="O423" s="500">
        <f t="shared" ref="O423:R424" si="910">O419+O421</f>
        <v>150</v>
      </c>
      <c r="P423" s="500">
        <f t="shared" si="910"/>
        <v>150</v>
      </c>
      <c r="Q423" s="500">
        <f t="shared" si="910"/>
        <v>150</v>
      </c>
      <c r="R423" s="500">
        <f t="shared" si="910"/>
        <v>150</v>
      </c>
      <c r="S423" s="500"/>
      <c r="T423" s="821"/>
      <c r="U423" s="500"/>
      <c r="V423" s="500"/>
      <c r="W423" s="500"/>
      <c r="X423" s="500"/>
      <c r="Y423" s="500"/>
      <c r="Z423" s="500"/>
      <c r="AA423" s="500"/>
      <c r="AB423" s="500">
        <f t="shared" ref="AB423:AE424" si="911">AB419+AB421</f>
        <v>0</v>
      </c>
      <c r="AC423" s="500">
        <f t="shared" si="911"/>
        <v>0</v>
      </c>
      <c r="AD423" s="500">
        <f t="shared" si="911"/>
        <v>267</v>
      </c>
      <c r="AE423" s="500">
        <f t="shared" si="911"/>
        <v>267</v>
      </c>
      <c r="AF423" s="1063"/>
      <c r="AG423" s="1060"/>
      <c r="AH423" s="1065"/>
      <c r="AI423" s="1065"/>
      <c r="AJ423" s="1067"/>
      <c r="AK423" s="1060"/>
      <c r="AL423" s="1069"/>
      <c r="AM423" s="1069"/>
      <c r="AN423" s="1069"/>
      <c r="AO423" s="1069"/>
      <c r="AP423" s="1069"/>
      <c r="AQ423" s="554" t="s">
        <v>424</v>
      </c>
      <c r="AR423" s="620"/>
      <c r="AS423" s="1070"/>
      <c r="AT423" s="1069"/>
      <c r="AU423" s="1069"/>
      <c r="AV423" s="554" t="s">
        <v>424</v>
      </c>
      <c r="AW423" s="660">
        <v>206</v>
      </c>
      <c r="AX423" s="1070"/>
      <c r="AY423" s="1072"/>
      <c r="AZ423" s="652"/>
      <c r="BA423" s="648"/>
      <c r="BB423" s="555" t="s">
        <v>425</v>
      </c>
      <c r="BC423" s="660">
        <v>0</v>
      </c>
      <c r="BD423" s="1054"/>
      <c r="BE423" s="1074"/>
    </row>
    <row r="424" spans="1:57" s="31" customFormat="1" ht="38.25" x14ac:dyDescent="0.25">
      <c r="A424" s="1078"/>
      <c r="B424" s="1081"/>
      <c r="C424" s="1060"/>
      <c r="D424" s="1057" t="s">
        <v>45</v>
      </c>
      <c r="E424" s="1059"/>
      <c r="F424" s="1059"/>
      <c r="G424" s="1059"/>
      <c r="H424" s="1059"/>
      <c r="I424" s="1059"/>
      <c r="J424" s="1059"/>
      <c r="K424" s="1059"/>
      <c r="L424" s="1059"/>
      <c r="M424" s="1059"/>
      <c r="N424" s="1059"/>
      <c r="O424" s="1076">
        <f t="shared" si="910"/>
        <v>650000000</v>
      </c>
      <c r="P424" s="1076">
        <f t="shared" si="910"/>
        <v>650000000</v>
      </c>
      <c r="Q424" s="1076">
        <f t="shared" si="910"/>
        <v>650000000</v>
      </c>
      <c r="R424" s="1076">
        <f t="shared" si="910"/>
        <v>650000000</v>
      </c>
      <c r="S424" s="1076"/>
      <c r="T424" s="1076"/>
      <c r="U424" s="1076"/>
      <c r="V424" s="1076"/>
      <c r="W424" s="1076"/>
      <c r="X424" s="1076"/>
      <c r="Y424" s="1076"/>
      <c r="Z424" s="1076"/>
      <c r="AA424" s="1076"/>
      <c r="AB424" s="1076">
        <f t="shared" si="911"/>
        <v>79533426</v>
      </c>
      <c r="AC424" s="1076">
        <f t="shared" si="911"/>
        <v>135753391</v>
      </c>
      <c r="AD424" s="1076">
        <f t="shared" si="911"/>
        <v>1046470465</v>
      </c>
      <c r="AE424" s="1076">
        <f t="shared" si="911"/>
        <v>1155135023</v>
      </c>
      <c r="AF424" s="1063"/>
      <c r="AG424" s="1060"/>
      <c r="AH424" s="1065"/>
      <c r="AI424" s="1065"/>
      <c r="AJ424" s="1067"/>
      <c r="AK424" s="1060"/>
      <c r="AL424" s="1069"/>
      <c r="AM424" s="1069"/>
      <c r="AN424" s="1069"/>
      <c r="AO424" s="1069"/>
      <c r="AP424" s="1069"/>
      <c r="AQ424" s="554" t="s">
        <v>426</v>
      </c>
      <c r="AR424" s="620"/>
      <c r="AS424" s="1070"/>
      <c r="AT424" s="1069"/>
      <c r="AU424" s="1069"/>
      <c r="AV424" s="554" t="s">
        <v>426</v>
      </c>
      <c r="AW424" s="660">
        <v>34</v>
      </c>
      <c r="AX424" s="1070"/>
      <c r="AY424" s="1072"/>
      <c r="AZ424" s="652"/>
      <c r="BA424" s="648"/>
      <c r="BB424" s="555" t="s">
        <v>427</v>
      </c>
      <c r="BC424" s="660">
        <v>267</v>
      </c>
      <c r="BD424" s="1054"/>
      <c r="BE424" s="1074"/>
    </row>
    <row r="425" spans="1:57" s="31" customFormat="1" ht="26.25" customHeight="1" thickBot="1" x14ac:dyDescent="0.3">
      <c r="A425" s="1078"/>
      <c r="B425" s="1081"/>
      <c r="C425" s="1060"/>
      <c r="D425" s="1075"/>
      <c r="E425" s="1059"/>
      <c r="F425" s="1059"/>
      <c r="G425" s="1059"/>
      <c r="H425" s="1059"/>
      <c r="I425" s="1059"/>
      <c r="J425" s="1059"/>
      <c r="K425" s="1059"/>
      <c r="L425" s="1059"/>
      <c r="M425" s="1059"/>
      <c r="N425" s="1059"/>
      <c r="O425" s="1076"/>
      <c r="P425" s="1076"/>
      <c r="Q425" s="1076"/>
      <c r="R425" s="1076"/>
      <c r="S425" s="1076"/>
      <c r="T425" s="1076"/>
      <c r="U425" s="1076"/>
      <c r="V425" s="1076"/>
      <c r="W425" s="1076"/>
      <c r="X425" s="1076"/>
      <c r="Y425" s="1076"/>
      <c r="Z425" s="1076"/>
      <c r="AA425" s="1076"/>
      <c r="AB425" s="1076"/>
      <c r="AC425" s="1076"/>
      <c r="AD425" s="1076"/>
      <c r="AE425" s="1076"/>
      <c r="AF425" s="1064"/>
      <c r="AG425" s="1060"/>
      <c r="AH425" s="1065"/>
      <c r="AI425" s="1065"/>
      <c r="AJ425" s="1068"/>
      <c r="AK425" s="1060"/>
      <c r="AL425" s="1069"/>
      <c r="AM425" s="1069"/>
      <c r="AN425" s="1069"/>
      <c r="AO425" s="1069"/>
      <c r="AP425" s="1069"/>
      <c r="AQ425" s="554" t="s">
        <v>428</v>
      </c>
      <c r="AR425" s="620"/>
      <c r="AS425" s="1070"/>
      <c r="AT425" s="1069"/>
      <c r="AU425" s="1069"/>
      <c r="AV425" s="554" t="s">
        <v>428</v>
      </c>
      <c r="AW425" s="660">
        <v>0</v>
      </c>
      <c r="AX425" s="1070"/>
      <c r="AY425" s="1073"/>
      <c r="AZ425" s="652"/>
      <c r="BA425" s="648"/>
      <c r="BB425" s="650"/>
      <c r="BC425" s="650"/>
      <c r="BD425" s="1055"/>
      <c r="BE425" s="1074"/>
    </row>
    <row r="426" spans="1:57" s="31" customFormat="1" ht="22.5" customHeight="1" x14ac:dyDescent="0.25">
      <c r="A426" s="1078"/>
      <c r="B426" s="1081"/>
      <c r="C426" s="1060" t="s">
        <v>448</v>
      </c>
      <c r="D426" s="551" t="s">
        <v>41</v>
      </c>
      <c r="E426" s="649"/>
      <c r="F426" s="649"/>
      <c r="G426" s="649"/>
      <c r="H426" s="649"/>
      <c r="I426" s="649"/>
      <c r="J426" s="649"/>
      <c r="K426" s="649"/>
      <c r="L426" s="649"/>
      <c r="M426" s="649"/>
      <c r="N426" s="649"/>
      <c r="O426" s="500">
        <v>150</v>
      </c>
      <c r="P426" s="500">
        <v>150</v>
      </c>
      <c r="Q426" s="500">
        <v>150</v>
      </c>
      <c r="R426" s="500">
        <v>150</v>
      </c>
      <c r="S426" s="42"/>
      <c r="T426" s="42"/>
      <c r="U426" s="42"/>
      <c r="V426" s="42"/>
      <c r="W426" s="42"/>
      <c r="X426" s="42"/>
      <c r="Y426" s="42"/>
      <c r="Z426" s="42"/>
      <c r="AA426" s="500"/>
      <c r="AB426" s="500">
        <v>0</v>
      </c>
      <c r="AC426" s="500">
        <v>0</v>
      </c>
      <c r="AD426" s="665">
        <v>160</v>
      </c>
      <c r="AE426" s="665">
        <v>160</v>
      </c>
      <c r="AF426" s="1062" t="s">
        <v>491</v>
      </c>
      <c r="AG426" s="1060" t="s">
        <v>448</v>
      </c>
      <c r="AH426" s="1065"/>
      <c r="AI426" s="1065"/>
      <c r="AJ426" s="1066" t="s">
        <v>588</v>
      </c>
      <c r="AK426" s="1060" t="s">
        <v>448</v>
      </c>
      <c r="AL426" s="1069"/>
      <c r="AM426" s="1069" t="s">
        <v>456</v>
      </c>
      <c r="AN426" s="1069">
        <v>4500</v>
      </c>
      <c r="AO426" s="1069"/>
      <c r="AP426" s="1069">
        <f t="shared" ref="AP426" si="912">AO426-AS426</f>
        <v>0</v>
      </c>
      <c r="AQ426" s="554" t="s">
        <v>414</v>
      </c>
      <c r="AR426" s="620"/>
      <c r="AS426" s="1070"/>
      <c r="AT426" s="1069">
        <v>160</v>
      </c>
      <c r="AU426" s="1069">
        <f t="shared" ref="AU426" si="913">AT426-AX426</f>
        <v>160</v>
      </c>
      <c r="AV426" s="554" t="s">
        <v>414</v>
      </c>
      <c r="AW426" s="660">
        <v>0</v>
      </c>
      <c r="AX426" s="1070"/>
      <c r="AY426" s="1071"/>
      <c r="AZ426" s="555" t="s">
        <v>415</v>
      </c>
      <c r="BA426" s="660">
        <v>0</v>
      </c>
      <c r="BB426" s="555" t="s">
        <v>416</v>
      </c>
      <c r="BC426" s="660">
        <v>1</v>
      </c>
      <c r="BD426" s="1053">
        <f t="shared" ref="BD426" si="914">AE426</f>
        <v>160</v>
      </c>
      <c r="BE426" s="1074"/>
    </row>
    <row r="427" spans="1:57" s="31" customFormat="1" ht="38.25" customHeight="1" x14ac:dyDescent="0.25">
      <c r="A427" s="1078"/>
      <c r="B427" s="1081"/>
      <c r="C427" s="1060"/>
      <c r="D427" s="651" t="s">
        <v>3</v>
      </c>
      <c r="E427" s="538"/>
      <c r="F427" s="538"/>
      <c r="G427" s="538"/>
      <c r="H427" s="538"/>
      <c r="I427" s="538"/>
      <c r="J427" s="538"/>
      <c r="K427" s="538"/>
      <c r="L427" s="538"/>
      <c r="M427" s="538"/>
      <c r="N427" s="538"/>
      <c r="O427" s="538">
        <v>650000000</v>
      </c>
      <c r="P427" s="538">
        <v>650000000</v>
      </c>
      <c r="Q427" s="538">
        <v>650000000</v>
      </c>
      <c r="R427" s="538">
        <v>650000000</v>
      </c>
      <c r="S427" s="639"/>
      <c r="T427" s="538"/>
      <c r="U427" s="539"/>
      <c r="V427" s="539"/>
      <c r="W427" s="539"/>
      <c r="X427" s="539"/>
      <c r="Y427" s="538"/>
      <c r="Z427" s="538"/>
      <c r="AA427" s="820"/>
      <c r="AB427" s="539">
        <v>47660480</v>
      </c>
      <c r="AC427" s="539">
        <v>81350346.666666672</v>
      </c>
      <c r="AD427" s="539">
        <v>627098406</v>
      </c>
      <c r="AE427" s="539">
        <v>692215744</v>
      </c>
      <c r="AF427" s="1063"/>
      <c r="AG427" s="1060"/>
      <c r="AH427" s="1065"/>
      <c r="AI427" s="1065"/>
      <c r="AJ427" s="1067"/>
      <c r="AK427" s="1060"/>
      <c r="AL427" s="1069"/>
      <c r="AM427" s="1069"/>
      <c r="AN427" s="1069"/>
      <c r="AO427" s="1069"/>
      <c r="AP427" s="1069"/>
      <c r="AQ427" s="554" t="s">
        <v>417</v>
      </c>
      <c r="AR427" s="620"/>
      <c r="AS427" s="1070"/>
      <c r="AT427" s="1069"/>
      <c r="AU427" s="1069"/>
      <c r="AV427" s="554" t="s">
        <v>417</v>
      </c>
      <c r="AW427" s="660">
        <v>0</v>
      </c>
      <c r="AX427" s="1070"/>
      <c r="AY427" s="1072"/>
      <c r="AZ427" s="555" t="s">
        <v>418</v>
      </c>
      <c r="BA427" s="660">
        <v>0</v>
      </c>
      <c r="BB427" s="555" t="s">
        <v>419</v>
      </c>
      <c r="BC427" s="660">
        <v>0</v>
      </c>
      <c r="BD427" s="1054"/>
      <c r="BE427" s="1074"/>
    </row>
    <row r="428" spans="1:57" s="31" customFormat="1" ht="51" x14ac:dyDescent="0.25">
      <c r="A428" s="1078"/>
      <c r="B428" s="1081"/>
      <c r="C428" s="1060"/>
      <c r="D428" s="557" t="s">
        <v>42</v>
      </c>
      <c r="E428" s="649"/>
      <c r="F428" s="649"/>
      <c r="G428" s="649"/>
      <c r="H428" s="649"/>
      <c r="I428" s="649"/>
      <c r="J428" s="649"/>
      <c r="K428" s="649"/>
      <c r="L428" s="649"/>
      <c r="M428" s="649"/>
      <c r="N428" s="649"/>
      <c r="O428" s="500">
        <v>0</v>
      </c>
      <c r="P428" s="500">
        <v>0</v>
      </c>
      <c r="Q428" s="500">
        <v>0</v>
      </c>
      <c r="R428" s="500">
        <v>0</v>
      </c>
      <c r="S428" s="809"/>
      <c r="T428" s="500"/>
      <c r="U428" s="809"/>
      <c r="V428" s="809"/>
      <c r="W428" s="809"/>
      <c r="X428" s="809"/>
      <c r="Y428" s="809"/>
      <c r="Z428" s="809"/>
      <c r="AA428" s="809"/>
      <c r="AB428" s="809">
        <v>0</v>
      </c>
      <c r="AC428" s="809">
        <v>0</v>
      </c>
      <c r="AD428" s="809">
        <v>0</v>
      </c>
      <c r="AE428" s="809">
        <v>0</v>
      </c>
      <c r="AF428" s="1063"/>
      <c r="AG428" s="1060"/>
      <c r="AH428" s="1065"/>
      <c r="AI428" s="1065"/>
      <c r="AJ428" s="1067"/>
      <c r="AK428" s="1060"/>
      <c r="AL428" s="1069"/>
      <c r="AM428" s="1069"/>
      <c r="AN428" s="1069"/>
      <c r="AO428" s="1069"/>
      <c r="AP428" s="1069"/>
      <c r="AQ428" s="554" t="s">
        <v>420</v>
      </c>
      <c r="AR428" s="620"/>
      <c r="AS428" s="1070"/>
      <c r="AT428" s="1069"/>
      <c r="AU428" s="1069"/>
      <c r="AV428" s="554" t="s">
        <v>420</v>
      </c>
      <c r="AW428" s="660">
        <v>0</v>
      </c>
      <c r="AX428" s="1070"/>
      <c r="AY428" s="1072"/>
      <c r="AZ428" s="555" t="s">
        <v>591</v>
      </c>
      <c r="BA428" s="660">
        <v>160</v>
      </c>
      <c r="BB428" s="555" t="s">
        <v>421</v>
      </c>
      <c r="BC428" s="664">
        <v>0</v>
      </c>
      <c r="BD428" s="1054"/>
      <c r="BE428" s="1074"/>
    </row>
    <row r="429" spans="1:57" s="31" customFormat="1" ht="38.25" customHeight="1" x14ac:dyDescent="0.25">
      <c r="A429" s="1078"/>
      <c r="B429" s="1081"/>
      <c r="C429" s="1060"/>
      <c r="D429" s="651" t="s">
        <v>4</v>
      </c>
      <c r="E429" s="649"/>
      <c r="F429" s="649"/>
      <c r="G429" s="649"/>
      <c r="H429" s="649"/>
      <c r="I429" s="649"/>
      <c r="J429" s="649"/>
      <c r="K429" s="649"/>
      <c r="L429" s="649"/>
      <c r="M429" s="649"/>
      <c r="N429" s="649"/>
      <c r="O429" s="500">
        <v>0</v>
      </c>
      <c r="P429" s="500">
        <v>0</v>
      </c>
      <c r="Q429" s="500">
        <v>0</v>
      </c>
      <c r="R429" s="500">
        <v>0</v>
      </c>
      <c r="S429" s="809"/>
      <c r="T429" s="500"/>
      <c r="U429" s="539"/>
      <c r="V429" s="539"/>
      <c r="W429" s="539"/>
      <c r="X429" s="539"/>
      <c r="Y429" s="539"/>
      <c r="Z429" s="539"/>
      <c r="AA429" s="539"/>
      <c r="AB429" s="539">
        <v>0</v>
      </c>
      <c r="AC429" s="539">
        <v>0</v>
      </c>
      <c r="AD429" s="539">
        <v>0</v>
      </c>
      <c r="AE429" s="539">
        <v>0</v>
      </c>
      <c r="AF429" s="1063"/>
      <c r="AG429" s="1060"/>
      <c r="AH429" s="1065"/>
      <c r="AI429" s="1065"/>
      <c r="AJ429" s="1067"/>
      <c r="AK429" s="1060"/>
      <c r="AL429" s="1069"/>
      <c r="AM429" s="1069"/>
      <c r="AN429" s="1069"/>
      <c r="AO429" s="1069"/>
      <c r="AP429" s="1069"/>
      <c r="AQ429" s="554" t="s">
        <v>422</v>
      </c>
      <c r="AR429" s="620"/>
      <c r="AS429" s="1070"/>
      <c r="AT429" s="1069"/>
      <c r="AU429" s="1069"/>
      <c r="AV429" s="554" t="s">
        <v>422</v>
      </c>
      <c r="AW429" s="660">
        <v>26</v>
      </c>
      <c r="AX429" s="1070"/>
      <c r="AY429" s="1072"/>
      <c r="AZ429" s="652"/>
      <c r="BA429" s="648"/>
      <c r="BB429" s="555" t="s">
        <v>423</v>
      </c>
      <c r="BC429" s="660">
        <v>0</v>
      </c>
      <c r="BD429" s="1054"/>
      <c r="BE429" s="1074"/>
    </row>
    <row r="430" spans="1:57" s="31" customFormat="1" ht="38.25" customHeight="1" x14ac:dyDescent="0.25">
      <c r="A430" s="1078"/>
      <c r="B430" s="1081"/>
      <c r="C430" s="1060"/>
      <c r="D430" s="557" t="s">
        <v>43</v>
      </c>
      <c r="E430" s="649"/>
      <c r="F430" s="649"/>
      <c r="G430" s="649"/>
      <c r="H430" s="649"/>
      <c r="I430" s="649"/>
      <c r="J430" s="649"/>
      <c r="K430" s="649"/>
      <c r="L430" s="649"/>
      <c r="M430" s="649"/>
      <c r="N430" s="649"/>
      <c r="O430" s="500">
        <f t="shared" ref="O430:R431" si="915">O426+O428</f>
        <v>150</v>
      </c>
      <c r="P430" s="500">
        <f t="shared" si="915"/>
        <v>150</v>
      </c>
      <c r="Q430" s="500">
        <f t="shared" si="915"/>
        <v>150</v>
      </c>
      <c r="R430" s="500">
        <f t="shared" si="915"/>
        <v>150</v>
      </c>
      <c r="S430" s="500"/>
      <c r="T430" s="500"/>
      <c r="U430" s="500"/>
      <c r="V430" s="500"/>
      <c r="W430" s="500"/>
      <c r="X430" s="500"/>
      <c r="Y430" s="500"/>
      <c r="Z430" s="500"/>
      <c r="AA430" s="500"/>
      <c r="AB430" s="500">
        <f t="shared" ref="AB430:AE431" si="916">AB426+AB428</f>
        <v>0</v>
      </c>
      <c r="AC430" s="500">
        <f t="shared" si="916"/>
        <v>0</v>
      </c>
      <c r="AD430" s="500">
        <f t="shared" si="916"/>
        <v>160</v>
      </c>
      <c r="AE430" s="500">
        <f t="shared" si="916"/>
        <v>160</v>
      </c>
      <c r="AF430" s="1063"/>
      <c r="AG430" s="1060"/>
      <c r="AH430" s="1065"/>
      <c r="AI430" s="1065"/>
      <c r="AJ430" s="1067"/>
      <c r="AK430" s="1060"/>
      <c r="AL430" s="1069"/>
      <c r="AM430" s="1069"/>
      <c r="AN430" s="1069"/>
      <c r="AO430" s="1069"/>
      <c r="AP430" s="1069"/>
      <c r="AQ430" s="554" t="s">
        <v>424</v>
      </c>
      <c r="AR430" s="620"/>
      <c r="AS430" s="1070"/>
      <c r="AT430" s="1069"/>
      <c r="AU430" s="1069"/>
      <c r="AV430" s="554" t="s">
        <v>424</v>
      </c>
      <c r="AW430" s="660">
        <v>119</v>
      </c>
      <c r="AX430" s="1070"/>
      <c r="AY430" s="1072"/>
      <c r="AZ430" s="652"/>
      <c r="BA430" s="648"/>
      <c r="BB430" s="555" t="s">
        <v>425</v>
      </c>
      <c r="BC430" s="660">
        <v>0</v>
      </c>
      <c r="BD430" s="1054"/>
      <c r="BE430" s="1074"/>
    </row>
    <row r="431" spans="1:57" s="31" customFormat="1" ht="38.25" x14ac:dyDescent="0.25">
      <c r="A431" s="1078"/>
      <c r="B431" s="1081"/>
      <c r="C431" s="1060"/>
      <c r="D431" s="1057" t="s">
        <v>45</v>
      </c>
      <c r="E431" s="1059"/>
      <c r="F431" s="1059"/>
      <c r="G431" s="1059"/>
      <c r="H431" s="1059"/>
      <c r="I431" s="1059"/>
      <c r="J431" s="1059"/>
      <c r="K431" s="1059"/>
      <c r="L431" s="1059"/>
      <c r="M431" s="1059"/>
      <c r="N431" s="1059"/>
      <c r="O431" s="1076">
        <f t="shared" si="915"/>
        <v>650000000</v>
      </c>
      <c r="P431" s="1076">
        <f t="shared" si="915"/>
        <v>650000000</v>
      </c>
      <c r="Q431" s="1076">
        <f t="shared" si="915"/>
        <v>650000000</v>
      </c>
      <c r="R431" s="1076">
        <f t="shared" si="915"/>
        <v>650000000</v>
      </c>
      <c r="S431" s="1076"/>
      <c r="T431" s="1076"/>
      <c r="U431" s="1076"/>
      <c r="V431" s="1076"/>
      <c r="W431" s="1076"/>
      <c r="X431" s="1076"/>
      <c r="Y431" s="1076"/>
      <c r="Z431" s="1076"/>
      <c r="AA431" s="1076"/>
      <c r="AB431" s="1076">
        <f t="shared" si="916"/>
        <v>47660480</v>
      </c>
      <c r="AC431" s="1076">
        <f t="shared" si="916"/>
        <v>81350346.666666672</v>
      </c>
      <c r="AD431" s="1076">
        <f t="shared" si="916"/>
        <v>627098406</v>
      </c>
      <c r="AE431" s="1076">
        <f t="shared" si="916"/>
        <v>692215744</v>
      </c>
      <c r="AF431" s="1063"/>
      <c r="AG431" s="1060"/>
      <c r="AH431" s="1065"/>
      <c r="AI431" s="1065"/>
      <c r="AJ431" s="1067"/>
      <c r="AK431" s="1060"/>
      <c r="AL431" s="1069"/>
      <c r="AM431" s="1069"/>
      <c r="AN431" s="1069"/>
      <c r="AO431" s="1069"/>
      <c r="AP431" s="1069"/>
      <c r="AQ431" s="554" t="s">
        <v>426</v>
      </c>
      <c r="AR431" s="620"/>
      <c r="AS431" s="1070"/>
      <c r="AT431" s="1069"/>
      <c r="AU431" s="1069"/>
      <c r="AV431" s="554" t="s">
        <v>426</v>
      </c>
      <c r="AW431" s="660">
        <v>15</v>
      </c>
      <c r="AX431" s="1070"/>
      <c r="AY431" s="1072"/>
      <c r="AZ431" s="652"/>
      <c r="BA431" s="648"/>
      <c r="BB431" s="555" t="s">
        <v>427</v>
      </c>
      <c r="BC431" s="660">
        <v>159</v>
      </c>
      <c r="BD431" s="1054"/>
      <c r="BE431" s="1074"/>
    </row>
    <row r="432" spans="1:57" s="31" customFormat="1" ht="26.25" customHeight="1" thickBot="1" x14ac:dyDescent="0.3">
      <c r="A432" s="1078"/>
      <c r="B432" s="1081"/>
      <c r="C432" s="1060"/>
      <c r="D432" s="1075"/>
      <c r="E432" s="1059"/>
      <c r="F432" s="1059"/>
      <c r="G432" s="1059"/>
      <c r="H432" s="1059"/>
      <c r="I432" s="1059"/>
      <c r="J432" s="1059"/>
      <c r="K432" s="1059"/>
      <c r="L432" s="1059"/>
      <c r="M432" s="1059"/>
      <c r="N432" s="1059"/>
      <c r="O432" s="1076"/>
      <c r="P432" s="1076"/>
      <c r="Q432" s="1076"/>
      <c r="R432" s="1076"/>
      <c r="S432" s="1076"/>
      <c r="T432" s="1076"/>
      <c r="U432" s="1076"/>
      <c r="V432" s="1076"/>
      <c r="W432" s="1076"/>
      <c r="X432" s="1076"/>
      <c r="Y432" s="1076"/>
      <c r="Z432" s="1076"/>
      <c r="AA432" s="1076"/>
      <c r="AB432" s="1076"/>
      <c r="AC432" s="1076"/>
      <c r="AD432" s="1076"/>
      <c r="AE432" s="1076"/>
      <c r="AF432" s="1064"/>
      <c r="AG432" s="1060"/>
      <c r="AH432" s="1065"/>
      <c r="AI432" s="1065"/>
      <c r="AJ432" s="1068"/>
      <c r="AK432" s="1060"/>
      <c r="AL432" s="1069"/>
      <c r="AM432" s="1069"/>
      <c r="AN432" s="1069"/>
      <c r="AO432" s="1069"/>
      <c r="AP432" s="1069"/>
      <c r="AQ432" s="554" t="s">
        <v>428</v>
      </c>
      <c r="AR432" s="620"/>
      <c r="AS432" s="1070"/>
      <c r="AT432" s="1069"/>
      <c r="AU432" s="1069"/>
      <c r="AV432" s="554" t="s">
        <v>428</v>
      </c>
      <c r="AW432" s="660">
        <v>0</v>
      </c>
      <c r="AX432" s="1070"/>
      <c r="AY432" s="1073"/>
      <c r="AZ432" s="652"/>
      <c r="BA432" s="648"/>
      <c r="BB432" s="650"/>
      <c r="BC432" s="650"/>
      <c r="BD432" s="1055"/>
      <c r="BE432" s="1074"/>
    </row>
    <row r="433" spans="1:57" s="31" customFormat="1" ht="22.5" customHeight="1" x14ac:dyDescent="0.25">
      <c r="A433" s="1078"/>
      <c r="B433" s="1081"/>
      <c r="C433" s="1060" t="s">
        <v>450</v>
      </c>
      <c r="D433" s="551" t="s">
        <v>41</v>
      </c>
      <c r="E433" s="649"/>
      <c r="F433" s="649"/>
      <c r="G433" s="649"/>
      <c r="H433" s="649"/>
      <c r="I433" s="649"/>
      <c r="J433" s="649"/>
      <c r="K433" s="649"/>
      <c r="L433" s="649"/>
      <c r="M433" s="649"/>
      <c r="N433" s="649"/>
      <c r="O433" s="500">
        <v>150</v>
      </c>
      <c r="P433" s="500">
        <v>150</v>
      </c>
      <c r="Q433" s="500">
        <v>150</v>
      </c>
      <c r="R433" s="500">
        <v>150</v>
      </c>
      <c r="S433" s="42"/>
      <c r="T433" s="500"/>
      <c r="U433" s="42"/>
      <c r="V433" s="42"/>
      <c r="W433" s="42"/>
      <c r="X433" s="42"/>
      <c r="Y433" s="42"/>
      <c r="Z433" s="42"/>
      <c r="AA433" s="500"/>
      <c r="AB433" s="500">
        <v>0</v>
      </c>
      <c r="AC433" s="500">
        <v>0</v>
      </c>
      <c r="AD433" s="662">
        <v>11</v>
      </c>
      <c r="AE433" s="662">
        <v>11</v>
      </c>
      <c r="AF433" s="1062" t="s">
        <v>491</v>
      </c>
      <c r="AG433" s="1060" t="s">
        <v>450</v>
      </c>
      <c r="AH433" s="1065"/>
      <c r="AI433" s="1065"/>
      <c r="AJ433" s="1066" t="s">
        <v>588</v>
      </c>
      <c r="AK433" s="1060" t="s">
        <v>450</v>
      </c>
      <c r="AL433" s="1069"/>
      <c r="AM433" s="1069" t="s">
        <v>456</v>
      </c>
      <c r="AN433" s="1069">
        <v>4500</v>
      </c>
      <c r="AO433" s="1069"/>
      <c r="AP433" s="1069">
        <f t="shared" ref="AP433" si="917">AO433-AS433</f>
        <v>0</v>
      </c>
      <c r="AQ433" s="554" t="s">
        <v>414</v>
      </c>
      <c r="AR433" s="620"/>
      <c r="AS433" s="1070"/>
      <c r="AT433" s="1069">
        <v>11</v>
      </c>
      <c r="AU433" s="1069">
        <f t="shared" ref="AU433" si="918">AT433-AX433</f>
        <v>11</v>
      </c>
      <c r="AV433" s="554" t="s">
        <v>414</v>
      </c>
      <c r="AW433" s="660">
        <v>0</v>
      </c>
      <c r="AX433" s="1070"/>
      <c r="AY433" s="1071"/>
      <c r="AZ433" s="555" t="s">
        <v>415</v>
      </c>
      <c r="BA433" s="660">
        <v>0</v>
      </c>
      <c r="BB433" s="555" t="s">
        <v>416</v>
      </c>
      <c r="BC433" s="660">
        <v>1</v>
      </c>
      <c r="BD433" s="1053">
        <f t="shared" ref="BD433" si="919">AE433</f>
        <v>11</v>
      </c>
      <c r="BE433" s="1074"/>
    </row>
    <row r="434" spans="1:57" s="31" customFormat="1" ht="38.25" customHeight="1" x14ac:dyDescent="0.25">
      <c r="A434" s="1078"/>
      <c r="B434" s="1081"/>
      <c r="C434" s="1060"/>
      <c r="D434" s="651" t="s">
        <v>3</v>
      </c>
      <c r="E434" s="538"/>
      <c r="F434" s="538"/>
      <c r="G434" s="538"/>
      <c r="H434" s="538"/>
      <c r="I434" s="538"/>
      <c r="J434" s="538"/>
      <c r="K434" s="538"/>
      <c r="L434" s="538"/>
      <c r="M434" s="538"/>
      <c r="N434" s="538"/>
      <c r="O434" s="538">
        <v>650000000</v>
      </c>
      <c r="P434" s="538">
        <v>650000000</v>
      </c>
      <c r="Q434" s="538">
        <v>650000000</v>
      </c>
      <c r="R434" s="538">
        <v>650000000</v>
      </c>
      <c r="S434" s="639"/>
      <c r="T434" s="538"/>
      <c r="U434" s="539"/>
      <c r="V434" s="539"/>
      <c r="W434" s="539"/>
      <c r="X434" s="539"/>
      <c r="Y434" s="538"/>
      <c r="Z434" s="538"/>
      <c r="AA434" s="820"/>
      <c r="AB434" s="539">
        <v>3276658</v>
      </c>
      <c r="AC434" s="539">
        <v>5592836.333333333</v>
      </c>
      <c r="AD434" s="539">
        <v>43113015</v>
      </c>
      <c r="AE434" s="539">
        <v>47589832</v>
      </c>
      <c r="AF434" s="1063"/>
      <c r="AG434" s="1060"/>
      <c r="AH434" s="1065"/>
      <c r="AI434" s="1065"/>
      <c r="AJ434" s="1067"/>
      <c r="AK434" s="1060"/>
      <c r="AL434" s="1069"/>
      <c r="AM434" s="1069"/>
      <c r="AN434" s="1069"/>
      <c r="AO434" s="1069"/>
      <c r="AP434" s="1069"/>
      <c r="AQ434" s="554" t="s">
        <v>417</v>
      </c>
      <c r="AR434" s="620"/>
      <c r="AS434" s="1070"/>
      <c r="AT434" s="1069"/>
      <c r="AU434" s="1069"/>
      <c r="AV434" s="554" t="s">
        <v>417</v>
      </c>
      <c r="AW434" s="660">
        <v>0</v>
      </c>
      <c r="AX434" s="1070"/>
      <c r="AY434" s="1072"/>
      <c r="AZ434" s="555" t="s">
        <v>418</v>
      </c>
      <c r="BA434" s="660">
        <v>0</v>
      </c>
      <c r="BB434" s="555" t="s">
        <v>419</v>
      </c>
      <c r="BC434" s="660">
        <v>0</v>
      </c>
      <c r="BD434" s="1054"/>
      <c r="BE434" s="1074"/>
    </row>
    <row r="435" spans="1:57" s="31" customFormat="1" ht="51" x14ac:dyDescent="0.25">
      <c r="A435" s="1078"/>
      <c r="B435" s="1081"/>
      <c r="C435" s="1060"/>
      <c r="D435" s="557" t="s">
        <v>42</v>
      </c>
      <c r="E435" s="649"/>
      <c r="F435" s="649"/>
      <c r="G435" s="649"/>
      <c r="H435" s="649"/>
      <c r="I435" s="649"/>
      <c r="J435" s="649"/>
      <c r="K435" s="649"/>
      <c r="L435" s="649"/>
      <c r="M435" s="649"/>
      <c r="N435" s="649"/>
      <c r="O435" s="500">
        <v>0</v>
      </c>
      <c r="P435" s="500">
        <v>0</v>
      </c>
      <c r="Q435" s="500">
        <v>0</v>
      </c>
      <c r="R435" s="500">
        <v>0</v>
      </c>
      <c r="S435" s="809"/>
      <c r="T435" s="500"/>
      <c r="U435" s="809"/>
      <c r="V435" s="809"/>
      <c r="W435" s="809"/>
      <c r="X435" s="809"/>
      <c r="Y435" s="809"/>
      <c r="Z435" s="809"/>
      <c r="AA435" s="809"/>
      <c r="AB435" s="809">
        <v>0</v>
      </c>
      <c r="AC435" s="809">
        <v>0</v>
      </c>
      <c r="AD435" s="809">
        <v>0</v>
      </c>
      <c r="AE435" s="809">
        <v>0</v>
      </c>
      <c r="AF435" s="1063"/>
      <c r="AG435" s="1060"/>
      <c r="AH435" s="1065"/>
      <c r="AI435" s="1065"/>
      <c r="AJ435" s="1067"/>
      <c r="AK435" s="1060"/>
      <c r="AL435" s="1069"/>
      <c r="AM435" s="1069"/>
      <c r="AN435" s="1069"/>
      <c r="AO435" s="1069"/>
      <c r="AP435" s="1069"/>
      <c r="AQ435" s="554" t="s">
        <v>420</v>
      </c>
      <c r="AR435" s="620"/>
      <c r="AS435" s="1070"/>
      <c r="AT435" s="1069"/>
      <c r="AU435" s="1069"/>
      <c r="AV435" s="554" t="s">
        <v>420</v>
      </c>
      <c r="AW435" s="660">
        <v>0</v>
      </c>
      <c r="AX435" s="1070"/>
      <c r="AY435" s="1072"/>
      <c r="AZ435" s="555" t="s">
        <v>591</v>
      </c>
      <c r="BA435" s="660">
        <v>11</v>
      </c>
      <c r="BB435" s="555" t="s">
        <v>421</v>
      </c>
      <c r="BC435" s="664">
        <v>0</v>
      </c>
      <c r="BD435" s="1054"/>
      <c r="BE435" s="1074"/>
    </row>
    <row r="436" spans="1:57" s="31" customFormat="1" ht="38.25" customHeight="1" x14ac:dyDescent="0.25">
      <c r="A436" s="1078"/>
      <c r="B436" s="1081"/>
      <c r="C436" s="1060"/>
      <c r="D436" s="651" t="s">
        <v>4</v>
      </c>
      <c r="E436" s="649"/>
      <c r="F436" s="649"/>
      <c r="G436" s="649"/>
      <c r="H436" s="649"/>
      <c r="I436" s="649"/>
      <c r="J436" s="649"/>
      <c r="K436" s="649"/>
      <c r="L436" s="649"/>
      <c r="M436" s="649"/>
      <c r="N436" s="649"/>
      <c r="O436" s="500">
        <v>0</v>
      </c>
      <c r="P436" s="500">
        <v>0</v>
      </c>
      <c r="Q436" s="500">
        <v>0</v>
      </c>
      <c r="R436" s="500">
        <v>0</v>
      </c>
      <c r="S436" s="809"/>
      <c r="T436" s="538"/>
      <c r="U436" s="538"/>
      <c r="V436" s="539"/>
      <c r="W436" s="539"/>
      <c r="X436" s="539"/>
      <c r="Y436" s="539"/>
      <c r="Z436" s="539"/>
      <c r="AA436" s="539"/>
      <c r="AB436" s="539">
        <v>0</v>
      </c>
      <c r="AC436" s="539">
        <v>0</v>
      </c>
      <c r="AD436" s="539">
        <v>0</v>
      </c>
      <c r="AE436" s="539">
        <v>0</v>
      </c>
      <c r="AF436" s="1063"/>
      <c r="AG436" s="1060"/>
      <c r="AH436" s="1065"/>
      <c r="AI436" s="1065"/>
      <c r="AJ436" s="1067"/>
      <c r="AK436" s="1060"/>
      <c r="AL436" s="1069"/>
      <c r="AM436" s="1069"/>
      <c r="AN436" s="1069"/>
      <c r="AO436" s="1069"/>
      <c r="AP436" s="1069"/>
      <c r="AQ436" s="554" t="s">
        <v>422</v>
      </c>
      <c r="AR436" s="620"/>
      <c r="AS436" s="1070"/>
      <c r="AT436" s="1069"/>
      <c r="AU436" s="1069"/>
      <c r="AV436" s="554" t="s">
        <v>422</v>
      </c>
      <c r="AW436" s="660">
        <v>3</v>
      </c>
      <c r="AX436" s="1070"/>
      <c r="AY436" s="1072"/>
      <c r="AZ436" s="652"/>
      <c r="BA436" s="648"/>
      <c r="BB436" s="555" t="s">
        <v>423</v>
      </c>
      <c r="BC436" s="660">
        <v>0</v>
      </c>
      <c r="BD436" s="1054"/>
      <c r="BE436" s="1074"/>
    </row>
    <row r="437" spans="1:57" s="31" customFormat="1" ht="38.25" customHeight="1" x14ac:dyDescent="0.25">
      <c r="A437" s="1078"/>
      <c r="B437" s="1081"/>
      <c r="C437" s="1060"/>
      <c r="D437" s="557" t="s">
        <v>43</v>
      </c>
      <c r="E437" s="649"/>
      <c r="F437" s="649"/>
      <c r="G437" s="649"/>
      <c r="H437" s="649"/>
      <c r="I437" s="649"/>
      <c r="J437" s="649"/>
      <c r="K437" s="649"/>
      <c r="L437" s="649"/>
      <c r="M437" s="649"/>
      <c r="N437" s="649"/>
      <c r="O437" s="500">
        <f t="shared" ref="O437:R438" si="920">O433+O435</f>
        <v>150</v>
      </c>
      <c r="P437" s="500">
        <f t="shared" si="920"/>
        <v>150</v>
      </c>
      <c r="Q437" s="500">
        <f t="shared" si="920"/>
        <v>150</v>
      </c>
      <c r="R437" s="500">
        <f t="shared" si="920"/>
        <v>150</v>
      </c>
      <c r="S437" s="500"/>
      <c r="T437" s="821"/>
      <c r="U437" s="500"/>
      <c r="V437" s="500"/>
      <c r="W437" s="500"/>
      <c r="X437" s="500"/>
      <c r="Y437" s="500"/>
      <c r="Z437" s="500"/>
      <c r="AA437" s="500"/>
      <c r="AB437" s="500">
        <f t="shared" ref="AB437:AE438" si="921">AB433+AB435</f>
        <v>0</v>
      </c>
      <c r="AC437" s="500">
        <f t="shared" si="921"/>
        <v>0</v>
      </c>
      <c r="AD437" s="500">
        <f t="shared" si="921"/>
        <v>11</v>
      </c>
      <c r="AE437" s="500">
        <f t="shared" si="921"/>
        <v>11</v>
      </c>
      <c r="AF437" s="1063"/>
      <c r="AG437" s="1060"/>
      <c r="AH437" s="1065"/>
      <c r="AI437" s="1065"/>
      <c r="AJ437" s="1067"/>
      <c r="AK437" s="1060"/>
      <c r="AL437" s="1069"/>
      <c r="AM437" s="1069"/>
      <c r="AN437" s="1069"/>
      <c r="AO437" s="1069"/>
      <c r="AP437" s="1069"/>
      <c r="AQ437" s="554" t="s">
        <v>424</v>
      </c>
      <c r="AR437" s="620"/>
      <c r="AS437" s="1070"/>
      <c r="AT437" s="1069"/>
      <c r="AU437" s="1069"/>
      <c r="AV437" s="554" t="s">
        <v>424</v>
      </c>
      <c r="AW437" s="660">
        <v>7</v>
      </c>
      <c r="AX437" s="1070"/>
      <c r="AY437" s="1072"/>
      <c r="AZ437" s="652"/>
      <c r="BA437" s="648"/>
      <c r="BB437" s="555" t="s">
        <v>425</v>
      </c>
      <c r="BC437" s="660">
        <v>0</v>
      </c>
      <c r="BD437" s="1054"/>
      <c r="BE437" s="1074"/>
    </row>
    <row r="438" spans="1:57" s="31" customFormat="1" ht="38.25" x14ac:dyDescent="0.25">
      <c r="A438" s="1078"/>
      <c r="B438" s="1081"/>
      <c r="C438" s="1060"/>
      <c r="D438" s="1057" t="s">
        <v>45</v>
      </c>
      <c r="E438" s="1059"/>
      <c r="F438" s="1059"/>
      <c r="G438" s="1059"/>
      <c r="H438" s="1059"/>
      <c r="I438" s="1059"/>
      <c r="J438" s="1059"/>
      <c r="K438" s="1059"/>
      <c r="L438" s="1059"/>
      <c r="M438" s="1059"/>
      <c r="N438" s="1059"/>
      <c r="O438" s="1076">
        <f t="shared" si="920"/>
        <v>650000000</v>
      </c>
      <c r="P438" s="1076">
        <f t="shared" si="920"/>
        <v>650000000</v>
      </c>
      <c r="Q438" s="1076">
        <f t="shared" si="920"/>
        <v>650000000</v>
      </c>
      <c r="R438" s="1076">
        <f t="shared" si="920"/>
        <v>650000000</v>
      </c>
      <c r="S438" s="1076"/>
      <c r="T438" s="1076"/>
      <c r="U438" s="1076"/>
      <c r="V438" s="1076"/>
      <c r="W438" s="1076"/>
      <c r="X438" s="1076"/>
      <c r="Y438" s="1076"/>
      <c r="Z438" s="1076"/>
      <c r="AA438" s="1076"/>
      <c r="AB438" s="1076">
        <f t="shared" si="921"/>
        <v>3276658</v>
      </c>
      <c r="AC438" s="1076">
        <f t="shared" si="921"/>
        <v>5592836.333333333</v>
      </c>
      <c r="AD438" s="1076">
        <f t="shared" si="921"/>
        <v>43113015</v>
      </c>
      <c r="AE438" s="1076">
        <f t="shared" si="921"/>
        <v>47589832</v>
      </c>
      <c r="AF438" s="1063"/>
      <c r="AG438" s="1060"/>
      <c r="AH438" s="1065"/>
      <c r="AI438" s="1065"/>
      <c r="AJ438" s="1067"/>
      <c r="AK438" s="1060"/>
      <c r="AL438" s="1069"/>
      <c r="AM438" s="1069"/>
      <c r="AN438" s="1069"/>
      <c r="AO438" s="1069"/>
      <c r="AP438" s="1069"/>
      <c r="AQ438" s="554" t="s">
        <v>426</v>
      </c>
      <c r="AR438" s="620"/>
      <c r="AS438" s="1070"/>
      <c r="AT438" s="1069"/>
      <c r="AU438" s="1069"/>
      <c r="AV438" s="554" t="s">
        <v>426</v>
      </c>
      <c r="AW438" s="660">
        <v>1</v>
      </c>
      <c r="AX438" s="1070"/>
      <c r="AY438" s="1072"/>
      <c r="AZ438" s="652"/>
      <c r="BA438" s="648"/>
      <c r="BB438" s="555" t="s">
        <v>427</v>
      </c>
      <c r="BC438" s="661">
        <v>10</v>
      </c>
      <c r="BD438" s="1054"/>
      <c r="BE438" s="1074"/>
    </row>
    <row r="439" spans="1:57" s="31" customFormat="1" ht="26.25" customHeight="1" thickBot="1" x14ac:dyDescent="0.3">
      <c r="A439" s="1078"/>
      <c r="B439" s="1081"/>
      <c r="C439" s="1060"/>
      <c r="D439" s="1075"/>
      <c r="E439" s="1059"/>
      <c r="F439" s="1059"/>
      <c r="G439" s="1059"/>
      <c r="H439" s="1059"/>
      <c r="I439" s="1059"/>
      <c r="J439" s="1059"/>
      <c r="K439" s="1059"/>
      <c r="L439" s="1059"/>
      <c r="M439" s="1059"/>
      <c r="N439" s="1059"/>
      <c r="O439" s="1076"/>
      <c r="P439" s="1076"/>
      <c r="Q439" s="1076"/>
      <c r="R439" s="1076"/>
      <c r="S439" s="1076"/>
      <c r="T439" s="1076"/>
      <c r="U439" s="1076"/>
      <c r="V439" s="1076"/>
      <c r="W439" s="1076"/>
      <c r="X439" s="1076"/>
      <c r="Y439" s="1076"/>
      <c r="Z439" s="1076"/>
      <c r="AA439" s="1076"/>
      <c r="AB439" s="1076"/>
      <c r="AC439" s="1076"/>
      <c r="AD439" s="1076"/>
      <c r="AE439" s="1076"/>
      <c r="AF439" s="1064"/>
      <c r="AG439" s="1060"/>
      <c r="AH439" s="1065"/>
      <c r="AI439" s="1065"/>
      <c r="AJ439" s="1068"/>
      <c r="AK439" s="1060"/>
      <c r="AL439" s="1069"/>
      <c r="AM439" s="1069"/>
      <c r="AN439" s="1069"/>
      <c r="AO439" s="1069"/>
      <c r="AP439" s="1069"/>
      <c r="AQ439" s="554" t="s">
        <v>428</v>
      </c>
      <c r="AR439" s="620"/>
      <c r="AS439" s="1070"/>
      <c r="AT439" s="1069"/>
      <c r="AU439" s="1069"/>
      <c r="AV439" s="554" t="s">
        <v>428</v>
      </c>
      <c r="AW439" s="660">
        <v>0</v>
      </c>
      <c r="AX439" s="1070"/>
      <c r="AY439" s="1073"/>
      <c r="AZ439" s="652"/>
      <c r="BA439" s="648"/>
      <c r="BB439" s="650"/>
      <c r="BC439" s="650"/>
      <c r="BD439" s="1055"/>
      <c r="BE439" s="1074"/>
    </row>
    <row r="440" spans="1:57" s="31" customFormat="1" ht="22.5" customHeight="1" x14ac:dyDescent="0.2">
      <c r="A440" s="1078"/>
      <c r="B440" s="1081"/>
      <c r="C440" s="1060" t="s">
        <v>452</v>
      </c>
      <c r="D440" s="551" t="s">
        <v>41</v>
      </c>
      <c r="E440" s="649"/>
      <c r="F440" s="649"/>
      <c r="G440" s="649"/>
      <c r="H440" s="649"/>
      <c r="I440" s="649"/>
      <c r="J440" s="649"/>
      <c r="K440" s="649"/>
      <c r="L440" s="649"/>
      <c r="M440" s="649"/>
      <c r="N440" s="649"/>
      <c r="O440" s="500">
        <v>150</v>
      </c>
      <c r="P440" s="500">
        <v>150</v>
      </c>
      <c r="Q440" s="500">
        <v>150</v>
      </c>
      <c r="R440" s="500">
        <v>150</v>
      </c>
      <c r="S440" s="42"/>
      <c r="T440" s="42"/>
      <c r="U440" s="42"/>
      <c r="V440" s="42"/>
      <c r="W440" s="42"/>
      <c r="X440" s="42"/>
      <c r="Y440" s="42"/>
      <c r="Z440" s="42"/>
      <c r="AA440" s="500"/>
      <c r="AB440" s="500">
        <v>0</v>
      </c>
      <c r="AC440" s="500">
        <v>0</v>
      </c>
      <c r="AD440" s="500">
        <v>0</v>
      </c>
      <c r="AE440" s="500">
        <v>0</v>
      </c>
      <c r="AF440" s="1062" t="s">
        <v>491</v>
      </c>
      <c r="AG440" s="1060" t="s">
        <v>452</v>
      </c>
      <c r="AH440" s="1065"/>
      <c r="AI440" s="1065"/>
      <c r="AJ440" s="1066" t="s">
        <v>588</v>
      </c>
      <c r="AK440" s="1060" t="s">
        <v>452</v>
      </c>
      <c r="AL440" s="1069"/>
      <c r="AM440" s="1069" t="s">
        <v>456</v>
      </c>
      <c r="AN440" s="1069">
        <v>4500</v>
      </c>
      <c r="AO440" s="1069"/>
      <c r="AP440" s="1069">
        <f t="shared" ref="AP440" si="922">AO440-AS440</f>
        <v>0</v>
      </c>
      <c r="AQ440" s="554" t="s">
        <v>414</v>
      </c>
      <c r="AR440" s="620"/>
      <c r="AS440" s="1070"/>
      <c r="AT440" s="1069">
        <v>0</v>
      </c>
      <c r="AU440" s="1069">
        <f t="shared" ref="AU440" si="923">AT440-AX440</f>
        <v>0</v>
      </c>
      <c r="AV440" s="554" t="s">
        <v>414</v>
      </c>
      <c r="AW440" s="620"/>
      <c r="AX440" s="1070"/>
      <c r="AY440" s="1071"/>
      <c r="AZ440" s="555" t="s">
        <v>415</v>
      </c>
      <c r="BA440" s="620"/>
      <c r="BB440" s="555" t="s">
        <v>416</v>
      </c>
      <c r="BC440" s="620"/>
      <c r="BD440" s="1053">
        <f t="shared" ref="BD440" si="924">AE440</f>
        <v>0</v>
      </c>
      <c r="BE440" s="1074"/>
    </row>
    <row r="441" spans="1:57" s="31" customFormat="1" ht="38.25" customHeight="1" x14ac:dyDescent="0.2">
      <c r="A441" s="1078"/>
      <c r="B441" s="1081"/>
      <c r="C441" s="1060"/>
      <c r="D441" s="651" t="s">
        <v>3</v>
      </c>
      <c r="E441" s="538"/>
      <c r="F441" s="538"/>
      <c r="G441" s="538"/>
      <c r="H441" s="538"/>
      <c r="I441" s="538"/>
      <c r="J441" s="538"/>
      <c r="K441" s="538"/>
      <c r="L441" s="538"/>
      <c r="M441" s="538"/>
      <c r="N441" s="538"/>
      <c r="O441" s="538">
        <v>650000000</v>
      </c>
      <c r="P441" s="538">
        <v>650000000</v>
      </c>
      <c r="Q441" s="538">
        <v>650000000</v>
      </c>
      <c r="R441" s="538">
        <v>650000000</v>
      </c>
      <c r="S441" s="639"/>
      <c r="T441" s="538"/>
      <c r="U441" s="539"/>
      <c r="V441" s="539"/>
      <c r="W441" s="539"/>
      <c r="X441" s="539"/>
      <c r="Y441" s="538"/>
      <c r="Z441" s="538"/>
      <c r="AA441" s="820"/>
      <c r="AB441" s="539">
        <v>0</v>
      </c>
      <c r="AC441" s="539">
        <v>0</v>
      </c>
      <c r="AD441" s="539">
        <v>0</v>
      </c>
      <c r="AE441" s="539">
        <v>0</v>
      </c>
      <c r="AF441" s="1063"/>
      <c r="AG441" s="1060"/>
      <c r="AH441" s="1065"/>
      <c r="AI441" s="1065"/>
      <c r="AJ441" s="1067"/>
      <c r="AK441" s="1060"/>
      <c r="AL441" s="1069"/>
      <c r="AM441" s="1069"/>
      <c r="AN441" s="1069"/>
      <c r="AO441" s="1069"/>
      <c r="AP441" s="1069"/>
      <c r="AQ441" s="554" t="s">
        <v>417</v>
      </c>
      <c r="AR441" s="620"/>
      <c r="AS441" s="1070"/>
      <c r="AT441" s="1069"/>
      <c r="AU441" s="1069"/>
      <c r="AV441" s="554" t="s">
        <v>417</v>
      </c>
      <c r="AW441" s="620"/>
      <c r="AX441" s="1070"/>
      <c r="AY441" s="1072"/>
      <c r="AZ441" s="555" t="s">
        <v>418</v>
      </c>
      <c r="BA441" s="620"/>
      <c r="BB441" s="555" t="s">
        <v>419</v>
      </c>
      <c r="BC441" s="620"/>
      <c r="BD441" s="1054"/>
      <c r="BE441" s="1074"/>
    </row>
    <row r="442" spans="1:57" s="31" customFormat="1" ht="51" x14ac:dyDescent="0.2">
      <c r="A442" s="1078"/>
      <c r="B442" s="1081"/>
      <c r="C442" s="1060"/>
      <c r="D442" s="557" t="s">
        <v>42</v>
      </c>
      <c r="E442" s="649"/>
      <c r="F442" s="649"/>
      <c r="G442" s="649"/>
      <c r="H442" s="649"/>
      <c r="I442" s="649"/>
      <c r="J442" s="649"/>
      <c r="K442" s="649"/>
      <c r="L442" s="649"/>
      <c r="M442" s="649"/>
      <c r="N442" s="649"/>
      <c r="O442" s="500">
        <v>0</v>
      </c>
      <c r="P442" s="500">
        <v>0</v>
      </c>
      <c r="Q442" s="500">
        <v>0</v>
      </c>
      <c r="R442" s="500">
        <v>0</v>
      </c>
      <c r="S442" s="809"/>
      <c r="T442" s="500"/>
      <c r="U442" s="809"/>
      <c r="V442" s="809"/>
      <c r="W442" s="809"/>
      <c r="X442" s="809"/>
      <c r="Y442" s="809"/>
      <c r="Z442" s="809"/>
      <c r="AA442" s="809"/>
      <c r="AB442" s="809">
        <v>0</v>
      </c>
      <c r="AC442" s="809">
        <v>0</v>
      </c>
      <c r="AD442" s="809">
        <v>0</v>
      </c>
      <c r="AE442" s="809">
        <v>0</v>
      </c>
      <c r="AF442" s="1063"/>
      <c r="AG442" s="1060"/>
      <c r="AH442" s="1065"/>
      <c r="AI442" s="1065"/>
      <c r="AJ442" s="1067"/>
      <c r="AK442" s="1060"/>
      <c r="AL442" s="1069"/>
      <c r="AM442" s="1069"/>
      <c r="AN442" s="1069"/>
      <c r="AO442" s="1069"/>
      <c r="AP442" s="1069"/>
      <c r="AQ442" s="554" t="s">
        <v>420</v>
      </c>
      <c r="AR442" s="620"/>
      <c r="AS442" s="1070"/>
      <c r="AT442" s="1069"/>
      <c r="AU442" s="1069"/>
      <c r="AV442" s="554" t="s">
        <v>420</v>
      </c>
      <c r="AW442" s="620"/>
      <c r="AX442" s="1070"/>
      <c r="AY442" s="1072"/>
      <c r="AZ442" s="555" t="s">
        <v>591</v>
      </c>
      <c r="BA442" s="650"/>
      <c r="BB442" s="555" t="s">
        <v>421</v>
      </c>
      <c r="BC442" s="620"/>
      <c r="BD442" s="1054"/>
      <c r="BE442" s="1074"/>
    </row>
    <row r="443" spans="1:57" s="31" customFormat="1" ht="38.25" customHeight="1" x14ac:dyDescent="0.2">
      <c r="A443" s="1078"/>
      <c r="B443" s="1081"/>
      <c r="C443" s="1060"/>
      <c r="D443" s="651" t="s">
        <v>4</v>
      </c>
      <c r="E443" s="649"/>
      <c r="F443" s="649"/>
      <c r="G443" s="649"/>
      <c r="H443" s="649"/>
      <c r="I443" s="649"/>
      <c r="J443" s="649"/>
      <c r="K443" s="649"/>
      <c r="L443" s="649"/>
      <c r="M443" s="649"/>
      <c r="N443" s="649"/>
      <c r="O443" s="500">
        <v>0</v>
      </c>
      <c r="P443" s="500">
        <v>0</v>
      </c>
      <c r="Q443" s="500">
        <v>0</v>
      </c>
      <c r="R443" s="500">
        <v>0</v>
      </c>
      <c r="S443" s="809"/>
      <c r="T443" s="538"/>
      <c r="U443" s="539"/>
      <c r="V443" s="539"/>
      <c r="W443" s="539"/>
      <c r="X443" s="539"/>
      <c r="Y443" s="539"/>
      <c r="Z443" s="539"/>
      <c r="AA443" s="539"/>
      <c r="AB443" s="539">
        <v>0</v>
      </c>
      <c r="AC443" s="539">
        <v>0</v>
      </c>
      <c r="AD443" s="539">
        <v>0</v>
      </c>
      <c r="AE443" s="539">
        <v>0</v>
      </c>
      <c r="AF443" s="1063"/>
      <c r="AG443" s="1060"/>
      <c r="AH443" s="1065"/>
      <c r="AI443" s="1065"/>
      <c r="AJ443" s="1067"/>
      <c r="AK443" s="1060"/>
      <c r="AL443" s="1069"/>
      <c r="AM443" s="1069"/>
      <c r="AN443" s="1069"/>
      <c r="AO443" s="1069"/>
      <c r="AP443" s="1069"/>
      <c r="AQ443" s="554" t="s">
        <v>422</v>
      </c>
      <c r="AR443" s="620"/>
      <c r="AS443" s="1070"/>
      <c r="AT443" s="1069"/>
      <c r="AU443" s="1069"/>
      <c r="AV443" s="554" t="s">
        <v>422</v>
      </c>
      <c r="AW443" s="620"/>
      <c r="AX443" s="1070"/>
      <c r="AY443" s="1072"/>
      <c r="AZ443" s="652"/>
      <c r="BA443" s="648"/>
      <c r="BB443" s="555" t="s">
        <v>423</v>
      </c>
      <c r="BC443" s="620"/>
      <c r="BD443" s="1054"/>
      <c r="BE443" s="1074"/>
    </row>
    <row r="444" spans="1:57" s="31" customFormat="1" ht="38.25" customHeight="1" x14ac:dyDescent="0.2">
      <c r="A444" s="1078"/>
      <c r="B444" s="1081"/>
      <c r="C444" s="1060"/>
      <c r="D444" s="557" t="s">
        <v>43</v>
      </c>
      <c r="E444" s="649"/>
      <c r="F444" s="649"/>
      <c r="G444" s="649"/>
      <c r="H444" s="649"/>
      <c r="I444" s="649"/>
      <c r="J444" s="649"/>
      <c r="K444" s="649"/>
      <c r="L444" s="649"/>
      <c r="M444" s="649"/>
      <c r="N444" s="649"/>
      <c r="O444" s="500">
        <f t="shared" ref="O444:R445" si="925">O440+O442</f>
        <v>150</v>
      </c>
      <c r="P444" s="500">
        <f t="shared" si="925"/>
        <v>150</v>
      </c>
      <c r="Q444" s="500">
        <f t="shared" si="925"/>
        <v>150</v>
      </c>
      <c r="R444" s="500">
        <f t="shared" si="925"/>
        <v>150</v>
      </c>
      <c r="S444" s="500"/>
      <c r="T444" s="821"/>
      <c r="U444" s="500"/>
      <c r="V444" s="500"/>
      <c r="W444" s="500"/>
      <c r="X444" s="500"/>
      <c r="Y444" s="500"/>
      <c r="Z444" s="500"/>
      <c r="AA444" s="500"/>
      <c r="AB444" s="500">
        <f t="shared" ref="AB444:AE445" si="926">AB440+AB442</f>
        <v>0</v>
      </c>
      <c r="AC444" s="500">
        <f t="shared" si="926"/>
        <v>0</v>
      </c>
      <c r="AD444" s="500">
        <f t="shared" si="926"/>
        <v>0</v>
      </c>
      <c r="AE444" s="500">
        <f t="shared" si="926"/>
        <v>0</v>
      </c>
      <c r="AF444" s="1063"/>
      <c r="AG444" s="1060"/>
      <c r="AH444" s="1065"/>
      <c r="AI444" s="1065"/>
      <c r="AJ444" s="1067"/>
      <c r="AK444" s="1060"/>
      <c r="AL444" s="1069"/>
      <c r="AM444" s="1069"/>
      <c r="AN444" s="1069"/>
      <c r="AO444" s="1069"/>
      <c r="AP444" s="1069"/>
      <c r="AQ444" s="554" t="s">
        <v>424</v>
      </c>
      <c r="AR444" s="620"/>
      <c r="AS444" s="1070"/>
      <c r="AT444" s="1069"/>
      <c r="AU444" s="1069"/>
      <c r="AV444" s="554" t="s">
        <v>424</v>
      </c>
      <c r="AW444" s="620"/>
      <c r="AX444" s="1070"/>
      <c r="AY444" s="1072"/>
      <c r="AZ444" s="652"/>
      <c r="BA444" s="648"/>
      <c r="BB444" s="555" t="s">
        <v>425</v>
      </c>
      <c r="BC444" s="620"/>
      <c r="BD444" s="1054"/>
      <c r="BE444" s="1074"/>
    </row>
    <row r="445" spans="1:57" s="31" customFormat="1" ht="38.25" x14ac:dyDescent="0.2">
      <c r="A445" s="1078"/>
      <c r="B445" s="1081"/>
      <c r="C445" s="1060"/>
      <c r="D445" s="1057" t="s">
        <v>45</v>
      </c>
      <c r="E445" s="1059"/>
      <c r="F445" s="1059"/>
      <c r="G445" s="1059"/>
      <c r="H445" s="1059"/>
      <c r="I445" s="1059"/>
      <c r="J445" s="1059"/>
      <c r="K445" s="1059"/>
      <c r="L445" s="1059"/>
      <c r="M445" s="1059"/>
      <c r="N445" s="1059"/>
      <c r="O445" s="1076">
        <f t="shared" si="925"/>
        <v>650000000</v>
      </c>
      <c r="P445" s="1076">
        <f t="shared" si="925"/>
        <v>650000000</v>
      </c>
      <c r="Q445" s="1076">
        <f t="shared" si="925"/>
        <v>650000000</v>
      </c>
      <c r="R445" s="1076">
        <f t="shared" si="925"/>
        <v>650000000</v>
      </c>
      <c r="S445" s="1076"/>
      <c r="T445" s="1076"/>
      <c r="U445" s="1076"/>
      <c r="V445" s="1076"/>
      <c r="W445" s="1076"/>
      <c r="X445" s="1076"/>
      <c r="Y445" s="1076"/>
      <c r="Z445" s="1076"/>
      <c r="AA445" s="1076"/>
      <c r="AB445" s="1076">
        <f t="shared" si="926"/>
        <v>0</v>
      </c>
      <c r="AC445" s="1076">
        <f t="shared" si="926"/>
        <v>0</v>
      </c>
      <c r="AD445" s="1076">
        <f t="shared" si="926"/>
        <v>0</v>
      </c>
      <c r="AE445" s="1076">
        <f t="shared" si="926"/>
        <v>0</v>
      </c>
      <c r="AF445" s="1063"/>
      <c r="AG445" s="1060"/>
      <c r="AH445" s="1065"/>
      <c r="AI445" s="1065"/>
      <c r="AJ445" s="1067"/>
      <c r="AK445" s="1060"/>
      <c r="AL445" s="1069"/>
      <c r="AM445" s="1069"/>
      <c r="AN445" s="1069"/>
      <c r="AO445" s="1069"/>
      <c r="AP445" s="1069"/>
      <c r="AQ445" s="554" t="s">
        <v>426</v>
      </c>
      <c r="AR445" s="620"/>
      <c r="AS445" s="1070"/>
      <c r="AT445" s="1069"/>
      <c r="AU445" s="1069"/>
      <c r="AV445" s="554" t="s">
        <v>426</v>
      </c>
      <c r="AW445" s="620"/>
      <c r="AX445" s="1070"/>
      <c r="AY445" s="1072"/>
      <c r="AZ445" s="652"/>
      <c r="BA445" s="648"/>
      <c r="BB445" s="555" t="s">
        <v>427</v>
      </c>
      <c r="BC445" s="620"/>
      <c r="BD445" s="1054"/>
      <c r="BE445" s="1074"/>
    </row>
    <row r="446" spans="1:57" s="31" customFormat="1" ht="26.25" customHeight="1" thickBot="1" x14ac:dyDescent="0.25">
      <c r="A446" s="1078"/>
      <c r="B446" s="1081"/>
      <c r="C446" s="1060"/>
      <c r="D446" s="1075"/>
      <c r="E446" s="1059"/>
      <c r="F446" s="1059"/>
      <c r="G446" s="1059"/>
      <c r="H446" s="1059"/>
      <c r="I446" s="1059"/>
      <c r="J446" s="1059"/>
      <c r="K446" s="1059"/>
      <c r="L446" s="1059"/>
      <c r="M446" s="1059"/>
      <c r="N446" s="1059"/>
      <c r="O446" s="1076"/>
      <c r="P446" s="1076"/>
      <c r="Q446" s="1076"/>
      <c r="R446" s="1076"/>
      <c r="S446" s="1076"/>
      <c r="T446" s="1076"/>
      <c r="U446" s="1076"/>
      <c r="V446" s="1076"/>
      <c r="W446" s="1076"/>
      <c r="X446" s="1076"/>
      <c r="Y446" s="1076"/>
      <c r="Z446" s="1076"/>
      <c r="AA446" s="1076"/>
      <c r="AB446" s="1076"/>
      <c r="AC446" s="1076"/>
      <c r="AD446" s="1076"/>
      <c r="AE446" s="1076"/>
      <c r="AF446" s="1064"/>
      <c r="AG446" s="1060"/>
      <c r="AH446" s="1065"/>
      <c r="AI446" s="1065"/>
      <c r="AJ446" s="1068"/>
      <c r="AK446" s="1060"/>
      <c r="AL446" s="1069"/>
      <c r="AM446" s="1069"/>
      <c r="AN446" s="1069"/>
      <c r="AO446" s="1069"/>
      <c r="AP446" s="1069"/>
      <c r="AQ446" s="554" t="s">
        <v>428</v>
      </c>
      <c r="AR446" s="620"/>
      <c r="AS446" s="1070"/>
      <c r="AT446" s="1069"/>
      <c r="AU446" s="1069"/>
      <c r="AV446" s="554" t="s">
        <v>428</v>
      </c>
      <c r="AW446" s="620"/>
      <c r="AX446" s="1070"/>
      <c r="AY446" s="1073"/>
      <c r="AZ446" s="652"/>
      <c r="BA446" s="648"/>
      <c r="BB446" s="650"/>
      <c r="BC446" s="650"/>
      <c r="BD446" s="1055"/>
      <c r="BE446" s="1074"/>
    </row>
    <row r="447" spans="1:57" s="31" customFormat="1" ht="22.5" customHeight="1" x14ac:dyDescent="0.25">
      <c r="A447" s="1078"/>
      <c r="B447" s="1081"/>
      <c r="C447" s="1060" t="s">
        <v>454</v>
      </c>
      <c r="D447" s="551" t="s">
        <v>41</v>
      </c>
      <c r="E447" s="649"/>
      <c r="F447" s="649"/>
      <c r="G447" s="649"/>
      <c r="H447" s="649"/>
      <c r="I447" s="649"/>
      <c r="J447" s="649"/>
      <c r="K447" s="649"/>
      <c r="L447" s="649"/>
      <c r="M447" s="649"/>
      <c r="N447" s="649"/>
      <c r="O447" s="500">
        <v>150</v>
      </c>
      <c r="P447" s="500">
        <v>150</v>
      </c>
      <c r="Q447" s="500">
        <v>150</v>
      </c>
      <c r="R447" s="500">
        <v>150</v>
      </c>
      <c r="S447" s="302"/>
      <c r="T447" s="500"/>
      <c r="U447" s="42"/>
      <c r="V447" s="42"/>
      <c r="W447" s="42"/>
      <c r="X447" s="42"/>
      <c r="Y447" s="42"/>
      <c r="Z447" s="42"/>
      <c r="AA447" s="500"/>
      <c r="AB447" s="500">
        <v>0</v>
      </c>
      <c r="AC447" s="500">
        <v>0</v>
      </c>
      <c r="AD447" s="662">
        <v>26</v>
      </c>
      <c r="AE447" s="662">
        <v>26</v>
      </c>
      <c r="AF447" s="1062" t="s">
        <v>491</v>
      </c>
      <c r="AG447" s="1060" t="s">
        <v>454</v>
      </c>
      <c r="AH447" s="1065"/>
      <c r="AI447" s="1065"/>
      <c r="AJ447" s="1066" t="s">
        <v>588</v>
      </c>
      <c r="AK447" s="1060" t="s">
        <v>454</v>
      </c>
      <c r="AL447" s="1069"/>
      <c r="AM447" s="1069" t="s">
        <v>456</v>
      </c>
      <c r="AN447" s="1069">
        <v>1500</v>
      </c>
      <c r="AO447" s="1069"/>
      <c r="AP447" s="1069">
        <f t="shared" ref="AP447" si="927">AO447-AS447</f>
        <v>0</v>
      </c>
      <c r="AQ447" s="554" t="s">
        <v>414</v>
      </c>
      <c r="AR447" s="620"/>
      <c r="AS447" s="1070"/>
      <c r="AT447" s="1069">
        <v>26</v>
      </c>
      <c r="AU447" s="1069">
        <f t="shared" ref="AU447" si="928">AT447-AX447</f>
        <v>26</v>
      </c>
      <c r="AV447" s="554" t="s">
        <v>414</v>
      </c>
      <c r="AW447" s="660">
        <v>0</v>
      </c>
      <c r="AX447" s="1070"/>
      <c r="AY447" s="1071"/>
      <c r="AZ447" s="555" t="s">
        <v>415</v>
      </c>
      <c r="BA447" s="660">
        <v>0</v>
      </c>
      <c r="BB447" s="555" t="s">
        <v>416</v>
      </c>
      <c r="BC447" s="660">
        <v>3</v>
      </c>
      <c r="BD447" s="1053">
        <f t="shared" ref="BD447" si="929">AE447</f>
        <v>26</v>
      </c>
      <c r="BE447" s="1074"/>
    </row>
    <row r="448" spans="1:57" s="31" customFormat="1" ht="38.25" customHeight="1" x14ac:dyDescent="0.25">
      <c r="A448" s="1078"/>
      <c r="B448" s="1081"/>
      <c r="C448" s="1060"/>
      <c r="D448" s="651" t="s">
        <v>3</v>
      </c>
      <c r="E448" s="538"/>
      <c r="F448" s="538"/>
      <c r="G448" s="538"/>
      <c r="H448" s="538"/>
      <c r="I448" s="538"/>
      <c r="J448" s="538"/>
      <c r="K448" s="538"/>
      <c r="L448" s="538"/>
      <c r="M448" s="538"/>
      <c r="N448" s="538"/>
      <c r="O448" s="538">
        <v>650000000</v>
      </c>
      <c r="P448" s="538">
        <v>650000000</v>
      </c>
      <c r="Q448" s="538">
        <v>650000000</v>
      </c>
      <c r="R448" s="538">
        <v>650000000</v>
      </c>
      <c r="S448" s="639"/>
      <c r="T448" s="538"/>
      <c r="U448" s="539"/>
      <c r="V448" s="539"/>
      <c r="W448" s="539"/>
      <c r="X448" s="539"/>
      <c r="Y448" s="538"/>
      <c r="Z448" s="538"/>
      <c r="AA448" s="820"/>
      <c r="AB448" s="539">
        <v>7744828</v>
      </c>
      <c r="AC448" s="539">
        <v>13219431.333333332</v>
      </c>
      <c r="AD448" s="539">
        <v>101903491</v>
      </c>
      <c r="AE448" s="539">
        <v>112485058</v>
      </c>
      <c r="AF448" s="1063"/>
      <c r="AG448" s="1060"/>
      <c r="AH448" s="1065"/>
      <c r="AI448" s="1065"/>
      <c r="AJ448" s="1067"/>
      <c r="AK448" s="1060"/>
      <c r="AL448" s="1069"/>
      <c r="AM448" s="1069"/>
      <c r="AN448" s="1069"/>
      <c r="AO448" s="1069"/>
      <c r="AP448" s="1069"/>
      <c r="AQ448" s="554" t="s">
        <v>417</v>
      </c>
      <c r="AR448" s="620"/>
      <c r="AS448" s="1070"/>
      <c r="AT448" s="1069"/>
      <c r="AU448" s="1069"/>
      <c r="AV448" s="554" t="s">
        <v>417</v>
      </c>
      <c r="AW448" s="660">
        <v>0</v>
      </c>
      <c r="AX448" s="1070"/>
      <c r="AY448" s="1072"/>
      <c r="AZ448" s="555" t="s">
        <v>418</v>
      </c>
      <c r="BA448" s="660">
        <v>0</v>
      </c>
      <c r="BB448" s="555" t="s">
        <v>419</v>
      </c>
      <c r="BC448" s="660">
        <v>0</v>
      </c>
      <c r="BD448" s="1054"/>
      <c r="BE448" s="1074"/>
    </row>
    <row r="449" spans="1:57" s="31" customFormat="1" ht="51" x14ac:dyDescent="0.25">
      <c r="A449" s="1078"/>
      <c r="B449" s="1081"/>
      <c r="C449" s="1060"/>
      <c r="D449" s="557" t="s">
        <v>42</v>
      </c>
      <c r="E449" s="649"/>
      <c r="F449" s="649"/>
      <c r="G449" s="649"/>
      <c r="H449" s="649"/>
      <c r="I449" s="649"/>
      <c r="J449" s="649"/>
      <c r="K449" s="649"/>
      <c r="L449" s="649"/>
      <c r="M449" s="649"/>
      <c r="N449" s="649"/>
      <c r="O449" s="500">
        <v>0</v>
      </c>
      <c r="P449" s="500">
        <v>0</v>
      </c>
      <c r="Q449" s="500">
        <v>0</v>
      </c>
      <c r="R449" s="500">
        <v>0</v>
      </c>
      <c r="S449" s="809"/>
      <c r="T449" s="500"/>
      <c r="U449" s="809"/>
      <c r="V449" s="809"/>
      <c r="W449" s="809"/>
      <c r="X449" s="809"/>
      <c r="Y449" s="809"/>
      <c r="Z449" s="809"/>
      <c r="AA449" s="809"/>
      <c r="AB449" s="809">
        <v>0</v>
      </c>
      <c r="AC449" s="809">
        <v>0</v>
      </c>
      <c r="AD449" s="809">
        <v>0</v>
      </c>
      <c r="AE449" s="809">
        <v>0</v>
      </c>
      <c r="AF449" s="1063"/>
      <c r="AG449" s="1060"/>
      <c r="AH449" s="1065"/>
      <c r="AI449" s="1065"/>
      <c r="AJ449" s="1067"/>
      <c r="AK449" s="1060"/>
      <c r="AL449" s="1069"/>
      <c r="AM449" s="1069"/>
      <c r="AN449" s="1069"/>
      <c r="AO449" s="1069"/>
      <c r="AP449" s="1069"/>
      <c r="AQ449" s="554" t="s">
        <v>420</v>
      </c>
      <c r="AR449" s="620"/>
      <c r="AS449" s="1070"/>
      <c r="AT449" s="1069"/>
      <c r="AU449" s="1069"/>
      <c r="AV449" s="554" t="s">
        <v>420</v>
      </c>
      <c r="AW449" s="660">
        <v>0</v>
      </c>
      <c r="AX449" s="1070"/>
      <c r="AY449" s="1072"/>
      <c r="AZ449" s="555" t="s">
        <v>591</v>
      </c>
      <c r="BA449" s="660">
        <v>26</v>
      </c>
      <c r="BB449" s="555" t="s">
        <v>421</v>
      </c>
      <c r="BC449" s="664">
        <v>0</v>
      </c>
      <c r="BD449" s="1054"/>
      <c r="BE449" s="1074"/>
    </row>
    <row r="450" spans="1:57" s="31" customFormat="1" ht="38.25" customHeight="1" x14ac:dyDescent="0.25">
      <c r="A450" s="1078"/>
      <c r="B450" s="1081"/>
      <c r="C450" s="1060"/>
      <c r="D450" s="651" t="s">
        <v>4</v>
      </c>
      <c r="E450" s="649"/>
      <c r="F450" s="649"/>
      <c r="G450" s="649"/>
      <c r="H450" s="649"/>
      <c r="I450" s="649"/>
      <c r="J450" s="649"/>
      <c r="K450" s="649"/>
      <c r="L450" s="649"/>
      <c r="M450" s="649"/>
      <c r="N450" s="649"/>
      <c r="O450" s="500">
        <v>0</v>
      </c>
      <c r="P450" s="500">
        <v>0</v>
      </c>
      <c r="Q450" s="500">
        <v>0</v>
      </c>
      <c r="R450" s="500">
        <v>0</v>
      </c>
      <c r="S450" s="809"/>
      <c r="T450" s="538"/>
      <c r="U450" s="538"/>
      <c r="V450" s="539"/>
      <c r="W450" s="539"/>
      <c r="X450" s="539"/>
      <c r="Y450" s="539"/>
      <c r="Z450" s="539"/>
      <c r="AA450" s="539"/>
      <c r="AB450" s="539">
        <v>0</v>
      </c>
      <c r="AC450" s="539">
        <v>0</v>
      </c>
      <c r="AD450" s="539">
        <v>0</v>
      </c>
      <c r="AE450" s="539">
        <v>0</v>
      </c>
      <c r="AF450" s="1063"/>
      <c r="AG450" s="1060"/>
      <c r="AH450" s="1065"/>
      <c r="AI450" s="1065"/>
      <c r="AJ450" s="1067"/>
      <c r="AK450" s="1060"/>
      <c r="AL450" s="1069"/>
      <c r="AM450" s="1069"/>
      <c r="AN450" s="1069"/>
      <c r="AO450" s="1069"/>
      <c r="AP450" s="1069"/>
      <c r="AQ450" s="554" t="s">
        <v>422</v>
      </c>
      <c r="AR450" s="620"/>
      <c r="AS450" s="1070"/>
      <c r="AT450" s="1069"/>
      <c r="AU450" s="1069"/>
      <c r="AV450" s="554" t="s">
        <v>422</v>
      </c>
      <c r="AW450" s="660">
        <v>2</v>
      </c>
      <c r="AX450" s="1070"/>
      <c r="AY450" s="1072"/>
      <c r="AZ450" s="652"/>
      <c r="BA450" s="648"/>
      <c r="BB450" s="555" t="s">
        <v>423</v>
      </c>
      <c r="BC450" s="660">
        <v>0</v>
      </c>
      <c r="BD450" s="1054"/>
      <c r="BE450" s="1074"/>
    </row>
    <row r="451" spans="1:57" s="31" customFormat="1" ht="38.25" customHeight="1" x14ac:dyDescent="0.25">
      <c r="A451" s="1078"/>
      <c r="B451" s="1081"/>
      <c r="C451" s="1060"/>
      <c r="D451" s="557" t="s">
        <v>43</v>
      </c>
      <c r="E451" s="649"/>
      <c r="F451" s="649"/>
      <c r="G451" s="649"/>
      <c r="H451" s="649"/>
      <c r="I451" s="649"/>
      <c r="J451" s="649"/>
      <c r="K451" s="649"/>
      <c r="L451" s="649"/>
      <c r="M451" s="649"/>
      <c r="N451" s="649"/>
      <c r="O451" s="500">
        <f t="shared" ref="O451:R452" si="930">O447+O449</f>
        <v>150</v>
      </c>
      <c r="P451" s="500">
        <f t="shared" si="930"/>
        <v>150</v>
      </c>
      <c r="Q451" s="500">
        <f t="shared" si="930"/>
        <v>150</v>
      </c>
      <c r="R451" s="500">
        <f t="shared" si="930"/>
        <v>150</v>
      </c>
      <c r="S451" s="500"/>
      <c r="T451" s="821"/>
      <c r="U451" s="500"/>
      <c r="V451" s="500"/>
      <c r="W451" s="500"/>
      <c r="X451" s="500"/>
      <c r="Y451" s="500"/>
      <c r="Z451" s="500"/>
      <c r="AA451" s="500"/>
      <c r="AB451" s="500">
        <f t="shared" ref="AB451:AE452" si="931">AB447+AB449</f>
        <v>0</v>
      </c>
      <c r="AC451" s="500">
        <f t="shared" si="931"/>
        <v>0</v>
      </c>
      <c r="AD451" s="500">
        <f t="shared" si="931"/>
        <v>26</v>
      </c>
      <c r="AE451" s="500">
        <f t="shared" si="931"/>
        <v>26</v>
      </c>
      <c r="AF451" s="1063"/>
      <c r="AG451" s="1060"/>
      <c r="AH451" s="1065"/>
      <c r="AI451" s="1065"/>
      <c r="AJ451" s="1067"/>
      <c r="AK451" s="1060"/>
      <c r="AL451" s="1069"/>
      <c r="AM451" s="1069"/>
      <c r="AN451" s="1069"/>
      <c r="AO451" s="1069"/>
      <c r="AP451" s="1069"/>
      <c r="AQ451" s="554" t="s">
        <v>424</v>
      </c>
      <c r="AR451" s="620"/>
      <c r="AS451" s="1070"/>
      <c r="AT451" s="1069"/>
      <c r="AU451" s="1069"/>
      <c r="AV451" s="554" t="s">
        <v>424</v>
      </c>
      <c r="AW451" s="660">
        <v>23</v>
      </c>
      <c r="AX451" s="1070"/>
      <c r="AY451" s="1072"/>
      <c r="AZ451" s="652"/>
      <c r="BA451" s="648"/>
      <c r="BB451" s="555" t="s">
        <v>425</v>
      </c>
      <c r="BC451" s="660">
        <v>0</v>
      </c>
      <c r="BD451" s="1054"/>
      <c r="BE451" s="1074"/>
    </row>
    <row r="452" spans="1:57" s="31" customFormat="1" ht="38.25" x14ac:dyDescent="0.25">
      <c r="A452" s="1078"/>
      <c r="B452" s="1081"/>
      <c r="C452" s="1060"/>
      <c r="D452" s="1057" t="s">
        <v>45</v>
      </c>
      <c r="E452" s="1059"/>
      <c r="F452" s="1059"/>
      <c r="G452" s="1059"/>
      <c r="H452" s="1059"/>
      <c r="I452" s="1059"/>
      <c r="J452" s="1059"/>
      <c r="K452" s="1059"/>
      <c r="L452" s="1059"/>
      <c r="M452" s="1059"/>
      <c r="N452" s="1059"/>
      <c r="O452" s="1076">
        <f t="shared" si="930"/>
        <v>650000000</v>
      </c>
      <c r="P452" s="1076">
        <f t="shared" si="930"/>
        <v>650000000</v>
      </c>
      <c r="Q452" s="1076">
        <f t="shared" si="930"/>
        <v>650000000</v>
      </c>
      <c r="R452" s="1076">
        <f t="shared" si="930"/>
        <v>650000000</v>
      </c>
      <c r="S452" s="1076"/>
      <c r="T452" s="1076"/>
      <c r="U452" s="1076"/>
      <c r="V452" s="1076"/>
      <c r="W452" s="1076"/>
      <c r="X452" s="1076"/>
      <c r="Y452" s="1076"/>
      <c r="Z452" s="1076"/>
      <c r="AA452" s="1076"/>
      <c r="AB452" s="1076">
        <f t="shared" si="931"/>
        <v>7744828</v>
      </c>
      <c r="AC452" s="1076">
        <f t="shared" si="931"/>
        <v>13219431.333333332</v>
      </c>
      <c r="AD452" s="1076">
        <f t="shared" si="931"/>
        <v>101903491</v>
      </c>
      <c r="AE452" s="1076">
        <f t="shared" si="931"/>
        <v>112485058</v>
      </c>
      <c r="AF452" s="1063"/>
      <c r="AG452" s="1060"/>
      <c r="AH452" s="1065"/>
      <c r="AI452" s="1065"/>
      <c r="AJ452" s="1067"/>
      <c r="AK452" s="1060"/>
      <c r="AL452" s="1069"/>
      <c r="AM452" s="1069"/>
      <c r="AN452" s="1069"/>
      <c r="AO452" s="1069"/>
      <c r="AP452" s="1069"/>
      <c r="AQ452" s="554" t="s">
        <v>426</v>
      </c>
      <c r="AR452" s="620"/>
      <c r="AS452" s="1070"/>
      <c r="AT452" s="1069"/>
      <c r="AU452" s="1069"/>
      <c r="AV452" s="554" t="s">
        <v>426</v>
      </c>
      <c r="AW452" s="660">
        <v>1</v>
      </c>
      <c r="AX452" s="1070"/>
      <c r="AY452" s="1072"/>
      <c r="AZ452" s="652"/>
      <c r="BA452" s="648"/>
      <c r="BB452" s="555" t="s">
        <v>427</v>
      </c>
      <c r="BC452" s="661">
        <v>23</v>
      </c>
      <c r="BD452" s="1054"/>
      <c r="BE452" s="1074"/>
    </row>
    <row r="453" spans="1:57" s="31" customFormat="1" ht="26.25" customHeight="1" thickBot="1" x14ac:dyDescent="0.3">
      <c r="A453" s="1078"/>
      <c r="B453" s="1081"/>
      <c r="C453" s="1060"/>
      <c r="D453" s="1075"/>
      <c r="E453" s="1059"/>
      <c r="F453" s="1059"/>
      <c r="G453" s="1059"/>
      <c r="H453" s="1059"/>
      <c r="I453" s="1059"/>
      <c r="J453" s="1059"/>
      <c r="K453" s="1059"/>
      <c r="L453" s="1059"/>
      <c r="M453" s="1059"/>
      <c r="N453" s="1059"/>
      <c r="O453" s="1076"/>
      <c r="P453" s="1076"/>
      <c r="Q453" s="1076"/>
      <c r="R453" s="1076"/>
      <c r="S453" s="1076"/>
      <c r="T453" s="1076"/>
      <c r="U453" s="1076"/>
      <c r="V453" s="1076"/>
      <c r="W453" s="1076"/>
      <c r="X453" s="1076"/>
      <c r="Y453" s="1076"/>
      <c r="Z453" s="1076"/>
      <c r="AA453" s="1076"/>
      <c r="AB453" s="1076"/>
      <c r="AC453" s="1076"/>
      <c r="AD453" s="1076"/>
      <c r="AE453" s="1076"/>
      <c r="AF453" s="1064"/>
      <c r="AG453" s="1060"/>
      <c r="AH453" s="1065"/>
      <c r="AI453" s="1065"/>
      <c r="AJ453" s="1068"/>
      <c r="AK453" s="1060"/>
      <c r="AL453" s="1069"/>
      <c r="AM453" s="1069"/>
      <c r="AN453" s="1069"/>
      <c r="AO453" s="1069"/>
      <c r="AP453" s="1069"/>
      <c r="AQ453" s="554" t="s">
        <v>428</v>
      </c>
      <c r="AR453" s="620"/>
      <c r="AS453" s="1070"/>
      <c r="AT453" s="1069"/>
      <c r="AU453" s="1069"/>
      <c r="AV453" s="554" t="s">
        <v>428</v>
      </c>
      <c r="AW453" s="660">
        <v>0</v>
      </c>
      <c r="AX453" s="1070"/>
      <c r="AY453" s="1073"/>
      <c r="AZ453" s="652"/>
      <c r="BA453" s="648"/>
      <c r="BB453" s="650"/>
      <c r="BC453" s="650"/>
      <c r="BD453" s="1055"/>
      <c r="BE453" s="1074"/>
    </row>
    <row r="454" spans="1:57" s="31" customFormat="1" ht="22.5" customHeight="1" x14ac:dyDescent="0.25">
      <c r="A454" s="1078"/>
      <c r="B454" s="1081"/>
      <c r="C454" s="1060" t="s">
        <v>455</v>
      </c>
      <c r="D454" s="551" t="s">
        <v>41</v>
      </c>
      <c r="E454" s="649"/>
      <c r="F454" s="649"/>
      <c r="G454" s="649"/>
      <c r="H454" s="649"/>
      <c r="I454" s="649"/>
      <c r="J454" s="649"/>
      <c r="K454" s="649"/>
      <c r="L454" s="649"/>
      <c r="M454" s="649"/>
      <c r="N454" s="649"/>
      <c r="O454" s="500">
        <v>150</v>
      </c>
      <c r="P454" s="500">
        <v>150</v>
      </c>
      <c r="Q454" s="500">
        <v>150</v>
      </c>
      <c r="R454" s="500">
        <v>150</v>
      </c>
      <c r="S454" s="42"/>
      <c r="T454" s="500"/>
      <c r="U454" s="42"/>
      <c r="V454" s="42"/>
      <c r="W454" s="42"/>
      <c r="X454" s="42"/>
      <c r="Y454" s="42"/>
      <c r="Z454" s="42"/>
      <c r="AA454" s="500"/>
      <c r="AB454" s="500">
        <v>0</v>
      </c>
      <c r="AC454" s="500">
        <v>0</v>
      </c>
      <c r="AD454" s="662">
        <v>13</v>
      </c>
      <c r="AE454" s="662">
        <v>13</v>
      </c>
      <c r="AF454" s="1062" t="s">
        <v>491</v>
      </c>
      <c r="AG454" s="1060" t="s">
        <v>455</v>
      </c>
      <c r="AH454" s="1065"/>
      <c r="AI454" s="1065"/>
      <c r="AJ454" s="1066" t="s">
        <v>588</v>
      </c>
      <c r="AK454" s="1060" t="s">
        <v>455</v>
      </c>
      <c r="AL454" s="1069"/>
      <c r="AM454" s="1069" t="s">
        <v>456</v>
      </c>
      <c r="AN454" s="1069">
        <v>4500</v>
      </c>
      <c r="AO454" s="1069"/>
      <c r="AP454" s="1069">
        <f t="shared" ref="AP454" si="932">AO454-AS454</f>
        <v>0</v>
      </c>
      <c r="AQ454" s="554" t="s">
        <v>414</v>
      </c>
      <c r="AR454" s="620"/>
      <c r="AS454" s="1070"/>
      <c r="AT454" s="1069">
        <v>13</v>
      </c>
      <c r="AU454" s="1069">
        <f t="shared" ref="AU454" si="933">AT454-AX454</f>
        <v>13</v>
      </c>
      <c r="AV454" s="554" t="s">
        <v>414</v>
      </c>
      <c r="AW454" s="660">
        <v>0</v>
      </c>
      <c r="AX454" s="1070"/>
      <c r="AY454" s="1071"/>
      <c r="AZ454" s="555" t="s">
        <v>415</v>
      </c>
      <c r="BA454" s="660">
        <v>0</v>
      </c>
      <c r="BB454" s="555" t="s">
        <v>416</v>
      </c>
      <c r="BC454" s="665">
        <v>0</v>
      </c>
      <c r="BD454" s="1053">
        <f t="shared" ref="BD454" si="934">AE454</f>
        <v>13</v>
      </c>
      <c r="BE454" s="1074"/>
    </row>
    <row r="455" spans="1:57" s="31" customFormat="1" ht="38.25" customHeight="1" x14ac:dyDescent="0.25">
      <c r="A455" s="1078"/>
      <c r="B455" s="1081"/>
      <c r="C455" s="1060"/>
      <c r="D455" s="651" t="s">
        <v>3</v>
      </c>
      <c r="E455" s="538"/>
      <c r="F455" s="538"/>
      <c r="G455" s="538"/>
      <c r="H455" s="538"/>
      <c r="I455" s="538"/>
      <c r="J455" s="538"/>
      <c r="K455" s="538"/>
      <c r="L455" s="538"/>
      <c r="M455" s="538"/>
      <c r="N455" s="538"/>
      <c r="O455" s="538">
        <v>650000000</v>
      </c>
      <c r="P455" s="538">
        <v>650000000</v>
      </c>
      <c r="Q455" s="538">
        <v>650000000</v>
      </c>
      <c r="R455" s="538">
        <v>650000000</v>
      </c>
      <c r="S455" s="639"/>
      <c r="T455" s="538"/>
      <c r="U455" s="539"/>
      <c r="V455" s="539"/>
      <c r="W455" s="539"/>
      <c r="X455" s="539"/>
      <c r="Y455" s="538"/>
      <c r="Z455" s="538"/>
      <c r="AA455" s="820"/>
      <c r="AB455" s="539">
        <v>3872414</v>
      </c>
      <c r="AC455" s="539">
        <v>6609715.666666666</v>
      </c>
      <c r="AD455" s="539">
        <v>50951745</v>
      </c>
      <c r="AE455" s="539">
        <v>56242529</v>
      </c>
      <c r="AF455" s="1063"/>
      <c r="AG455" s="1060"/>
      <c r="AH455" s="1065"/>
      <c r="AI455" s="1065"/>
      <c r="AJ455" s="1067"/>
      <c r="AK455" s="1060"/>
      <c r="AL455" s="1069"/>
      <c r="AM455" s="1069"/>
      <c r="AN455" s="1069"/>
      <c r="AO455" s="1069"/>
      <c r="AP455" s="1069"/>
      <c r="AQ455" s="554" t="s">
        <v>417</v>
      </c>
      <c r="AR455" s="620"/>
      <c r="AS455" s="1070"/>
      <c r="AT455" s="1069"/>
      <c r="AU455" s="1069"/>
      <c r="AV455" s="554" t="s">
        <v>417</v>
      </c>
      <c r="AW455" s="660">
        <v>0</v>
      </c>
      <c r="AX455" s="1070"/>
      <c r="AY455" s="1072"/>
      <c r="AZ455" s="555" t="s">
        <v>418</v>
      </c>
      <c r="BA455" s="660">
        <v>0</v>
      </c>
      <c r="BB455" s="555" t="s">
        <v>419</v>
      </c>
      <c r="BC455" s="660">
        <v>0</v>
      </c>
      <c r="BD455" s="1054"/>
      <c r="BE455" s="1074"/>
    </row>
    <row r="456" spans="1:57" s="31" customFormat="1" ht="51" x14ac:dyDescent="0.25">
      <c r="A456" s="1078"/>
      <c r="B456" s="1081"/>
      <c r="C456" s="1060"/>
      <c r="D456" s="557" t="s">
        <v>42</v>
      </c>
      <c r="E456" s="649"/>
      <c r="F456" s="649"/>
      <c r="G456" s="649"/>
      <c r="H456" s="649"/>
      <c r="I456" s="649"/>
      <c r="J456" s="649"/>
      <c r="K456" s="649"/>
      <c r="L456" s="649"/>
      <c r="M456" s="649"/>
      <c r="N456" s="649"/>
      <c r="O456" s="500">
        <v>0</v>
      </c>
      <c r="P456" s="500">
        <v>0</v>
      </c>
      <c r="Q456" s="500">
        <v>0</v>
      </c>
      <c r="R456" s="500">
        <v>0</v>
      </c>
      <c r="S456" s="809"/>
      <c r="T456" s="500"/>
      <c r="U456" s="809"/>
      <c r="V456" s="809"/>
      <c r="W456" s="809"/>
      <c r="X456" s="809"/>
      <c r="Y456" s="809"/>
      <c r="Z456" s="809"/>
      <c r="AA456" s="809"/>
      <c r="AB456" s="809">
        <v>0</v>
      </c>
      <c r="AC456" s="809">
        <v>0</v>
      </c>
      <c r="AD456" s="809">
        <v>0</v>
      </c>
      <c r="AE456" s="809">
        <v>0</v>
      </c>
      <c r="AF456" s="1063"/>
      <c r="AG456" s="1060"/>
      <c r="AH456" s="1065"/>
      <c r="AI456" s="1065"/>
      <c r="AJ456" s="1067"/>
      <c r="AK456" s="1060"/>
      <c r="AL456" s="1069"/>
      <c r="AM456" s="1069"/>
      <c r="AN456" s="1069"/>
      <c r="AO456" s="1069"/>
      <c r="AP456" s="1069"/>
      <c r="AQ456" s="554" t="s">
        <v>420</v>
      </c>
      <c r="AR456" s="620"/>
      <c r="AS456" s="1070"/>
      <c r="AT456" s="1069"/>
      <c r="AU456" s="1069"/>
      <c r="AV456" s="554" t="s">
        <v>420</v>
      </c>
      <c r="AW456" s="660">
        <v>0</v>
      </c>
      <c r="AX456" s="1070"/>
      <c r="AY456" s="1072"/>
      <c r="AZ456" s="555" t="s">
        <v>591</v>
      </c>
      <c r="BA456" s="660">
        <v>13</v>
      </c>
      <c r="BB456" s="555" t="s">
        <v>421</v>
      </c>
      <c r="BC456" s="660">
        <v>0</v>
      </c>
      <c r="BD456" s="1054"/>
      <c r="BE456" s="1074"/>
    </row>
    <row r="457" spans="1:57" s="31" customFormat="1" ht="38.25" customHeight="1" x14ac:dyDescent="0.25">
      <c r="A457" s="1078"/>
      <c r="B457" s="1081"/>
      <c r="C457" s="1060"/>
      <c r="D457" s="651" t="s">
        <v>4</v>
      </c>
      <c r="E457" s="649"/>
      <c r="F457" s="649"/>
      <c r="G457" s="649"/>
      <c r="H457" s="649"/>
      <c r="I457" s="649"/>
      <c r="J457" s="649"/>
      <c r="K457" s="649"/>
      <c r="L457" s="649"/>
      <c r="M457" s="649"/>
      <c r="N457" s="649"/>
      <c r="O457" s="500">
        <v>0</v>
      </c>
      <c r="P457" s="500">
        <v>0</v>
      </c>
      <c r="Q457" s="500">
        <v>0</v>
      </c>
      <c r="R457" s="500">
        <v>0</v>
      </c>
      <c r="S457" s="809"/>
      <c r="T457" s="538"/>
      <c r="U457" s="539"/>
      <c r="V457" s="539"/>
      <c r="W457" s="539"/>
      <c r="X457" s="539"/>
      <c r="Y457" s="539"/>
      <c r="Z457" s="539"/>
      <c r="AA457" s="539"/>
      <c r="AB457" s="539">
        <v>0</v>
      </c>
      <c r="AC457" s="539">
        <v>0</v>
      </c>
      <c r="AD457" s="539">
        <v>0</v>
      </c>
      <c r="AE457" s="539">
        <v>0</v>
      </c>
      <c r="AF457" s="1063"/>
      <c r="AG457" s="1060"/>
      <c r="AH457" s="1065"/>
      <c r="AI457" s="1065"/>
      <c r="AJ457" s="1067"/>
      <c r="AK457" s="1060"/>
      <c r="AL457" s="1069"/>
      <c r="AM457" s="1069"/>
      <c r="AN457" s="1069"/>
      <c r="AO457" s="1069"/>
      <c r="AP457" s="1069"/>
      <c r="AQ457" s="554" t="s">
        <v>422</v>
      </c>
      <c r="AR457" s="620"/>
      <c r="AS457" s="1070"/>
      <c r="AT457" s="1069"/>
      <c r="AU457" s="1069"/>
      <c r="AV457" s="554" t="s">
        <v>422</v>
      </c>
      <c r="AW457" s="665">
        <v>3</v>
      </c>
      <c r="AX457" s="1070"/>
      <c r="AY457" s="1072"/>
      <c r="AZ457" s="652"/>
      <c r="BA457" s="648"/>
      <c r="BB457" s="555" t="s">
        <v>423</v>
      </c>
      <c r="BC457" s="665">
        <v>0</v>
      </c>
      <c r="BD457" s="1054"/>
      <c r="BE457" s="1074"/>
    </row>
    <row r="458" spans="1:57" s="31" customFormat="1" ht="38.25" customHeight="1" x14ac:dyDescent="0.25">
      <c r="A458" s="1078"/>
      <c r="B458" s="1081"/>
      <c r="C458" s="1060"/>
      <c r="D458" s="557" t="s">
        <v>43</v>
      </c>
      <c r="E458" s="649"/>
      <c r="F458" s="649"/>
      <c r="G458" s="649"/>
      <c r="H458" s="649"/>
      <c r="I458" s="649"/>
      <c r="J458" s="649"/>
      <c r="K458" s="649"/>
      <c r="L458" s="649"/>
      <c r="M458" s="649"/>
      <c r="N458" s="649"/>
      <c r="O458" s="500">
        <f t="shared" ref="O458:R459" si="935">O454+O456</f>
        <v>150</v>
      </c>
      <c r="P458" s="500">
        <f t="shared" si="935"/>
        <v>150</v>
      </c>
      <c r="Q458" s="500">
        <f t="shared" si="935"/>
        <v>150</v>
      </c>
      <c r="R458" s="500">
        <f t="shared" si="935"/>
        <v>150</v>
      </c>
      <c r="S458" s="500"/>
      <c r="T458" s="821"/>
      <c r="U458" s="500"/>
      <c r="V458" s="500"/>
      <c r="W458" s="500"/>
      <c r="X458" s="500"/>
      <c r="Y458" s="500"/>
      <c r="Z458" s="500"/>
      <c r="AA458" s="500"/>
      <c r="AB458" s="500">
        <f t="shared" ref="AB458:AE459" si="936">AB454+AB456</f>
        <v>0</v>
      </c>
      <c r="AC458" s="500">
        <f t="shared" si="936"/>
        <v>0</v>
      </c>
      <c r="AD458" s="500">
        <f t="shared" si="936"/>
        <v>13</v>
      </c>
      <c r="AE458" s="500">
        <f t="shared" si="936"/>
        <v>13</v>
      </c>
      <c r="AF458" s="1063"/>
      <c r="AG458" s="1060"/>
      <c r="AH458" s="1065"/>
      <c r="AI458" s="1065"/>
      <c r="AJ458" s="1067"/>
      <c r="AK458" s="1060"/>
      <c r="AL458" s="1069"/>
      <c r="AM458" s="1069"/>
      <c r="AN458" s="1069"/>
      <c r="AO458" s="1069"/>
      <c r="AP458" s="1069"/>
      <c r="AQ458" s="554" t="s">
        <v>424</v>
      </c>
      <c r="AR458" s="620"/>
      <c r="AS458" s="1070"/>
      <c r="AT458" s="1069"/>
      <c r="AU458" s="1069"/>
      <c r="AV458" s="554" t="s">
        <v>424</v>
      </c>
      <c r="AW458" s="665">
        <v>10</v>
      </c>
      <c r="AX458" s="1070"/>
      <c r="AY458" s="1072"/>
      <c r="AZ458" s="652"/>
      <c r="BA458" s="648"/>
      <c r="BB458" s="555" t="s">
        <v>425</v>
      </c>
      <c r="BC458" s="660">
        <v>0</v>
      </c>
      <c r="BD458" s="1054"/>
      <c r="BE458" s="1074"/>
    </row>
    <row r="459" spans="1:57" s="31" customFormat="1" ht="38.25" x14ac:dyDescent="0.25">
      <c r="A459" s="1078"/>
      <c r="B459" s="1081"/>
      <c r="C459" s="1060"/>
      <c r="D459" s="1057" t="s">
        <v>45</v>
      </c>
      <c r="E459" s="1059"/>
      <c r="F459" s="1059"/>
      <c r="G459" s="1059"/>
      <c r="H459" s="1059"/>
      <c r="I459" s="1059"/>
      <c r="J459" s="1059"/>
      <c r="K459" s="1059"/>
      <c r="L459" s="1059"/>
      <c r="M459" s="1059"/>
      <c r="N459" s="1059"/>
      <c r="O459" s="1076">
        <f t="shared" si="935"/>
        <v>650000000</v>
      </c>
      <c r="P459" s="1076">
        <f t="shared" si="935"/>
        <v>650000000</v>
      </c>
      <c r="Q459" s="1076">
        <f t="shared" si="935"/>
        <v>650000000</v>
      </c>
      <c r="R459" s="1076">
        <f t="shared" si="935"/>
        <v>650000000</v>
      </c>
      <c r="S459" s="1076"/>
      <c r="T459" s="1076"/>
      <c r="U459" s="1076"/>
      <c r="V459" s="1076"/>
      <c r="W459" s="1076"/>
      <c r="X459" s="1076"/>
      <c r="Y459" s="1076"/>
      <c r="Z459" s="1076"/>
      <c r="AA459" s="1076"/>
      <c r="AB459" s="1076">
        <f t="shared" si="936"/>
        <v>3872414</v>
      </c>
      <c r="AC459" s="1076">
        <f t="shared" si="936"/>
        <v>6609715.666666666</v>
      </c>
      <c r="AD459" s="1076">
        <f t="shared" si="936"/>
        <v>50951745</v>
      </c>
      <c r="AE459" s="1076">
        <f t="shared" si="936"/>
        <v>56242529</v>
      </c>
      <c r="AF459" s="1063"/>
      <c r="AG459" s="1060"/>
      <c r="AH459" s="1065"/>
      <c r="AI459" s="1065"/>
      <c r="AJ459" s="1067"/>
      <c r="AK459" s="1060"/>
      <c r="AL459" s="1069"/>
      <c r="AM459" s="1069"/>
      <c r="AN459" s="1069"/>
      <c r="AO459" s="1069"/>
      <c r="AP459" s="1069"/>
      <c r="AQ459" s="554" t="s">
        <v>426</v>
      </c>
      <c r="AR459" s="620"/>
      <c r="AS459" s="1070"/>
      <c r="AT459" s="1069"/>
      <c r="AU459" s="1069"/>
      <c r="AV459" s="554" t="s">
        <v>426</v>
      </c>
      <c r="AW459" s="665">
        <v>0</v>
      </c>
      <c r="AX459" s="1070"/>
      <c r="AY459" s="1072"/>
      <c r="AZ459" s="652"/>
      <c r="BA459" s="648"/>
      <c r="BB459" s="555" t="s">
        <v>427</v>
      </c>
      <c r="BC459" s="660">
        <v>13</v>
      </c>
      <c r="BD459" s="1054"/>
      <c r="BE459" s="1074"/>
    </row>
    <row r="460" spans="1:57" s="31" customFormat="1" ht="26.25" customHeight="1" thickBot="1" x14ac:dyDescent="0.3">
      <c r="A460" s="1078"/>
      <c r="B460" s="1081"/>
      <c r="C460" s="1060"/>
      <c r="D460" s="1075"/>
      <c r="E460" s="1059"/>
      <c r="F460" s="1059"/>
      <c r="G460" s="1059"/>
      <c r="H460" s="1059"/>
      <c r="I460" s="1059"/>
      <c r="J460" s="1059"/>
      <c r="K460" s="1059"/>
      <c r="L460" s="1059"/>
      <c r="M460" s="1059"/>
      <c r="N460" s="1059"/>
      <c r="O460" s="1076"/>
      <c r="P460" s="1076"/>
      <c r="Q460" s="1076"/>
      <c r="R460" s="1076"/>
      <c r="S460" s="1076"/>
      <c r="T460" s="1076"/>
      <c r="U460" s="1076"/>
      <c r="V460" s="1076"/>
      <c r="W460" s="1076"/>
      <c r="X460" s="1076"/>
      <c r="Y460" s="1076"/>
      <c r="Z460" s="1076"/>
      <c r="AA460" s="1076"/>
      <c r="AB460" s="1076"/>
      <c r="AC460" s="1076"/>
      <c r="AD460" s="1076"/>
      <c r="AE460" s="1076"/>
      <c r="AF460" s="1064"/>
      <c r="AG460" s="1060"/>
      <c r="AH460" s="1065"/>
      <c r="AI460" s="1065"/>
      <c r="AJ460" s="1068"/>
      <c r="AK460" s="1060"/>
      <c r="AL460" s="1069"/>
      <c r="AM460" s="1069"/>
      <c r="AN460" s="1069"/>
      <c r="AO460" s="1069"/>
      <c r="AP460" s="1069"/>
      <c r="AQ460" s="554" t="s">
        <v>428</v>
      </c>
      <c r="AR460" s="620"/>
      <c r="AS460" s="1070"/>
      <c r="AT460" s="1069"/>
      <c r="AU460" s="1069"/>
      <c r="AV460" s="554" t="s">
        <v>428</v>
      </c>
      <c r="AW460" s="660">
        <v>0</v>
      </c>
      <c r="AX460" s="1070"/>
      <c r="AY460" s="1073"/>
      <c r="AZ460" s="652"/>
      <c r="BA460" s="648"/>
      <c r="BB460" s="650"/>
      <c r="BC460" s="650"/>
      <c r="BD460" s="1055"/>
      <c r="BE460" s="1074"/>
    </row>
    <row r="461" spans="1:57" s="31" customFormat="1" ht="22.5" customHeight="1" x14ac:dyDescent="0.25">
      <c r="A461" s="1078"/>
      <c r="B461" s="1081"/>
      <c r="C461" s="1060" t="s">
        <v>457</v>
      </c>
      <c r="D461" s="551" t="s">
        <v>41</v>
      </c>
      <c r="E461" s="649"/>
      <c r="F461" s="649"/>
      <c r="G461" s="649"/>
      <c r="H461" s="649"/>
      <c r="I461" s="649"/>
      <c r="J461" s="649"/>
      <c r="K461" s="649"/>
      <c r="L461" s="649"/>
      <c r="M461" s="649"/>
      <c r="N461" s="649"/>
      <c r="O461" s="500">
        <v>150</v>
      </c>
      <c r="P461" s="500">
        <v>150</v>
      </c>
      <c r="Q461" s="500">
        <v>150</v>
      </c>
      <c r="R461" s="500">
        <v>150</v>
      </c>
      <c r="S461" s="42"/>
      <c r="T461" s="500"/>
      <c r="U461" s="42"/>
      <c r="V461" s="42"/>
      <c r="W461" s="42"/>
      <c r="X461" s="42"/>
      <c r="Y461" s="42"/>
      <c r="Z461" s="42"/>
      <c r="AA461" s="500"/>
      <c r="AB461" s="500">
        <v>0</v>
      </c>
      <c r="AC461" s="500">
        <v>0</v>
      </c>
      <c r="AD461" s="662">
        <v>18</v>
      </c>
      <c r="AE461" s="662">
        <v>18</v>
      </c>
      <c r="AF461" s="1062" t="s">
        <v>491</v>
      </c>
      <c r="AG461" s="1060" t="s">
        <v>457</v>
      </c>
      <c r="AH461" s="1065"/>
      <c r="AI461" s="1065"/>
      <c r="AJ461" s="1066" t="s">
        <v>588</v>
      </c>
      <c r="AK461" s="1060" t="s">
        <v>457</v>
      </c>
      <c r="AL461" s="1069"/>
      <c r="AM461" s="1069" t="s">
        <v>456</v>
      </c>
      <c r="AN461" s="1069">
        <v>4500</v>
      </c>
      <c r="AO461" s="1069"/>
      <c r="AP461" s="1069">
        <f t="shared" ref="AP461" si="937">AO461-AS461</f>
        <v>0</v>
      </c>
      <c r="AQ461" s="554" t="s">
        <v>414</v>
      </c>
      <c r="AR461" s="620"/>
      <c r="AS461" s="1070"/>
      <c r="AT461" s="1069">
        <v>18</v>
      </c>
      <c r="AU461" s="1069">
        <f t="shared" ref="AU461" si="938">AT461-AX461</f>
        <v>18</v>
      </c>
      <c r="AV461" s="554" t="s">
        <v>414</v>
      </c>
      <c r="AW461" s="660">
        <v>0</v>
      </c>
      <c r="AX461" s="1070"/>
      <c r="AY461" s="1071"/>
      <c r="AZ461" s="555" t="s">
        <v>415</v>
      </c>
      <c r="BA461" s="660">
        <v>0</v>
      </c>
      <c r="BB461" s="555" t="s">
        <v>416</v>
      </c>
      <c r="BC461" s="660">
        <v>1</v>
      </c>
      <c r="BD461" s="1053">
        <f t="shared" ref="BD461" si="939">AE461</f>
        <v>18</v>
      </c>
      <c r="BE461" s="1074"/>
    </row>
    <row r="462" spans="1:57" s="31" customFormat="1" ht="38.25" customHeight="1" x14ac:dyDescent="0.25">
      <c r="A462" s="1078"/>
      <c r="B462" s="1081"/>
      <c r="C462" s="1060"/>
      <c r="D462" s="651" t="s">
        <v>3</v>
      </c>
      <c r="E462" s="538"/>
      <c r="F462" s="538"/>
      <c r="G462" s="538"/>
      <c r="H462" s="538"/>
      <c r="I462" s="538"/>
      <c r="J462" s="538"/>
      <c r="K462" s="538"/>
      <c r="L462" s="538"/>
      <c r="M462" s="538"/>
      <c r="N462" s="538"/>
      <c r="O462" s="538">
        <v>650000000</v>
      </c>
      <c r="P462" s="538">
        <v>650000000</v>
      </c>
      <c r="Q462" s="538">
        <v>650000000</v>
      </c>
      <c r="R462" s="538">
        <v>650000000</v>
      </c>
      <c r="S462" s="639"/>
      <c r="T462" s="538"/>
      <c r="U462" s="539"/>
      <c r="V462" s="539"/>
      <c r="W462" s="539"/>
      <c r="X462" s="539"/>
      <c r="Y462" s="538"/>
      <c r="Z462" s="538"/>
      <c r="AA462" s="820"/>
      <c r="AB462" s="539">
        <v>5361804</v>
      </c>
      <c r="AC462" s="539">
        <v>9151914</v>
      </c>
      <c r="AD462" s="539">
        <v>70548570</v>
      </c>
      <c r="AE462" s="539">
        <v>77874271</v>
      </c>
      <c r="AF462" s="1063"/>
      <c r="AG462" s="1060"/>
      <c r="AH462" s="1065"/>
      <c r="AI462" s="1065"/>
      <c r="AJ462" s="1067"/>
      <c r="AK462" s="1060"/>
      <c r="AL462" s="1069"/>
      <c r="AM462" s="1069"/>
      <c r="AN462" s="1069"/>
      <c r="AO462" s="1069"/>
      <c r="AP462" s="1069"/>
      <c r="AQ462" s="554" t="s">
        <v>417</v>
      </c>
      <c r="AR462" s="620"/>
      <c r="AS462" s="1070"/>
      <c r="AT462" s="1069"/>
      <c r="AU462" s="1069"/>
      <c r="AV462" s="554" t="s">
        <v>417</v>
      </c>
      <c r="AW462" s="660">
        <v>0</v>
      </c>
      <c r="AX462" s="1070"/>
      <c r="AY462" s="1072"/>
      <c r="AZ462" s="555" t="s">
        <v>418</v>
      </c>
      <c r="BA462" s="660">
        <v>0</v>
      </c>
      <c r="BB462" s="555" t="s">
        <v>419</v>
      </c>
      <c r="BC462" s="660">
        <v>0</v>
      </c>
      <c r="BD462" s="1054"/>
      <c r="BE462" s="1074"/>
    </row>
    <row r="463" spans="1:57" s="31" customFormat="1" ht="51" x14ac:dyDescent="0.25">
      <c r="A463" s="1078"/>
      <c r="B463" s="1081"/>
      <c r="C463" s="1060"/>
      <c r="D463" s="557" t="s">
        <v>42</v>
      </c>
      <c r="E463" s="649"/>
      <c r="F463" s="649"/>
      <c r="G463" s="649"/>
      <c r="H463" s="649"/>
      <c r="I463" s="649"/>
      <c r="J463" s="649"/>
      <c r="K463" s="649"/>
      <c r="L463" s="649"/>
      <c r="M463" s="649"/>
      <c r="N463" s="649"/>
      <c r="O463" s="500">
        <v>0</v>
      </c>
      <c r="P463" s="500">
        <v>0</v>
      </c>
      <c r="Q463" s="500">
        <v>0</v>
      </c>
      <c r="R463" s="500">
        <v>0</v>
      </c>
      <c r="S463" s="809"/>
      <c r="T463" s="500"/>
      <c r="U463" s="809"/>
      <c r="V463" s="809"/>
      <c r="W463" s="809"/>
      <c r="X463" s="809"/>
      <c r="Y463" s="809"/>
      <c r="Z463" s="809"/>
      <c r="AA463" s="809"/>
      <c r="AB463" s="809">
        <v>0</v>
      </c>
      <c r="AC463" s="809">
        <v>0</v>
      </c>
      <c r="AD463" s="809">
        <v>0</v>
      </c>
      <c r="AE463" s="809">
        <v>0</v>
      </c>
      <c r="AF463" s="1063"/>
      <c r="AG463" s="1060"/>
      <c r="AH463" s="1065"/>
      <c r="AI463" s="1065"/>
      <c r="AJ463" s="1067"/>
      <c r="AK463" s="1060"/>
      <c r="AL463" s="1069"/>
      <c r="AM463" s="1069"/>
      <c r="AN463" s="1069"/>
      <c r="AO463" s="1069"/>
      <c r="AP463" s="1069"/>
      <c r="AQ463" s="554" t="s">
        <v>420</v>
      </c>
      <c r="AR463" s="620"/>
      <c r="AS463" s="1070"/>
      <c r="AT463" s="1069"/>
      <c r="AU463" s="1069"/>
      <c r="AV463" s="554" t="s">
        <v>420</v>
      </c>
      <c r="AW463" s="660">
        <v>0</v>
      </c>
      <c r="AX463" s="1070"/>
      <c r="AY463" s="1072"/>
      <c r="AZ463" s="555" t="s">
        <v>591</v>
      </c>
      <c r="BA463" s="660">
        <v>18</v>
      </c>
      <c r="BB463" s="555" t="s">
        <v>421</v>
      </c>
      <c r="BC463" s="660">
        <v>0</v>
      </c>
      <c r="BD463" s="1054"/>
      <c r="BE463" s="1074"/>
    </row>
    <row r="464" spans="1:57" s="31" customFormat="1" ht="38.25" customHeight="1" x14ac:dyDescent="0.25">
      <c r="A464" s="1078"/>
      <c r="B464" s="1081"/>
      <c r="C464" s="1060"/>
      <c r="D464" s="651" t="s">
        <v>4</v>
      </c>
      <c r="E464" s="649"/>
      <c r="F464" s="649"/>
      <c r="G464" s="649"/>
      <c r="H464" s="649"/>
      <c r="I464" s="649"/>
      <c r="J464" s="649"/>
      <c r="K464" s="649"/>
      <c r="L464" s="649"/>
      <c r="M464" s="649"/>
      <c r="N464" s="649"/>
      <c r="O464" s="500">
        <v>0</v>
      </c>
      <c r="P464" s="500">
        <v>0</v>
      </c>
      <c r="Q464" s="500">
        <v>0</v>
      </c>
      <c r="R464" s="500">
        <v>0</v>
      </c>
      <c r="S464" s="809"/>
      <c r="T464" s="538"/>
      <c r="U464" s="539"/>
      <c r="V464" s="539"/>
      <c r="W464" s="539"/>
      <c r="X464" s="539"/>
      <c r="Y464" s="539"/>
      <c r="Z464" s="539"/>
      <c r="AA464" s="539"/>
      <c r="AB464" s="539">
        <v>0</v>
      </c>
      <c r="AC464" s="539">
        <v>0</v>
      </c>
      <c r="AD464" s="539">
        <v>0</v>
      </c>
      <c r="AE464" s="539">
        <v>0</v>
      </c>
      <c r="AF464" s="1063"/>
      <c r="AG464" s="1060"/>
      <c r="AH464" s="1065"/>
      <c r="AI464" s="1065"/>
      <c r="AJ464" s="1067"/>
      <c r="AK464" s="1060"/>
      <c r="AL464" s="1069"/>
      <c r="AM464" s="1069"/>
      <c r="AN464" s="1069"/>
      <c r="AO464" s="1069"/>
      <c r="AP464" s="1069"/>
      <c r="AQ464" s="554" t="s">
        <v>422</v>
      </c>
      <c r="AR464" s="620"/>
      <c r="AS464" s="1070"/>
      <c r="AT464" s="1069"/>
      <c r="AU464" s="1069"/>
      <c r="AV464" s="554" t="s">
        <v>422</v>
      </c>
      <c r="AW464" s="660">
        <v>3</v>
      </c>
      <c r="AX464" s="1070"/>
      <c r="AY464" s="1072"/>
      <c r="AZ464" s="652"/>
      <c r="BA464" s="648"/>
      <c r="BB464" s="555" t="s">
        <v>423</v>
      </c>
      <c r="BC464" s="660">
        <v>0</v>
      </c>
      <c r="BD464" s="1054"/>
      <c r="BE464" s="1074"/>
    </row>
    <row r="465" spans="1:57" s="31" customFormat="1" ht="38.25" customHeight="1" x14ac:dyDescent="0.25">
      <c r="A465" s="1078"/>
      <c r="B465" s="1081"/>
      <c r="C465" s="1060"/>
      <c r="D465" s="557" t="s">
        <v>43</v>
      </c>
      <c r="E465" s="649"/>
      <c r="F465" s="649"/>
      <c r="G465" s="649"/>
      <c r="H465" s="649"/>
      <c r="I465" s="649"/>
      <c r="J465" s="649"/>
      <c r="K465" s="649"/>
      <c r="L465" s="649"/>
      <c r="M465" s="649"/>
      <c r="N465" s="649"/>
      <c r="O465" s="500">
        <f t="shared" ref="O465:R466" si="940">O461+O463</f>
        <v>150</v>
      </c>
      <c r="P465" s="500">
        <f t="shared" si="940"/>
        <v>150</v>
      </c>
      <c r="Q465" s="500">
        <f t="shared" si="940"/>
        <v>150</v>
      </c>
      <c r="R465" s="500">
        <f t="shared" si="940"/>
        <v>150</v>
      </c>
      <c r="S465" s="500"/>
      <c r="T465" s="821"/>
      <c r="U465" s="500"/>
      <c r="V465" s="500"/>
      <c r="W465" s="500"/>
      <c r="X465" s="500"/>
      <c r="Y465" s="500"/>
      <c r="Z465" s="500"/>
      <c r="AA465" s="500"/>
      <c r="AB465" s="500">
        <f t="shared" ref="AB465:AE466" si="941">AB461+AB463</f>
        <v>0</v>
      </c>
      <c r="AC465" s="500">
        <f t="shared" si="941"/>
        <v>0</v>
      </c>
      <c r="AD465" s="500">
        <f t="shared" si="941"/>
        <v>18</v>
      </c>
      <c r="AE465" s="500">
        <f t="shared" si="941"/>
        <v>18</v>
      </c>
      <c r="AF465" s="1063"/>
      <c r="AG465" s="1060"/>
      <c r="AH465" s="1065"/>
      <c r="AI465" s="1065"/>
      <c r="AJ465" s="1067"/>
      <c r="AK465" s="1060"/>
      <c r="AL465" s="1069"/>
      <c r="AM465" s="1069"/>
      <c r="AN465" s="1069"/>
      <c r="AO465" s="1069"/>
      <c r="AP465" s="1069"/>
      <c r="AQ465" s="554" t="s">
        <v>424</v>
      </c>
      <c r="AR465" s="620"/>
      <c r="AS465" s="1070"/>
      <c r="AT465" s="1069"/>
      <c r="AU465" s="1069"/>
      <c r="AV465" s="554" t="s">
        <v>424</v>
      </c>
      <c r="AW465" s="660">
        <v>14</v>
      </c>
      <c r="AX465" s="1070"/>
      <c r="AY465" s="1072"/>
      <c r="AZ465" s="652"/>
      <c r="BA465" s="648"/>
      <c r="BB465" s="555" t="s">
        <v>425</v>
      </c>
      <c r="BC465" s="660">
        <v>0</v>
      </c>
      <c r="BD465" s="1054"/>
      <c r="BE465" s="1074"/>
    </row>
    <row r="466" spans="1:57" s="31" customFormat="1" ht="38.25" x14ac:dyDescent="0.25">
      <c r="A466" s="1078"/>
      <c r="B466" s="1081"/>
      <c r="C466" s="1060"/>
      <c r="D466" s="1057" t="s">
        <v>45</v>
      </c>
      <c r="E466" s="1059"/>
      <c r="F466" s="1059"/>
      <c r="G466" s="1059"/>
      <c r="H466" s="1059"/>
      <c r="I466" s="1059"/>
      <c r="J466" s="1059"/>
      <c r="K466" s="1059"/>
      <c r="L466" s="1059"/>
      <c r="M466" s="1059"/>
      <c r="N466" s="1059"/>
      <c r="O466" s="1076">
        <f t="shared" si="940"/>
        <v>650000000</v>
      </c>
      <c r="P466" s="1076">
        <f t="shared" si="940"/>
        <v>650000000</v>
      </c>
      <c r="Q466" s="1076">
        <f t="shared" si="940"/>
        <v>650000000</v>
      </c>
      <c r="R466" s="1076">
        <f t="shared" si="940"/>
        <v>650000000</v>
      </c>
      <c r="S466" s="1076"/>
      <c r="T466" s="1076"/>
      <c r="U466" s="1076"/>
      <c r="V466" s="1076"/>
      <c r="W466" s="1076"/>
      <c r="X466" s="1076"/>
      <c r="Y466" s="1076"/>
      <c r="Z466" s="1076"/>
      <c r="AA466" s="1076"/>
      <c r="AB466" s="1076">
        <f t="shared" si="941"/>
        <v>5361804</v>
      </c>
      <c r="AC466" s="1076">
        <f t="shared" si="941"/>
        <v>9151914</v>
      </c>
      <c r="AD466" s="1076">
        <f t="shared" si="941"/>
        <v>70548570</v>
      </c>
      <c r="AE466" s="1076">
        <f t="shared" si="941"/>
        <v>77874271</v>
      </c>
      <c r="AF466" s="1063"/>
      <c r="AG466" s="1060"/>
      <c r="AH466" s="1065"/>
      <c r="AI466" s="1065"/>
      <c r="AJ466" s="1067"/>
      <c r="AK466" s="1060"/>
      <c r="AL466" s="1069"/>
      <c r="AM466" s="1069"/>
      <c r="AN466" s="1069"/>
      <c r="AO466" s="1069"/>
      <c r="AP466" s="1069"/>
      <c r="AQ466" s="554" t="s">
        <v>426</v>
      </c>
      <c r="AR466" s="620"/>
      <c r="AS466" s="1070"/>
      <c r="AT466" s="1069"/>
      <c r="AU466" s="1069"/>
      <c r="AV466" s="554" t="s">
        <v>426</v>
      </c>
      <c r="AW466" s="660">
        <v>1</v>
      </c>
      <c r="AX466" s="1070"/>
      <c r="AY466" s="1072"/>
      <c r="AZ466" s="652"/>
      <c r="BA466" s="648"/>
      <c r="BB466" s="555" t="s">
        <v>427</v>
      </c>
      <c r="BC466" s="660">
        <v>17</v>
      </c>
      <c r="BD466" s="1054"/>
      <c r="BE466" s="1074"/>
    </row>
    <row r="467" spans="1:57" s="31" customFormat="1" ht="26.25" customHeight="1" thickBot="1" x14ac:dyDescent="0.3">
      <c r="A467" s="1078"/>
      <c r="B467" s="1081"/>
      <c r="C467" s="1060"/>
      <c r="D467" s="1075"/>
      <c r="E467" s="1059"/>
      <c r="F467" s="1059"/>
      <c r="G467" s="1059"/>
      <c r="H467" s="1059"/>
      <c r="I467" s="1059"/>
      <c r="J467" s="1059"/>
      <c r="K467" s="1059"/>
      <c r="L467" s="1059"/>
      <c r="M467" s="1059"/>
      <c r="N467" s="1059"/>
      <c r="O467" s="1076"/>
      <c r="P467" s="1076"/>
      <c r="Q467" s="1076"/>
      <c r="R467" s="1076"/>
      <c r="S467" s="1076"/>
      <c r="T467" s="1076"/>
      <c r="U467" s="1076"/>
      <c r="V467" s="1076"/>
      <c r="W467" s="1076"/>
      <c r="X467" s="1076"/>
      <c r="Y467" s="1076"/>
      <c r="Z467" s="1076"/>
      <c r="AA467" s="1076"/>
      <c r="AB467" s="1076"/>
      <c r="AC467" s="1076"/>
      <c r="AD467" s="1076"/>
      <c r="AE467" s="1076"/>
      <c r="AF467" s="1064"/>
      <c r="AG467" s="1060"/>
      <c r="AH467" s="1065"/>
      <c r="AI467" s="1065"/>
      <c r="AJ467" s="1068"/>
      <c r="AK467" s="1060"/>
      <c r="AL467" s="1069"/>
      <c r="AM467" s="1069"/>
      <c r="AN467" s="1069"/>
      <c r="AO467" s="1069"/>
      <c r="AP467" s="1069"/>
      <c r="AQ467" s="554" t="s">
        <v>428</v>
      </c>
      <c r="AR467" s="620"/>
      <c r="AS467" s="1070"/>
      <c r="AT467" s="1069"/>
      <c r="AU467" s="1069"/>
      <c r="AV467" s="554" t="s">
        <v>428</v>
      </c>
      <c r="AW467" s="660">
        <v>0</v>
      </c>
      <c r="AX467" s="1070"/>
      <c r="AY467" s="1073"/>
      <c r="AZ467" s="652"/>
      <c r="BA467" s="648"/>
      <c r="BB467" s="650"/>
      <c r="BC467" s="650"/>
      <c r="BD467" s="1055"/>
      <c r="BE467" s="1074"/>
    </row>
    <row r="468" spans="1:57" s="31" customFormat="1" ht="22.5" customHeight="1" x14ac:dyDescent="0.25">
      <c r="A468" s="1078"/>
      <c r="B468" s="1081"/>
      <c r="C468" s="1060" t="s">
        <v>458</v>
      </c>
      <c r="D468" s="551" t="s">
        <v>41</v>
      </c>
      <c r="E468" s="649"/>
      <c r="F468" s="649"/>
      <c r="G468" s="649"/>
      <c r="H468" s="649"/>
      <c r="I468" s="649"/>
      <c r="J468" s="649"/>
      <c r="K468" s="649"/>
      <c r="L468" s="649"/>
      <c r="M468" s="649"/>
      <c r="N468" s="649"/>
      <c r="O468" s="500">
        <v>150</v>
      </c>
      <c r="P468" s="500">
        <v>150</v>
      </c>
      <c r="Q468" s="500">
        <v>150</v>
      </c>
      <c r="R468" s="500">
        <v>150</v>
      </c>
      <c r="S468" s="42"/>
      <c r="T468" s="42"/>
      <c r="U468" s="42"/>
      <c r="V468" s="42"/>
      <c r="W468" s="42"/>
      <c r="X468" s="42"/>
      <c r="Y468" s="42"/>
      <c r="Z468" s="42"/>
      <c r="AA468" s="500"/>
      <c r="AB468" s="500">
        <v>0</v>
      </c>
      <c r="AC468" s="500">
        <v>0</v>
      </c>
      <c r="AD468" s="662">
        <v>8</v>
      </c>
      <c r="AE468" s="662">
        <v>8</v>
      </c>
      <c r="AF468" s="1062" t="s">
        <v>491</v>
      </c>
      <c r="AG468" s="1060" t="s">
        <v>458</v>
      </c>
      <c r="AH468" s="1065"/>
      <c r="AI468" s="1065"/>
      <c r="AJ468" s="1066" t="s">
        <v>588</v>
      </c>
      <c r="AK468" s="1060" t="s">
        <v>458</v>
      </c>
      <c r="AL468" s="1069"/>
      <c r="AM468" s="1069" t="s">
        <v>456</v>
      </c>
      <c r="AN468" s="1069">
        <v>4500</v>
      </c>
      <c r="AO468" s="1069"/>
      <c r="AP468" s="1069">
        <f t="shared" ref="AP468" si="942">AO468-AS468</f>
        <v>0</v>
      </c>
      <c r="AQ468" s="554" t="s">
        <v>414</v>
      </c>
      <c r="AR468" s="620"/>
      <c r="AS468" s="1070"/>
      <c r="AT468" s="1069">
        <v>8</v>
      </c>
      <c r="AU468" s="1069">
        <f t="shared" ref="AU468" si="943">AT468-AX468</f>
        <v>8</v>
      </c>
      <c r="AV468" s="554" t="s">
        <v>414</v>
      </c>
      <c r="AW468" s="661">
        <v>0</v>
      </c>
      <c r="AX468" s="1070"/>
      <c r="AY468" s="1071"/>
      <c r="AZ468" s="555" t="s">
        <v>415</v>
      </c>
      <c r="BA468" s="661">
        <v>0</v>
      </c>
      <c r="BB468" s="555" t="s">
        <v>416</v>
      </c>
      <c r="BC468" s="661">
        <v>0</v>
      </c>
      <c r="BD468" s="1053">
        <f t="shared" ref="BD468" si="944">AE468</f>
        <v>8</v>
      </c>
      <c r="BE468" s="1074"/>
    </row>
    <row r="469" spans="1:57" s="31" customFormat="1" ht="38.25" customHeight="1" x14ac:dyDescent="0.25">
      <c r="A469" s="1078"/>
      <c r="B469" s="1081"/>
      <c r="C469" s="1060"/>
      <c r="D469" s="651" t="s">
        <v>3</v>
      </c>
      <c r="E469" s="538"/>
      <c r="F469" s="538"/>
      <c r="G469" s="538"/>
      <c r="H469" s="538"/>
      <c r="I469" s="538"/>
      <c r="J469" s="538"/>
      <c r="K469" s="538"/>
      <c r="L469" s="538"/>
      <c r="M469" s="538"/>
      <c r="N469" s="538"/>
      <c r="O469" s="538">
        <v>650000000</v>
      </c>
      <c r="P469" s="538">
        <v>650000000</v>
      </c>
      <c r="Q469" s="538">
        <v>650000000</v>
      </c>
      <c r="R469" s="538">
        <v>650000000</v>
      </c>
      <c r="S469" s="639"/>
      <c r="T469" s="538"/>
      <c r="U469" s="539"/>
      <c r="V469" s="539"/>
      <c r="W469" s="539"/>
      <c r="X469" s="539"/>
      <c r="Y469" s="538"/>
      <c r="Z469" s="538"/>
      <c r="AA469" s="820"/>
      <c r="AB469" s="539">
        <v>2383024</v>
      </c>
      <c r="AC469" s="539">
        <v>4067517.333333333</v>
      </c>
      <c r="AD469" s="539">
        <v>31354920</v>
      </c>
      <c r="AE469" s="539">
        <v>34610787</v>
      </c>
      <c r="AF469" s="1063"/>
      <c r="AG469" s="1060"/>
      <c r="AH469" s="1065"/>
      <c r="AI469" s="1065"/>
      <c r="AJ469" s="1067"/>
      <c r="AK469" s="1060"/>
      <c r="AL469" s="1069"/>
      <c r="AM469" s="1069"/>
      <c r="AN469" s="1069"/>
      <c r="AO469" s="1069"/>
      <c r="AP469" s="1069"/>
      <c r="AQ469" s="554" t="s">
        <v>417</v>
      </c>
      <c r="AR469" s="620"/>
      <c r="AS469" s="1070"/>
      <c r="AT469" s="1069"/>
      <c r="AU469" s="1069"/>
      <c r="AV469" s="554" t="s">
        <v>417</v>
      </c>
      <c r="AW469" s="661">
        <v>0</v>
      </c>
      <c r="AX469" s="1070"/>
      <c r="AY469" s="1072"/>
      <c r="AZ469" s="555" t="s">
        <v>418</v>
      </c>
      <c r="BA469" s="661">
        <v>0</v>
      </c>
      <c r="BB469" s="555" t="s">
        <v>419</v>
      </c>
      <c r="BC469" s="661">
        <v>0</v>
      </c>
      <c r="BD469" s="1054"/>
      <c r="BE469" s="1074"/>
    </row>
    <row r="470" spans="1:57" s="31" customFormat="1" ht="51" x14ac:dyDescent="0.25">
      <c r="A470" s="1078"/>
      <c r="B470" s="1081"/>
      <c r="C470" s="1060"/>
      <c r="D470" s="557" t="s">
        <v>42</v>
      </c>
      <c r="E470" s="649"/>
      <c r="F470" s="649"/>
      <c r="G470" s="649"/>
      <c r="H470" s="649"/>
      <c r="I470" s="649"/>
      <c r="J470" s="649"/>
      <c r="K470" s="649"/>
      <c r="L470" s="649"/>
      <c r="M470" s="649"/>
      <c r="N470" s="649"/>
      <c r="O470" s="500">
        <v>0</v>
      </c>
      <c r="P470" s="500">
        <v>0</v>
      </c>
      <c r="Q470" s="500">
        <v>0</v>
      </c>
      <c r="R470" s="500">
        <v>0</v>
      </c>
      <c r="S470" s="809"/>
      <c r="T470" s="500"/>
      <c r="U470" s="809"/>
      <c r="V470" s="809"/>
      <c r="W470" s="809"/>
      <c r="X470" s="809"/>
      <c r="Y470" s="809"/>
      <c r="Z470" s="809"/>
      <c r="AA470" s="809"/>
      <c r="AB470" s="809">
        <v>0</v>
      </c>
      <c r="AC470" s="809">
        <v>0</v>
      </c>
      <c r="AD470" s="809">
        <v>0</v>
      </c>
      <c r="AE470" s="809">
        <v>0</v>
      </c>
      <c r="AF470" s="1063"/>
      <c r="AG470" s="1060"/>
      <c r="AH470" s="1065"/>
      <c r="AI470" s="1065"/>
      <c r="AJ470" s="1067"/>
      <c r="AK470" s="1060"/>
      <c r="AL470" s="1069"/>
      <c r="AM470" s="1069"/>
      <c r="AN470" s="1069"/>
      <c r="AO470" s="1069"/>
      <c r="AP470" s="1069"/>
      <c r="AQ470" s="554" t="s">
        <v>420</v>
      </c>
      <c r="AR470" s="620"/>
      <c r="AS470" s="1070"/>
      <c r="AT470" s="1069"/>
      <c r="AU470" s="1069"/>
      <c r="AV470" s="554" t="s">
        <v>420</v>
      </c>
      <c r="AW470" s="661">
        <v>0</v>
      </c>
      <c r="AX470" s="1070"/>
      <c r="AY470" s="1072"/>
      <c r="AZ470" s="555" t="s">
        <v>591</v>
      </c>
      <c r="BA470" s="661">
        <v>8</v>
      </c>
      <c r="BB470" s="555" t="s">
        <v>421</v>
      </c>
      <c r="BC470" s="661">
        <v>0</v>
      </c>
      <c r="BD470" s="1054"/>
      <c r="BE470" s="1074"/>
    </row>
    <row r="471" spans="1:57" s="31" customFormat="1" ht="38.25" customHeight="1" x14ac:dyDescent="0.25">
      <c r="A471" s="1078"/>
      <c r="B471" s="1081"/>
      <c r="C471" s="1060"/>
      <c r="D471" s="651" t="s">
        <v>4</v>
      </c>
      <c r="E471" s="649"/>
      <c r="F471" s="649"/>
      <c r="G471" s="649"/>
      <c r="H471" s="649"/>
      <c r="I471" s="649"/>
      <c r="J471" s="649"/>
      <c r="K471" s="649"/>
      <c r="L471" s="649"/>
      <c r="M471" s="649"/>
      <c r="N471" s="649"/>
      <c r="O471" s="500">
        <v>0</v>
      </c>
      <c r="P471" s="500">
        <v>0</v>
      </c>
      <c r="Q471" s="500">
        <v>0</v>
      </c>
      <c r="R471" s="500">
        <v>0</v>
      </c>
      <c r="S471" s="809"/>
      <c r="T471" s="500"/>
      <c r="U471" s="539"/>
      <c r="V471" s="539"/>
      <c r="W471" s="539"/>
      <c r="X471" s="539"/>
      <c r="Y471" s="539"/>
      <c r="Z471" s="539"/>
      <c r="AA471" s="539"/>
      <c r="AB471" s="539">
        <v>0</v>
      </c>
      <c r="AC471" s="539">
        <v>0</v>
      </c>
      <c r="AD471" s="539">
        <v>0</v>
      </c>
      <c r="AE471" s="539">
        <v>0</v>
      </c>
      <c r="AF471" s="1063"/>
      <c r="AG471" s="1060"/>
      <c r="AH471" s="1065"/>
      <c r="AI471" s="1065"/>
      <c r="AJ471" s="1067"/>
      <c r="AK471" s="1060"/>
      <c r="AL471" s="1069"/>
      <c r="AM471" s="1069"/>
      <c r="AN471" s="1069"/>
      <c r="AO471" s="1069"/>
      <c r="AP471" s="1069"/>
      <c r="AQ471" s="554" t="s">
        <v>422</v>
      </c>
      <c r="AR471" s="620"/>
      <c r="AS471" s="1070"/>
      <c r="AT471" s="1069"/>
      <c r="AU471" s="1069"/>
      <c r="AV471" s="554" t="s">
        <v>422</v>
      </c>
      <c r="AW471" s="661">
        <v>0</v>
      </c>
      <c r="AX471" s="1070"/>
      <c r="AY471" s="1072"/>
      <c r="AZ471" s="652"/>
      <c r="BA471" s="648"/>
      <c r="BB471" s="555" t="s">
        <v>423</v>
      </c>
      <c r="BC471" s="661">
        <v>0</v>
      </c>
      <c r="BD471" s="1054"/>
      <c r="BE471" s="1074"/>
    </row>
    <row r="472" spans="1:57" s="31" customFormat="1" ht="38.25" customHeight="1" x14ac:dyDescent="0.25">
      <c r="A472" s="1078"/>
      <c r="B472" s="1081"/>
      <c r="C472" s="1060"/>
      <c r="D472" s="557" t="s">
        <v>43</v>
      </c>
      <c r="E472" s="649"/>
      <c r="F472" s="649"/>
      <c r="G472" s="649"/>
      <c r="H472" s="649"/>
      <c r="I472" s="649"/>
      <c r="J472" s="649"/>
      <c r="K472" s="649"/>
      <c r="L472" s="649"/>
      <c r="M472" s="649"/>
      <c r="N472" s="649"/>
      <c r="O472" s="500">
        <f t="shared" ref="O472:R473" si="945">O468+O470</f>
        <v>150</v>
      </c>
      <c r="P472" s="500">
        <f t="shared" si="945"/>
        <v>150</v>
      </c>
      <c r="Q472" s="500">
        <f t="shared" si="945"/>
        <v>150</v>
      </c>
      <c r="R472" s="500">
        <f t="shared" si="945"/>
        <v>150</v>
      </c>
      <c r="S472" s="500"/>
      <c r="T472" s="500"/>
      <c r="U472" s="500"/>
      <c r="V472" s="500"/>
      <c r="W472" s="500"/>
      <c r="X472" s="500"/>
      <c r="Y472" s="500"/>
      <c r="Z472" s="500"/>
      <c r="AA472" s="500"/>
      <c r="AB472" s="500">
        <f t="shared" ref="AB472:AE473" si="946">AB468+AB470</f>
        <v>0</v>
      </c>
      <c r="AC472" s="500">
        <f t="shared" si="946"/>
        <v>0</v>
      </c>
      <c r="AD472" s="500">
        <f t="shared" si="946"/>
        <v>8</v>
      </c>
      <c r="AE472" s="500">
        <f t="shared" si="946"/>
        <v>8</v>
      </c>
      <c r="AF472" s="1063"/>
      <c r="AG472" s="1060"/>
      <c r="AH472" s="1065"/>
      <c r="AI472" s="1065"/>
      <c r="AJ472" s="1067"/>
      <c r="AK472" s="1060"/>
      <c r="AL472" s="1069"/>
      <c r="AM472" s="1069"/>
      <c r="AN472" s="1069"/>
      <c r="AO472" s="1069"/>
      <c r="AP472" s="1069"/>
      <c r="AQ472" s="554" t="s">
        <v>424</v>
      </c>
      <c r="AR472" s="620"/>
      <c r="AS472" s="1070"/>
      <c r="AT472" s="1069"/>
      <c r="AU472" s="1069"/>
      <c r="AV472" s="554" t="s">
        <v>424</v>
      </c>
      <c r="AW472" s="661">
        <v>7</v>
      </c>
      <c r="AX472" s="1070"/>
      <c r="AY472" s="1072"/>
      <c r="AZ472" s="652"/>
      <c r="BA472" s="648"/>
      <c r="BB472" s="555" t="s">
        <v>425</v>
      </c>
      <c r="BC472" s="661">
        <v>0</v>
      </c>
      <c r="BD472" s="1054"/>
      <c r="BE472" s="1074"/>
    </row>
    <row r="473" spans="1:57" s="31" customFormat="1" ht="38.25" x14ac:dyDescent="0.25">
      <c r="A473" s="1078"/>
      <c r="B473" s="1081"/>
      <c r="C473" s="1060"/>
      <c r="D473" s="1057" t="s">
        <v>45</v>
      </c>
      <c r="E473" s="1059"/>
      <c r="F473" s="1059"/>
      <c r="G473" s="1059"/>
      <c r="H473" s="1059"/>
      <c r="I473" s="1059"/>
      <c r="J473" s="1059"/>
      <c r="K473" s="1059"/>
      <c r="L473" s="1059"/>
      <c r="M473" s="1059"/>
      <c r="N473" s="1059"/>
      <c r="O473" s="1076">
        <f t="shared" si="945"/>
        <v>650000000</v>
      </c>
      <c r="P473" s="1076">
        <f t="shared" si="945"/>
        <v>650000000</v>
      </c>
      <c r="Q473" s="1076">
        <f t="shared" si="945"/>
        <v>650000000</v>
      </c>
      <c r="R473" s="1076">
        <f t="shared" si="945"/>
        <v>650000000</v>
      </c>
      <c r="S473" s="1076"/>
      <c r="T473" s="1076"/>
      <c r="U473" s="1076"/>
      <c r="V473" s="1076"/>
      <c r="W473" s="1076"/>
      <c r="X473" s="1076"/>
      <c r="Y473" s="1076"/>
      <c r="Z473" s="1076"/>
      <c r="AA473" s="1076"/>
      <c r="AB473" s="1076">
        <f t="shared" si="946"/>
        <v>2383024</v>
      </c>
      <c r="AC473" s="1076">
        <f t="shared" si="946"/>
        <v>4067517.333333333</v>
      </c>
      <c r="AD473" s="1076">
        <f t="shared" si="946"/>
        <v>31354920</v>
      </c>
      <c r="AE473" s="1076">
        <f t="shared" si="946"/>
        <v>34610787</v>
      </c>
      <c r="AF473" s="1063"/>
      <c r="AG473" s="1060"/>
      <c r="AH473" s="1065"/>
      <c r="AI473" s="1065"/>
      <c r="AJ473" s="1067"/>
      <c r="AK473" s="1060"/>
      <c r="AL473" s="1069"/>
      <c r="AM473" s="1069"/>
      <c r="AN473" s="1069"/>
      <c r="AO473" s="1069"/>
      <c r="AP473" s="1069"/>
      <c r="AQ473" s="554" t="s">
        <v>426</v>
      </c>
      <c r="AR473" s="620"/>
      <c r="AS473" s="1070"/>
      <c r="AT473" s="1069"/>
      <c r="AU473" s="1069"/>
      <c r="AV473" s="554" t="s">
        <v>426</v>
      </c>
      <c r="AW473" s="661">
        <v>1</v>
      </c>
      <c r="AX473" s="1070"/>
      <c r="AY473" s="1072"/>
      <c r="AZ473" s="652"/>
      <c r="BA473" s="648"/>
      <c r="BB473" s="555" t="s">
        <v>427</v>
      </c>
      <c r="BC473" s="661">
        <v>8</v>
      </c>
      <c r="BD473" s="1054"/>
      <c r="BE473" s="1074"/>
    </row>
    <row r="474" spans="1:57" s="31" customFormat="1" ht="26.25" customHeight="1" thickBot="1" x14ac:dyDescent="0.3">
      <c r="A474" s="1078"/>
      <c r="B474" s="1081"/>
      <c r="C474" s="1060"/>
      <c r="D474" s="1075"/>
      <c r="E474" s="1059"/>
      <c r="F474" s="1059"/>
      <c r="G474" s="1059"/>
      <c r="H474" s="1059"/>
      <c r="I474" s="1059"/>
      <c r="J474" s="1059"/>
      <c r="K474" s="1059"/>
      <c r="L474" s="1059"/>
      <c r="M474" s="1059"/>
      <c r="N474" s="1059"/>
      <c r="O474" s="1076"/>
      <c r="P474" s="1076"/>
      <c r="Q474" s="1076"/>
      <c r="R474" s="1076"/>
      <c r="S474" s="1076"/>
      <c r="T474" s="1076"/>
      <c r="U474" s="1076"/>
      <c r="V474" s="1076"/>
      <c r="W474" s="1076"/>
      <c r="X474" s="1076"/>
      <c r="Y474" s="1076"/>
      <c r="Z474" s="1076"/>
      <c r="AA474" s="1076"/>
      <c r="AB474" s="1076"/>
      <c r="AC474" s="1076"/>
      <c r="AD474" s="1076"/>
      <c r="AE474" s="1076"/>
      <c r="AF474" s="1064"/>
      <c r="AG474" s="1060"/>
      <c r="AH474" s="1065"/>
      <c r="AI474" s="1065"/>
      <c r="AJ474" s="1068"/>
      <c r="AK474" s="1060"/>
      <c r="AL474" s="1069"/>
      <c r="AM474" s="1069"/>
      <c r="AN474" s="1069"/>
      <c r="AO474" s="1069"/>
      <c r="AP474" s="1069"/>
      <c r="AQ474" s="554" t="s">
        <v>428</v>
      </c>
      <c r="AR474" s="620"/>
      <c r="AS474" s="1070"/>
      <c r="AT474" s="1069"/>
      <c r="AU474" s="1069"/>
      <c r="AV474" s="554" t="s">
        <v>428</v>
      </c>
      <c r="AW474" s="661">
        <v>0</v>
      </c>
      <c r="AX474" s="1070"/>
      <c r="AY474" s="1073"/>
      <c r="AZ474" s="652"/>
      <c r="BA474" s="648"/>
      <c r="BB474" s="650"/>
      <c r="BC474" s="650"/>
      <c r="BD474" s="1055"/>
      <c r="BE474" s="1074"/>
    </row>
    <row r="475" spans="1:57" s="31" customFormat="1" ht="22.5" customHeight="1" x14ac:dyDescent="0.25">
      <c r="A475" s="1078"/>
      <c r="B475" s="1081"/>
      <c r="C475" s="1060" t="s">
        <v>460</v>
      </c>
      <c r="D475" s="551" t="s">
        <v>41</v>
      </c>
      <c r="E475" s="649"/>
      <c r="F475" s="649"/>
      <c r="G475" s="649"/>
      <c r="H475" s="649"/>
      <c r="I475" s="649"/>
      <c r="J475" s="649"/>
      <c r="K475" s="649"/>
      <c r="L475" s="649"/>
      <c r="M475" s="649"/>
      <c r="N475" s="649"/>
      <c r="O475" s="500">
        <v>150</v>
      </c>
      <c r="P475" s="500">
        <v>150</v>
      </c>
      <c r="Q475" s="500">
        <v>150</v>
      </c>
      <c r="R475" s="500">
        <v>150</v>
      </c>
      <c r="S475" s="42"/>
      <c r="T475" s="500"/>
      <c r="U475" s="42"/>
      <c r="V475" s="42"/>
      <c r="W475" s="42"/>
      <c r="X475" s="42"/>
      <c r="Y475" s="42"/>
      <c r="Z475" s="42"/>
      <c r="AA475" s="500"/>
      <c r="AB475" s="500">
        <v>0</v>
      </c>
      <c r="AC475" s="500">
        <v>0</v>
      </c>
      <c r="AD475" s="665">
        <f>172+14</f>
        <v>186</v>
      </c>
      <c r="AE475" s="665">
        <f>172+14</f>
        <v>186</v>
      </c>
      <c r="AF475" s="1062" t="s">
        <v>491</v>
      </c>
      <c r="AG475" s="1060" t="s">
        <v>460</v>
      </c>
      <c r="AH475" s="1065"/>
      <c r="AI475" s="1065"/>
      <c r="AJ475" s="1066" t="s">
        <v>588</v>
      </c>
      <c r="AK475" s="1060" t="s">
        <v>460</v>
      </c>
      <c r="AL475" s="1069"/>
      <c r="AM475" s="1069" t="s">
        <v>456</v>
      </c>
      <c r="AN475" s="1069">
        <v>4500</v>
      </c>
      <c r="AO475" s="1069"/>
      <c r="AP475" s="1069">
        <f t="shared" ref="AP475" si="947">AO475-AS475</f>
        <v>0</v>
      </c>
      <c r="AQ475" s="554" t="s">
        <v>414</v>
      </c>
      <c r="AR475" s="620"/>
      <c r="AS475" s="1070"/>
      <c r="AT475" s="1069">
        <v>186</v>
      </c>
      <c r="AU475" s="1069">
        <f t="shared" ref="AU475" si="948">AT475-AX475</f>
        <v>186</v>
      </c>
      <c r="AV475" s="554" t="s">
        <v>414</v>
      </c>
      <c r="AW475" s="660">
        <v>0</v>
      </c>
      <c r="AX475" s="1070"/>
      <c r="AY475" s="1071"/>
      <c r="AZ475" s="555" t="s">
        <v>415</v>
      </c>
      <c r="BA475" s="660">
        <v>0</v>
      </c>
      <c r="BB475" s="555" t="s">
        <v>416</v>
      </c>
      <c r="BC475" s="660">
        <v>0</v>
      </c>
      <c r="BD475" s="1053">
        <f t="shared" ref="BD475" si="949">AE475</f>
        <v>186</v>
      </c>
      <c r="BE475" s="1074"/>
    </row>
    <row r="476" spans="1:57" s="31" customFormat="1" ht="38.25" customHeight="1" x14ac:dyDescent="0.25">
      <c r="A476" s="1078"/>
      <c r="B476" s="1081"/>
      <c r="C476" s="1060"/>
      <c r="D476" s="651" t="s">
        <v>3</v>
      </c>
      <c r="E476" s="538"/>
      <c r="F476" s="538"/>
      <c r="G476" s="538"/>
      <c r="H476" s="538"/>
      <c r="I476" s="538"/>
      <c r="J476" s="538"/>
      <c r="K476" s="538"/>
      <c r="L476" s="538"/>
      <c r="M476" s="538"/>
      <c r="N476" s="538"/>
      <c r="O476" s="538">
        <v>650000000</v>
      </c>
      <c r="P476" s="538">
        <v>650000000</v>
      </c>
      <c r="Q476" s="538">
        <v>650000000</v>
      </c>
      <c r="R476" s="538">
        <v>650000000</v>
      </c>
      <c r="S476" s="639"/>
      <c r="T476" s="538"/>
      <c r="U476" s="539"/>
      <c r="V476" s="539"/>
      <c r="W476" s="539"/>
      <c r="X476" s="539"/>
      <c r="Y476" s="538"/>
      <c r="Z476" s="538"/>
      <c r="AA476" s="820"/>
      <c r="AB476" s="539">
        <v>55405308</v>
      </c>
      <c r="AC476" s="539">
        <v>94569778</v>
      </c>
      <c r="AD476" s="539">
        <v>729001896</v>
      </c>
      <c r="AE476" s="539">
        <v>804700802</v>
      </c>
      <c r="AF476" s="1063"/>
      <c r="AG476" s="1060"/>
      <c r="AH476" s="1065"/>
      <c r="AI476" s="1065"/>
      <c r="AJ476" s="1067"/>
      <c r="AK476" s="1060"/>
      <c r="AL476" s="1069"/>
      <c r="AM476" s="1069"/>
      <c r="AN476" s="1069"/>
      <c r="AO476" s="1069"/>
      <c r="AP476" s="1069"/>
      <c r="AQ476" s="554" t="s">
        <v>417</v>
      </c>
      <c r="AR476" s="620"/>
      <c r="AS476" s="1070"/>
      <c r="AT476" s="1069"/>
      <c r="AU476" s="1069"/>
      <c r="AV476" s="554" t="s">
        <v>417</v>
      </c>
      <c r="AW476" s="660">
        <v>0</v>
      </c>
      <c r="AX476" s="1070"/>
      <c r="AY476" s="1072"/>
      <c r="AZ476" s="555" t="s">
        <v>418</v>
      </c>
      <c r="BA476" s="660">
        <v>0</v>
      </c>
      <c r="BB476" s="555" t="s">
        <v>419</v>
      </c>
      <c r="BC476" s="660">
        <v>0</v>
      </c>
      <c r="BD476" s="1054"/>
      <c r="BE476" s="1074"/>
    </row>
    <row r="477" spans="1:57" s="31" customFormat="1" ht="51" x14ac:dyDescent="0.25">
      <c r="A477" s="1078"/>
      <c r="B477" s="1081"/>
      <c r="C477" s="1060"/>
      <c r="D477" s="557" t="s">
        <v>42</v>
      </c>
      <c r="E477" s="649"/>
      <c r="F477" s="649"/>
      <c r="G477" s="649"/>
      <c r="H477" s="649"/>
      <c r="I477" s="649"/>
      <c r="J477" s="649"/>
      <c r="K477" s="649"/>
      <c r="L477" s="649"/>
      <c r="M477" s="649"/>
      <c r="N477" s="649"/>
      <c r="O477" s="500">
        <v>0</v>
      </c>
      <c r="P477" s="500">
        <v>0</v>
      </c>
      <c r="Q477" s="500">
        <v>0</v>
      </c>
      <c r="R477" s="500">
        <v>0</v>
      </c>
      <c r="S477" s="809"/>
      <c r="T477" s="500"/>
      <c r="U477" s="809"/>
      <c r="V477" s="809"/>
      <c r="W477" s="809"/>
      <c r="X477" s="809"/>
      <c r="Y477" s="809"/>
      <c r="Z477" s="809"/>
      <c r="AA477" s="809"/>
      <c r="AB477" s="809">
        <v>0</v>
      </c>
      <c r="AC477" s="809">
        <v>0</v>
      </c>
      <c r="AD477" s="809">
        <v>0</v>
      </c>
      <c r="AE477" s="809">
        <v>0</v>
      </c>
      <c r="AF477" s="1063"/>
      <c r="AG477" s="1060"/>
      <c r="AH477" s="1065"/>
      <c r="AI477" s="1065"/>
      <c r="AJ477" s="1067"/>
      <c r="AK477" s="1060"/>
      <c r="AL477" s="1069"/>
      <c r="AM477" s="1069"/>
      <c r="AN477" s="1069"/>
      <c r="AO477" s="1069"/>
      <c r="AP477" s="1069"/>
      <c r="AQ477" s="554" t="s">
        <v>420</v>
      </c>
      <c r="AR477" s="620"/>
      <c r="AS477" s="1070"/>
      <c r="AT477" s="1069"/>
      <c r="AU477" s="1069"/>
      <c r="AV477" s="554" t="s">
        <v>420</v>
      </c>
      <c r="AW477" s="660">
        <v>0</v>
      </c>
      <c r="AX477" s="1070"/>
      <c r="AY477" s="1072"/>
      <c r="AZ477" s="555" t="s">
        <v>591</v>
      </c>
      <c r="BA477" s="660">
        <v>186</v>
      </c>
      <c r="BB477" s="555" t="s">
        <v>421</v>
      </c>
      <c r="BC477" s="660">
        <v>0</v>
      </c>
      <c r="BD477" s="1054"/>
      <c r="BE477" s="1074"/>
    </row>
    <row r="478" spans="1:57" s="31" customFormat="1" ht="38.25" customHeight="1" x14ac:dyDescent="0.25">
      <c r="A478" s="1078"/>
      <c r="B478" s="1081"/>
      <c r="C478" s="1060"/>
      <c r="D478" s="651" t="s">
        <v>4</v>
      </c>
      <c r="E478" s="649"/>
      <c r="F478" s="649"/>
      <c r="G478" s="649"/>
      <c r="H478" s="649"/>
      <c r="I478" s="649"/>
      <c r="J478" s="649"/>
      <c r="K478" s="649"/>
      <c r="L478" s="649"/>
      <c r="M478" s="649"/>
      <c r="N478" s="649"/>
      <c r="O478" s="500">
        <v>0</v>
      </c>
      <c r="P478" s="500">
        <v>0</v>
      </c>
      <c r="Q478" s="500">
        <v>0</v>
      </c>
      <c r="R478" s="500">
        <v>0</v>
      </c>
      <c r="S478" s="809"/>
      <c r="T478" s="538"/>
      <c r="U478" s="538"/>
      <c r="V478" s="539"/>
      <c r="W478" s="539"/>
      <c r="X478" s="539"/>
      <c r="Y478" s="539"/>
      <c r="Z478" s="539"/>
      <c r="AA478" s="539"/>
      <c r="AB478" s="539">
        <v>0</v>
      </c>
      <c r="AC478" s="539">
        <v>0</v>
      </c>
      <c r="AD478" s="539">
        <v>0</v>
      </c>
      <c r="AE478" s="539">
        <v>0</v>
      </c>
      <c r="AF478" s="1063"/>
      <c r="AG478" s="1060"/>
      <c r="AH478" s="1065"/>
      <c r="AI478" s="1065"/>
      <c r="AJ478" s="1067"/>
      <c r="AK478" s="1060"/>
      <c r="AL478" s="1069"/>
      <c r="AM478" s="1069"/>
      <c r="AN478" s="1069"/>
      <c r="AO478" s="1069"/>
      <c r="AP478" s="1069"/>
      <c r="AQ478" s="554" t="s">
        <v>422</v>
      </c>
      <c r="AR478" s="620"/>
      <c r="AS478" s="1070"/>
      <c r="AT478" s="1069"/>
      <c r="AU478" s="1069"/>
      <c r="AV478" s="554" t="s">
        <v>422</v>
      </c>
      <c r="AW478" s="660">
        <v>25</v>
      </c>
      <c r="AX478" s="1070"/>
      <c r="AY478" s="1072"/>
      <c r="AZ478" s="652"/>
      <c r="BA478" s="648"/>
      <c r="BB478" s="555" t="s">
        <v>423</v>
      </c>
      <c r="BC478" s="660">
        <v>0</v>
      </c>
      <c r="BD478" s="1054"/>
      <c r="BE478" s="1074"/>
    </row>
    <row r="479" spans="1:57" s="31" customFormat="1" ht="38.25" customHeight="1" x14ac:dyDescent="0.25">
      <c r="A479" s="1078"/>
      <c r="B479" s="1081"/>
      <c r="C479" s="1060"/>
      <c r="D479" s="557" t="s">
        <v>43</v>
      </c>
      <c r="E479" s="649"/>
      <c r="F479" s="649"/>
      <c r="G479" s="649"/>
      <c r="H479" s="649"/>
      <c r="I479" s="649"/>
      <c r="J479" s="649"/>
      <c r="K479" s="649"/>
      <c r="L479" s="649"/>
      <c r="M479" s="649"/>
      <c r="N479" s="649"/>
      <c r="O479" s="500">
        <f t="shared" ref="O479:R480" si="950">O475+O477</f>
        <v>150</v>
      </c>
      <c r="P479" s="500">
        <f t="shared" si="950"/>
        <v>150</v>
      </c>
      <c r="Q479" s="500">
        <f t="shared" si="950"/>
        <v>150</v>
      </c>
      <c r="R479" s="500">
        <f t="shared" si="950"/>
        <v>150</v>
      </c>
      <c r="S479" s="500"/>
      <c r="T479" s="500"/>
      <c r="U479" s="500"/>
      <c r="V479" s="500"/>
      <c r="W479" s="500"/>
      <c r="X479" s="500"/>
      <c r="Y479" s="500"/>
      <c r="Z479" s="500"/>
      <c r="AA479" s="500"/>
      <c r="AB479" s="500">
        <f t="shared" ref="AB479:AE480" si="951">AB475+AB477</f>
        <v>0</v>
      </c>
      <c r="AC479" s="500">
        <f t="shared" si="951"/>
        <v>0</v>
      </c>
      <c r="AD479" s="500">
        <f t="shared" si="951"/>
        <v>186</v>
      </c>
      <c r="AE479" s="500">
        <f t="shared" si="951"/>
        <v>186</v>
      </c>
      <c r="AF479" s="1063"/>
      <c r="AG479" s="1060"/>
      <c r="AH479" s="1065"/>
      <c r="AI479" s="1065"/>
      <c r="AJ479" s="1067"/>
      <c r="AK479" s="1060"/>
      <c r="AL479" s="1069"/>
      <c r="AM479" s="1069"/>
      <c r="AN479" s="1069"/>
      <c r="AO479" s="1069"/>
      <c r="AP479" s="1069"/>
      <c r="AQ479" s="554" t="s">
        <v>424</v>
      </c>
      <c r="AR479" s="620"/>
      <c r="AS479" s="1070"/>
      <c r="AT479" s="1069"/>
      <c r="AU479" s="1069"/>
      <c r="AV479" s="554" t="s">
        <v>424</v>
      </c>
      <c r="AW479" s="660">
        <v>142</v>
      </c>
      <c r="AX479" s="1070"/>
      <c r="AY479" s="1072"/>
      <c r="AZ479" s="652"/>
      <c r="BA479" s="648"/>
      <c r="BB479" s="555" t="s">
        <v>425</v>
      </c>
      <c r="BC479" s="660">
        <v>0</v>
      </c>
      <c r="BD479" s="1054"/>
      <c r="BE479" s="1074"/>
    </row>
    <row r="480" spans="1:57" s="31" customFormat="1" ht="38.25" x14ac:dyDescent="0.25">
      <c r="A480" s="1078"/>
      <c r="B480" s="1081"/>
      <c r="C480" s="1060"/>
      <c r="D480" s="1057" t="s">
        <v>45</v>
      </c>
      <c r="E480" s="1059"/>
      <c r="F480" s="1059"/>
      <c r="G480" s="1059"/>
      <c r="H480" s="1059"/>
      <c r="I480" s="1059"/>
      <c r="J480" s="1059"/>
      <c r="K480" s="1059"/>
      <c r="L480" s="1059"/>
      <c r="M480" s="1059"/>
      <c r="N480" s="1059"/>
      <c r="O480" s="1076">
        <f t="shared" si="950"/>
        <v>650000000</v>
      </c>
      <c r="P480" s="1076">
        <f t="shared" si="950"/>
        <v>650000000</v>
      </c>
      <c r="Q480" s="1076">
        <f t="shared" si="950"/>
        <v>650000000</v>
      </c>
      <c r="R480" s="1076">
        <f t="shared" si="950"/>
        <v>650000000</v>
      </c>
      <c r="S480" s="1076"/>
      <c r="T480" s="1076"/>
      <c r="U480" s="1076"/>
      <c r="V480" s="1076"/>
      <c r="W480" s="1076"/>
      <c r="X480" s="1076"/>
      <c r="Y480" s="1076"/>
      <c r="Z480" s="1076"/>
      <c r="AA480" s="1076"/>
      <c r="AB480" s="1076">
        <f t="shared" si="951"/>
        <v>55405308</v>
      </c>
      <c r="AC480" s="1076">
        <f t="shared" si="951"/>
        <v>94569778</v>
      </c>
      <c r="AD480" s="1076">
        <f t="shared" si="951"/>
        <v>729001896</v>
      </c>
      <c r="AE480" s="1076">
        <f t="shared" si="951"/>
        <v>804700802</v>
      </c>
      <c r="AF480" s="1063"/>
      <c r="AG480" s="1060"/>
      <c r="AH480" s="1065"/>
      <c r="AI480" s="1065"/>
      <c r="AJ480" s="1067"/>
      <c r="AK480" s="1060"/>
      <c r="AL480" s="1069"/>
      <c r="AM480" s="1069"/>
      <c r="AN480" s="1069"/>
      <c r="AO480" s="1069"/>
      <c r="AP480" s="1069"/>
      <c r="AQ480" s="554" t="s">
        <v>426</v>
      </c>
      <c r="AR480" s="620"/>
      <c r="AS480" s="1070"/>
      <c r="AT480" s="1069"/>
      <c r="AU480" s="1069"/>
      <c r="AV480" s="554" t="s">
        <v>426</v>
      </c>
      <c r="AW480" s="660">
        <v>19</v>
      </c>
      <c r="AX480" s="1070"/>
      <c r="AY480" s="1072"/>
      <c r="AZ480" s="652"/>
      <c r="BA480" s="648"/>
      <c r="BB480" s="555" t="s">
        <v>427</v>
      </c>
      <c r="BC480" s="660">
        <v>186</v>
      </c>
      <c r="BD480" s="1054"/>
      <c r="BE480" s="1074"/>
    </row>
    <row r="481" spans="1:57" s="31" customFormat="1" ht="26.25" customHeight="1" thickBot="1" x14ac:dyDescent="0.3">
      <c r="A481" s="1078"/>
      <c r="B481" s="1081"/>
      <c r="C481" s="1060"/>
      <c r="D481" s="1075"/>
      <c r="E481" s="1059"/>
      <c r="F481" s="1059"/>
      <c r="G481" s="1059"/>
      <c r="H481" s="1059"/>
      <c r="I481" s="1059"/>
      <c r="J481" s="1059"/>
      <c r="K481" s="1059"/>
      <c r="L481" s="1059"/>
      <c r="M481" s="1059"/>
      <c r="N481" s="1059"/>
      <c r="O481" s="1076"/>
      <c r="P481" s="1076"/>
      <c r="Q481" s="1076"/>
      <c r="R481" s="1076"/>
      <c r="S481" s="1076"/>
      <c r="T481" s="1076"/>
      <c r="U481" s="1076"/>
      <c r="V481" s="1076"/>
      <c r="W481" s="1076"/>
      <c r="X481" s="1076"/>
      <c r="Y481" s="1076"/>
      <c r="Z481" s="1076"/>
      <c r="AA481" s="1076"/>
      <c r="AB481" s="1076"/>
      <c r="AC481" s="1076"/>
      <c r="AD481" s="1076"/>
      <c r="AE481" s="1076"/>
      <c r="AF481" s="1064"/>
      <c r="AG481" s="1060"/>
      <c r="AH481" s="1065"/>
      <c r="AI481" s="1065"/>
      <c r="AJ481" s="1068"/>
      <c r="AK481" s="1060"/>
      <c r="AL481" s="1069"/>
      <c r="AM481" s="1069"/>
      <c r="AN481" s="1069"/>
      <c r="AO481" s="1069"/>
      <c r="AP481" s="1069"/>
      <c r="AQ481" s="554" t="s">
        <v>428</v>
      </c>
      <c r="AR481" s="620"/>
      <c r="AS481" s="1070"/>
      <c r="AT481" s="1069"/>
      <c r="AU481" s="1069"/>
      <c r="AV481" s="554" t="s">
        <v>428</v>
      </c>
      <c r="AW481" s="660">
        <v>0</v>
      </c>
      <c r="AX481" s="1070"/>
      <c r="AY481" s="1073"/>
      <c r="AZ481" s="652"/>
      <c r="BA481" s="648"/>
      <c r="BB481" s="650"/>
      <c r="BC481" s="650"/>
      <c r="BD481" s="1055"/>
      <c r="BE481" s="1074"/>
    </row>
    <row r="482" spans="1:57" s="31" customFormat="1" ht="22.5" customHeight="1" x14ac:dyDescent="0.25">
      <c r="A482" s="1078"/>
      <c r="B482" s="1081"/>
      <c r="C482" s="1060" t="s">
        <v>461</v>
      </c>
      <c r="D482" s="551" t="s">
        <v>41</v>
      </c>
      <c r="E482" s="649"/>
      <c r="F482" s="649"/>
      <c r="G482" s="649"/>
      <c r="H482" s="649"/>
      <c r="I482" s="649"/>
      <c r="J482" s="649"/>
      <c r="K482" s="649"/>
      <c r="L482" s="649"/>
      <c r="M482" s="649"/>
      <c r="N482" s="649"/>
      <c r="O482" s="500">
        <v>150</v>
      </c>
      <c r="P482" s="500">
        <v>150</v>
      </c>
      <c r="Q482" s="500">
        <v>150</v>
      </c>
      <c r="R482" s="500">
        <v>150</v>
      </c>
      <c r="S482" s="42"/>
      <c r="T482" s="500"/>
      <c r="U482" s="42"/>
      <c r="V482" s="42"/>
      <c r="W482" s="42"/>
      <c r="X482" s="42"/>
      <c r="Y482" s="42"/>
      <c r="Z482" s="42"/>
      <c r="AA482" s="500"/>
      <c r="AB482" s="500">
        <v>0</v>
      </c>
      <c r="AC482" s="500">
        <v>0</v>
      </c>
      <c r="AD482" s="663">
        <v>681</v>
      </c>
      <c r="AE482" s="663">
        <v>681</v>
      </c>
      <c r="AF482" s="1062" t="s">
        <v>491</v>
      </c>
      <c r="AG482" s="1060" t="s">
        <v>461</v>
      </c>
      <c r="AH482" s="1065"/>
      <c r="AI482" s="1065"/>
      <c r="AJ482" s="1066" t="s">
        <v>588</v>
      </c>
      <c r="AK482" s="1060" t="s">
        <v>461</v>
      </c>
      <c r="AL482" s="1069"/>
      <c r="AM482" s="1069" t="s">
        <v>456</v>
      </c>
      <c r="AN482" s="1069">
        <v>4500</v>
      </c>
      <c r="AO482" s="1069"/>
      <c r="AP482" s="1069">
        <f t="shared" ref="AP482" si="952">AO482-AS482</f>
        <v>0</v>
      </c>
      <c r="AQ482" s="554" t="s">
        <v>414</v>
      </c>
      <c r="AR482" s="620"/>
      <c r="AS482" s="1070"/>
      <c r="AT482" s="1069">
        <v>681</v>
      </c>
      <c r="AU482" s="1069">
        <f t="shared" ref="AU482" si="953">AT482-AX482</f>
        <v>681</v>
      </c>
      <c r="AV482" s="554" t="s">
        <v>414</v>
      </c>
      <c r="AW482" s="660">
        <v>0</v>
      </c>
      <c r="AX482" s="1070"/>
      <c r="AY482" s="1071"/>
      <c r="AZ482" s="555" t="s">
        <v>415</v>
      </c>
      <c r="BA482" s="660">
        <v>0</v>
      </c>
      <c r="BB482" s="555" t="s">
        <v>416</v>
      </c>
      <c r="BC482" s="660">
        <v>0</v>
      </c>
      <c r="BD482" s="1053">
        <f t="shared" ref="BD482" si="954">AE482</f>
        <v>681</v>
      </c>
      <c r="BE482" s="1074"/>
    </row>
    <row r="483" spans="1:57" s="31" customFormat="1" ht="38.25" customHeight="1" x14ac:dyDescent="0.25">
      <c r="A483" s="1078"/>
      <c r="B483" s="1081"/>
      <c r="C483" s="1060"/>
      <c r="D483" s="651" t="s">
        <v>3</v>
      </c>
      <c r="E483" s="538"/>
      <c r="F483" s="538"/>
      <c r="G483" s="538"/>
      <c r="H483" s="538"/>
      <c r="I483" s="538"/>
      <c r="J483" s="538"/>
      <c r="K483" s="538"/>
      <c r="L483" s="538"/>
      <c r="M483" s="538"/>
      <c r="N483" s="538"/>
      <c r="O483" s="538">
        <v>650000000</v>
      </c>
      <c r="P483" s="538">
        <v>650000000</v>
      </c>
      <c r="Q483" s="538">
        <v>650000000</v>
      </c>
      <c r="R483" s="538">
        <v>650000000</v>
      </c>
      <c r="S483" s="639"/>
      <c r="T483" s="538"/>
      <c r="U483" s="539"/>
      <c r="V483" s="539"/>
      <c r="W483" s="539"/>
      <c r="X483" s="539"/>
      <c r="Y483" s="538"/>
      <c r="Z483" s="538"/>
      <c r="AA483" s="820"/>
      <c r="AB483" s="539">
        <v>202854918</v>
      </c>
      <c r="AC483" s="539">
        <v>346247413</v>
      </c>
      <c r="AD483" s="539">
        <v>2669087591</v>
      </c>
      <c r="AE483" s="539">
        <v>2946243256</v>
      </c>
      <c r="AF483" s="1063"/>
      <c r="AG483" s="1060"/>
      <c r="AH483" s="1065"/>
      <c r="AI483" s="1065"/>
      <c r="AJ483" s="1067"/>
      <c r="AK483" s="1060"/>
      <c r="AL483" s="1069"/>
      <c r="AM483" s="1069"/>
      <c r="AN483" s="1069"/>
      <c r="AO483" s="1069"/>
      <c r="AP483" s="1069"/>
      <c r="AQ483" s="554" t="s">
        <v>417</v>
      </c>
      <c r="AR483" s="620"/>
      <c r="AS483" s="1070"/>
      <c r="AT483" s="1069"/>
      <c r="AU483" s="1069"/>
      <c r="AV483" s="554" t="s">
        <v>417</v>
      </c>
      <c r="AW483" s="660">
        <v>0</v>
      </c>
      <c r="AX483" s="1070"/>
      <c r="AY483" s="1072"/>
      <c r="AZ483" s="555" t="s">
        <v>418</v>
      </c>
      <c r="BA483" s="660">
        <v>0</v>
      </c>
      <c r="BB483" s="555" t="s">
        <v>419</v>
      </c>
      <c r="BC483" s="660">
        <v>0</v>
      </c>
      <c r="BD483" s="1054"/>
      <c r="BE483" s="1074"/>
    </row>
    <row r="484" spans="1:57" s="31" customFormat="1" ht="51" x14ac:dyDescent="0.25">
      <c r="A484" s="1078"/>
      <c r="B484" s="1081"/>
      <c r="C484" s="1060"/>
      <c r="D484" s="557" t="s">
        <v>42</v>
      </c>
      <c r="E484" s="649"/>
      <c r="F484" s="649"/>
      <c r="G484" s="649"/>
      <c r="H484" s="649"/>
      <c r="I484" s="649"/>
      <c r="J484" s="649"/>
      <c r="K484" s="649"/>
      <c r="L484" s="649"/>
      <c r="M484" s="649"/>
      <c r="N484" s="649"/>
      <c r="O484" s="500">
        <v>0</v>
      </c>
      <c r="P484" s="500">
        <v>0</v>
      </c>
      <c r="Q484" s="500">
        <v>0</v>
      </c>
      <c r="R484" s="500">
        <v>0</v>
      </c>
      <c r="S484" s="809"/>
      <c r="T484" s="500"/>
      <c r="U484" s="809"/>
      <c r="V484" s="809"/>
      <c r="W484" s="809"/>
      <c r="X484" s="809"/>
      <c r="Y484" s="809"/>
      <c r="Z484" s="809"/>
      <c r="AA484" s="809"/>
      <c r="AB484" s="809">
        <v>0</v>
      </c>
      <c r="AC484" s="809">
        <v>0</v>
      </c>
      <c r="AD484" s="809">
        <v>0</v>
      </c>
      <c r="AE484" s="809">
        <v>0</v>
      </c>
      <c r="AF484" s="1063"/>
      <c r="AG484" s="1060"/>
      <c r="AH484" s="1065"/>
      <c r="AI484" s="1065"/>
      <c r="AJ484" s="1067"/>
      <c r="AK484" s="1060"/>
      <c r="AL484" s="1069"/>
      <c r="AM484" s="1069"/>
      <c r="AN484" s="1069"/>
      <c r="AO484" s="1069"/>
      <c r="AP484" s="1069"/>
      <c r="AQ484" s="554" t="s">
        <v>420</v>
      </c>
      <c r="AR484" s="620"/>
      <c r="AS484" s="1070"/>
      <c r="AT484" s="1069"/>
      <c r="AU484" s="1069"/>
      <c r="AV484" s="554" t="s">
        <v>420</v>
      </c>
      <c r="AW484" s="660">
        <v>0</v>
      </c>
      <c r="AX484" s="1070"/>
      <c r="AY484" s="1072"/>
      <c r="AZ484" s="555" t="s">
        <v>591</v>
      </c>
      <c r="BA484" s="660">
        <v>681</v>
      </c>
      <c r="BB484" s="555" t="s">
        <v>421</v>
      </c>
      <c r="BC484" s="660">
        <v>0</v>
      </c>
      <c r="BD484" s="1054"/>
      <c r="BE484" s="1074"/>
    </row>
    <row r="485" spans="1:57" s="31" customFormat="1" ht="38.25" customHeight="1" x14ac:dyDescent="0.25">
      <c r="A485" s="1078"/>
      <c r="B485" s="1081"/>
      <c r="C485" s="1060"/>
      <c r="D485" s="651" t="s">
        <v>4</v>
      </c>
      <c r="E485" s="649"/>
      <c r="F485" s="649"/>
      <c r="G485" s="649"/>
      <c r="H485" s="649"/>
      <c r="I485" s="649"/>
      <c r="J485" s="649"/>
      <c r="K485" s="649"/>
      <c r="L485" s="649"/>
      <c r="M485" s="649"/>
      <c r="N485" s="649"/>
      <c r="O485" s="500">
        <v>0</v>
      </c>
      <c r="P485" s="500">
        <v>0</v>
      </c>
      <c r="Q485" s="500">
        <v>0</v>
      </c>
      <c r="R485" s="500">
        <v>0</v>
      </c>
      <c r="S485" s="809"/>
      <c r="T485" s="538"/>
      <c r="U485" s="538"/>
      <c r="V485" s="539"/>
      <c r="W485" s="539"/>
      <c r="X485" s="539"/>
      <c r="Y485" s="539"/>
      <c r="Z485" s="539"/>
      <c r="AA485" s="539"/>
      <c r="AB485" s="539">
        <v>0</v>
      </c>
      <c r="AC485" s="539">
        <v>0</v>
      </c>
      <c r="AD485" s="539">
        <v>0</v>
      </c>
      <c r="AE485" s="539">
        <v>0</v>
      </c>
      <c r="AF485" s="1063"/>
      <c r="AG485" s="1060"/>
      <c r="AH485" s="1065"/>
      <c r="AI485" s="1065"/>
      <c r="AJ485" s="1067"/>
      <c r="AK485" s="1060"/>
      <c r="AL485" s="1069"/>
      <c r="AM485" s="1069"/>
      <c r="AN485" s="1069"/>
      <c r="AO485" s="1069"/>
      <c r="AP485" s="1069"/>
      <c r="AQ485" s="554" t="s">
        <v>422</v>
      </c>
      <c r="AR485" s="620"/>
      <c r="AS485" s="1070"/>
      <c r="AT485" s="1069"/>
      <c r="AU485" s="1069"/>
      <c r="AV485" s="554" t="s">
        <v>422</v>
      </c>
      <c r="AW485" s="660">
        <v>110</v>
      </c>
      <c r="AX485" s="1070"/>
      <c r="AY485" s="1072"/>
      <c r="AZ485" s="652"/>
      <c r="BA485" s="648"/>
      <c r="BB485" s="555" t="s">
        <v>423</v>
      </c>
      <c r="BC485" s="660">
        <v>4</v>
      </c>
      <c r="BD485" s="1054"/>
      <c r="BE485" s="1074"/>
    </row>
    <row r="486" spans="1:57" s="31" customFormat="1" ht="38.25" customHeight="1" x14ac:dyDescent="0.25">
      <c r="A486" s="1078"/>
      <c r="B486" s="1081"/>
      <c r="C486" s="1060"/>
      <c r="D486" s="557" t="s">
        <v>43</v>
      </c>
      <c r="E486" s="649"/>
      <c r="F486" s="649"/>
      <c r="G486" s="649"/>
      <c r="H486" s="649"/>
      <c r="I486" s="649"/>
      <c r="J486" s="649"/>
      <c r="K486" s="649"/>
      <c r="L486" s="649"/>
      <c r="M486" s="649"/>
      <c r="N486" s="649"/>
      <c r="O486" s="500">
        <f t="shared" ref="O486:R487" si="955">O482+O484</f>
        <v>150</v>
      </c>
      <c r="P486" s="500">
        <f t="shared" si="955"/>
        <v>150</v>
      </c>
      <c r="Q486" s="500">
        <f t="shared" si="955"/>
        <v>150</v>
      </c>
      <c r="R486" s="500">
        <f t="shared" si="955"/>
        <v>150</v>
      </c>
      <c r="S486" s="500"/>
      <c r="T486" s="821"/>
      <c r="U486" s="500"/>
      <c r="V486" s="500"/>
      <c r="W486" s="500"/>
      <c r="X486" s="500"/>
      <c r="Y486" s="500"/>
      <c r="Z486" s="500"/>
      <c r="AA486" s="500"/>
      <c r="AB486" s="500">
        <f t="shared" ref="AB486:AE487" si="956">AB482+AB484</f>
        <v>0</v>
      </c>
      <c r="AC486" s="500">
        <f t="shared" si="956"/>
        <v>0</v>
      </c>
      <c r="AD486" s="500">
        <f t="shared" si="956"/>
        <v>681</v>
      </c>
      <c r="AE486" s="500">
        <f t="shared" si="956"/>
        <v>681</v>
      </c>
      <c r="AF486" s="1063"/>
      <c r="AG486" s="1060"/>
      <c r="AH486" s="1065"/>
      <c r="AI486" s="1065"/>
      <c r="AJ486" s="1067"/>
      <c r="AK486" s="1060"/>
      <c r="AL486" s="1069"/>
      <c r="AM486" s="1069"/>
      <c r="AN486" s="1069"/>
      <c r="AO486" s="1069"/>
      <c r="AP486" s="1069"/>
      <c r="AQ486" s="554" t="s">
        <v>424</v>
      </c>
      <c r="AR486" s="620"/>
      <c r="AS486" s="1070"/>
      <c r="AT486" s="1069"/>
      <c r="AU486" s="1069"/>
      <c r="AV486" s="554" t="s">
        <v>424</v>
      </c>
      <c r="AW486" s="660">
        <v>524</v>
      </c>
      <c r="AX486" s="1070"/>
      <c r="AY486" s="1072"/>
      <c r="AZ486" s="652"/>
      <c r="BA486" s="648"/>
      <c r="BB486" s="555" t="s">
        <v>425</v>
      </c>
      <c r="BC486" s="660">
        <v>0</v>
      </c>
      <c r="BD486" s="1054"/>
      <c r="BE486" s="1074"/>
    </row>
    <row r="487" spans="1:57" s="31" customFormat="1" ht="38.25" x14ac:dyDescent="0.25">
      <c r="A487" s="1078"/>
      <c r="B487" s="1081"/>
      <c r="C487" s="1060"/>
      <c r="D487" s="1057" t="s">
        <v>45</v>
      </c>
      <c r="E487" s="1059"/>
      <c r="F487" s="1059"/>
      <c r="G487" s="1059"/>
      <c r="H487" s="1059"/>
      <c r="I487" s="1059"/>
      <c r="J487" s="1059"/>
      <c r="K487" s="1059"/>
      <c r="L487" s="1059"/>
      <c r="M487" s="1059"/>
      <c r="N487" s="1059"/>
      <c r="O487" s="1076">
        <f t="shared" si="955"/>
        <v>650000000</v>
      </c>
      <c r="P487" s="1076">
        <f t="shared" si="955"/>
        <v>650000000</v>
      </c>
      <c r="Q487" s="1076">
        <f t="shared" si="955"/>
        <v>650000000</v>
      </c>
      <c r="R487" s="1076">
        <f t="shared" si="955"/>
        <v>650000000</v>
      </c>
      <c r="S487" s="1076"/>
      <c r="T487" s="1076"/>
      <c r="U487" s="1076"/>
      <c r="V487" s="1076"/>
      <c r="W487" s="1076"/>
      <c r="X487" s="1076"/>
      <c r="Y487" s="1076"/>
      <c r="Z487" s="1076"/>
      <c r="AA487" s="1076"/>
      <c r="AB487" s="1076">
        <f t="shared" si="956"/>
        <v>202854918</v>
      </c>
      <c r="AC487" s="1076">
        <f t="shared" si="956"/>
        <v>346247413</v>
      </c>
      <c r="AD487" s="1076">
        <f t="shared" si="956"/>
        <v>2669087591</v>
      </c>
      <c r="AE487" s="1076">
        <f t="shared" si="956"/>
        <v>2946243256</v>
      </c>
      <c r="AF487" s="1063"/>
      <c r="AG487" s="1060"/>
      <c r="AH487" s="1065"/>
      <c r="AI487" s="1065"/>
      <c r="AJ487" s="1067"/>
      <c r="AK487" s="1060"/>
      <c r="AL487" s="1069"/>
      <c r="AM487" s="1069"/>
      <c r="AN487" s="1069"/>
      <c r="AO487" s="1069"/>
      <c r="AP487" s="1069"/>
      <c r="AQ487" s="554" t="s">
        <v>426</v>
      </c>
      <c r="AR487" s="620"/>
      <c r="AS487" s="1070"/>
      <c r="AT487" s="1069"/>
      <c r="AU487" s="1069"/>
      <c r="AV487" s="554" t="s">
        <v>426</v>
      </c>
      <c r="AW487" s="660">
        <v>47</v>
      </c>
      <c r="AX487" s="1070"/>
      <c r="AY487" s="1072"/>
      <c r="AZ487" s="652"/>
      <c r="BA487" s="648"/>
      <c r="BB487" s="555" t="s">
        <v>427</v>
      </c>
      <c r="BC487" s="660">
        <v>677</v>
      </c>
      <c r="BD487" s="1054"/>
      <c r="BE487" s="1074"/>
    </row>
    <row r="488" spans="1:57" s="31" customFormat="1" ht="26.25" customHeight="1" thickBot="1" x14ac:dyDescent="0.3">
      <c r="A488" s="1078"/>
      <c r="B488" s="1081"/>
      <c r="C488" s="1060"/>
      <c r="D488" s="1075"/>
      <c r="E488" s="1059"/>
      <c r="F488" s="1059"/>
      <c r="G488" s="1059"/>
      <c r="H488" s="1059"/>
      <c r="I488" s="1059"/>
      <c r="J488" s="1059"/>
      <c r="K488" s="1059"/>
      <c r="L488" s="1059"/>
      <c r="M488" s="1059"/>
      <c r="N488" s="1059"/>
      <c r="O488" s="1076"/>
      <c r="P488" s="1076"/>
      <c r="Q488" s="1076"/>
      <c r="R488" s="1076"/>
      <c r="S488" s="1076"/>
      <c r="T488" s="1076"/>
      <c r="U488" s="1076"/>
      <c r="V488" s="1076"/>
      <c r="W488" s="1076"/>
      <c r="X488" s="1076"/>
      <c r="Y488" s="1076"/>
      <c r="Z488" s="1076"/>
      <c r="AA488" s="1076"/>
      <c r="AB488" s="1076"/>
      <c r="AC488" s="1076"/>
      <c r="AD488" s="1076"/>
      <c r="AE488" s="1076"/>
      <c r="AF488" s="1064"/>
      <c r="AG488" s="1060"/>
      <c r="AH488" s="1065"/>
      <c r="AI488" s="1065"/>
      <c r="AJ488" s="1068"/>
      <c r="AK488" s="1060"/>
      <c r="AL488" s="1069"/>
      <c r="AM488" s="1069"/>
      <c r="AN488" s="1069"/>
      <c r="AO488" s="1069"/>
      <c r="AP488" s="1069"/>
      <c r="AQ488" s="554" t="s">
        <v>428</v>
      </c>
      <c r="AR488" s="620"/>
      <c r="AS488" s="1070"/>
      <c r="AT488" s="1069"/>
      <c r="AU488" s="1069"/>
      <c r="AV488" s="554" t="s">
        <v>428</v>
      </c>
      <c r="AW488" s="660">
        <v>0</v>
      </c>
      <c r="AX488" s="1070"/>
      <c r="AY488" s="1073"/>
      <c r="AZ488" s="652"/>
      <c r="BA488" s="648"/>
      <c r="BB488" s="650"/>
      <c r="BC488" s="650"/>
      <c r="BD488" s="1055"/>
      <c r="BE488" s="1074"/>
    </row>
    <row r="489" spans="1:57" s="31" customFormat="1" ht="22.5" customHeight="1" x14ac:dyDescent="0.2">
      <c r="A489" s="1078"/>
      <c r="B489" s="1081"/>
      <c r="C489" s="1060" t="s">
        <v>463</v>
      </c>
      <c r="D489" s="551" t="s">
        <v>41</v>
      </c>
      <c r="E489" s="649"/>
      <c r="F489" s="649"/>
      <c r="G489" s="649"/>
      <c r="H489" s="649"/>
      <c r="I489" s="649"/>
      <c r="J489" s="649"/>
      <c r="K489" s="649"/>
      <c r="L489" s="649"/>
      <c r="M489" s="649"/>
      <c r="N489" s="649"/>
      <c r="O489" s="500">
        <v>150</v>
      </c>
      <c r="P489" s="500">
        <v>150</v>
      </c>
      <c r="Q489" s="500">
        <v>150</v>
      </c>
      <c r="R489" s="500">
        <v>150</v>
      </c>
      <c r="S489" s="42"/>
      <c r="T489" s="42"/>
      <c r="U489" s="42"/>
      <c r="V489" s="42"/>
      <c r="W489" s="42"/>
      <c r="X489" s="42"/>
      <c r="Y489" s="42"/>
      <c r="Z489" s="42"/>
      <c r="AA489" s="500"/>
      <c r="AB489" s="500">
        <v>0</v>
      </c>
      <c r="AC489" s="500">
        <v>0</v>
      </c>
      <c r="AD489" s="500">
        <v>0</v>
      </c>
      <c r="AE489" s="500">
        <v>0</v>
      </c>
      <c r="AF489" s="1062" t="s">
        <v>491</v>
      </c>
      <c r="AG489" s="1060" t="s">
        <v>463</v>
      </c>
      <c r="AH489" s="1065"/>
      <c r="AI489" s="1065"/>
      <c r="AJ489" s="1066" t="s">
        <v>588</v>
      </c>
      <c r="AK489" s="1060" t="s">
        <v>463</v>
      </c>
      <c r="AL489" s="1069"/>
      <c r="AM489" s="1069" t="s">
        <v>456</v>
      </c>
      <c r="AN489" s="1069">
        <v>4500</v>
      </c>
      <c r="AO489" s="1069"/>
      <c r="AP489" s="1069">
        <f t="shared" ref="AP489" si="957">AO489-AS489</f>
        <v>0</v>
      </c>
      <c r="AQ489" s="554" t="s">
        <v>414</v>
      </c>
      <c r="AR489" s="620"/>
      <c r="AS489" s="1070"/>
      <c r="AT489" s="1069">
        <v>0</v>
      </c>
      <c r="AU489" s="1069">
        <f t="shared" ref="AU489" si="958">AT489-AX489</f>
        <v>0</v>
      </c>
      <c r="AV489" s="554" t="s">
        <v>414</v>
      </c>
      <c r="AW489" s="620"/>
      <c r="AX489" s="1070"/>
      <c r="AY489" s="1071"/>
      <c r="AZ489" s="555" t="s">
        <v>415</v>
      </c>
      <c r="BA489" s="620"/>
      <c r="BB489" s="555" t="s">
        <v>416</v>
      </c>
      <c r="BC489" s="620"/>
      <c r="BD489" s="1053">
        <f t="shared" ref="BD489" si="959">AE489</f>
        <v>0</v>
      </c>
      <c r="BE489" s="1056"/>
    </row>
    <row r="490" spans="1:57" s="31" customFormat="1" ht="38.25" customHeight="1" x14ac:dyDescent="0.2">
      <c r="A490" s="1078"/>
      <c r="B490" s="1081"/>
      <c r="C490" s="1060"/>
      <c r="D490" s="651" t="s">
        <v>3</v>
      </c>
      <c r="E490" s="538"/>
      <c r="F490" s="538"/>
      <c r="G490" s="538"/>
      <c r="H490" s="538"/>
      <c r="I490" s="538"/>
      <c r="J490" s="538"/>
      <c r="K490" s="538"/>
      <c r="L490" s="538"/>
      <c r="M490" s="538"/>
      <c r="N490" s="538"/>
      <c r="O490" s="538">
        <v>650000000</v>
      </c>
      <c r="P490" s="538">
        <v>650000000</v>
      </c>
      <c r="Q490" s="538">
        <v>650000000</v>
      </c>
      <c r="R490" s="538">
        <v>650000000</v>
      </c>
      <c r="S490" s="639"/>
      <c r="T490" s="538"/>
      <c r="U490" s="539"/>
      <c r="V490" s="539"/>
      <c r="W490" s="539"/>
      <c r="X490" s="539"/>
      <c r="Y490" s="538"/>
      <c r="Z490" s="538"/>
      <c r="AA490" s="820"/>
      <c r="AB490" s="539">
        <v>0</v>
      </c>
      <c r="AC490" s="539">
        <v>0</v>
      </c>
      <c r="AD490" s="539">
        <v>0</v>
      </c>
      <c r="AE490" s="539">
        <v>0</v>
      </c>
      <c r="AF490" s="1063"/>
      <c r="AG490" s="1060"/>
      <c r="AH490" s="1065"/>
      <c r="AI490" s="1065"/>
      <c r="AJ490" s="1067"/>
      <c r="AK490" s="1060"/>
      <c r="AL490" s="1069"/>
      <c r="AM490" s="1069"/>
      <c r="AN490" s="1069"/>
      <c r="AO490" s="1069"/>
      <c r="AP490" s="1069"/>
      <c r="AQ490" s="554" t="s">
        <v>417</v>
      </c>
      <c r="AR490" s="620"/>
      <c r="AS490" s="1070"/>
      <c r="AT490" s="1069"/>
      <c r="AU490" s="1069"/>
      <c r="AV490" s="554" t="s">
        <v>417</v>
      </c>
      <c r="AW490" s="620"/>
      <c r="AX490" s="1070"/>
      <c r="AY490" s="1072"/>
      <c r="AZ490" s="555" t="s">
        <v>418</v>
      </c>
      <c r="BA490" s="620"/>
      <c r="BB490" s="555" t="s">
        <v>419</v>
      </c>
      <c r="BC490" s="620"/>
      <c r="BD490" s="1054"/>
      <c r="BE490" s="1056"/>
    </row>
    <row r="491" spans="1:57" s="31" customFormat="1" ht="51" x14ac:dyDescent="0.2">
      <c r="A491" s="1078"/>
      <c r="B491" s="1081"/>
      <c r="C491" s="1060"/>
      <c r="D491" s="557" t="s">
        <v>42</v>
      </c>
      <c r="E491" s="649"/>
      <c r="F491" s="649"/>
      <c r="G491" s="649"/>
      <c r="H491" s="649"/>
      <c r="I491" s="649"/>
      <c r="J491" s="649"/>
      <c r="K491" s="649"/>
      <c r="L491" s="649"/>
      <c r="M491" s="649"/>
      <c r="N491" s="649"/>
      <c r="O491" s="500">
        <v>0</v>
      </c>
      <c r="P491" s="500">
        <v>0</v>
      </c>
      <c r="Q491" s="500">
        <v>0</v>
      </c>
      <c r="R491" s="500">
        <v>0</v>
      </c>
      <c r="S491" s="809"/>
      <c r="T491" s="500"/>
      <c r="U491" s="809"/>
      <c r="V491" s="809"/>
      <c r="W491" s="809"/>
      <c r="X491" s="809"/>
      <c r="Y491" s="809"/>
      <c r="Z491" s="809"/>
      <c r="AA491" s="809"/>
      <c r="AB491" s="809">
        <v>0</v>
      </c>
      <c r="AC491" s="809">
        <v>0</v>
      </c>
      <c r="AD491" s="809">
        <v>0</v>
      </c>
      <c r="AE491" s="809">
        <v>0</v>
      </c>
      <c r="AF491" s="1063"/>
      <c r="AG491" s="1060"/>
      <c r="AH491" s="1065"/>
      <c r="AI491" s="1065"/>
      <c r="AJ491" s="1067"/>
      <c r="AK491" s="1060"/>
      <c r="AL491" s="1069"/>
      <c r="AM491" s="1069"/>
      <c r="AN491" s="1069"/>
      <c r="AO491" s="1069"/>
      <c r="AP491" s="1069"/>
      <c r="AQ491" s="554" t="s">
        <v>420</v>
      </c>
      <c r="AR491" s="620"/>
      <c r="AS491" s="1070"/>
      <c r="AT491" s="1069"/>
      <c r="AU491" s="1069"/>
      <c r="AV491" s="554" t="s">
        <v>420</v>
      </c>
      <c r="AW491" s="620"/>
      <c r="AX491" s="1070"/>
      <c r="AY491" s="1072"/>
      <c r="AZ491" s="555" t="s">
        <v>591</v>
      </c>
      <c r="BA491" s="650"/>
      <c r="BB491" s="555" t="s">
        <v>421</v>
      </c>
      <c r="BC491" s="620"/>
      <c r="BD491" s="1054"/>
      <c r="BE491" s="1056"/>
    </row>
    <row r="492" spans="1:57" s="31" customFormat="1" ht="38.25" customHeight="1" x14ac:dyDescent="0.2">
      <c r="A492" s="1078"/>
      <c r="B492" s="1081"/>
      <c r="C492" s="1060"/>
      <c r="D492" s="651" t="s">
        <v>4</v>
      </c>
      <c r="E492" s="649"/>
      <c r="F492" s="649"/>
      <c r="G492" s="649"/>
      <c r="H492" s="649"/>
      <c r="I492" s="649"/>
      <c r="J492" s="649"/>
      <c r="K492" s="649"/>
      <c r="L492" s="649"/>
      <c r="M492" s="649"/>
      <c r="N492" s="649"/>
      <c r="O492" s="500">
        <v>0</v>
      </c>
      <c r="P492" s="500">
        <v>0</v>
      </c>
      <c r="Q492" s="500">
        <v>0</v>
      </c>
      <c r="R492" s="500">
        <v>0</v>
      </c>
      <c r="S492" s="809"/>
      <c r="T492" s="500"/>
      <c r="U492" s="539"/>
      <c r="V492" s="539"/>
      <c r="W492" s="539"/>
      <c r="X492" s="539"/>
      <c r="Y492" s="539"/>
      <c r="Z492" s="539"/>
      <c r="AA492" s="539"/>
      <c r="AB492" s="539">
        <v>0</v>
      </c>
      <c r="AC492" s="539">
        <v>0</v>
      </c>
      <c r="AD492" s="539">
        <v>0</v>
      </c>
      <c r="AE492" s="539">
        <v>0</v>
      </c>
      <c r="AF492" s="1063"/>
      <c r="AG492" s="1060"/>
      <c r="AH492" s="1065"/>
      <c r="AI492" s="1065"/>
      <c r="AJ492" s="1067"/>
      <c r="AK492" s="1060"/>
      <c r="AL492" s="1069"/>
      <c r="AM492" s="1069"/>
      <c r="AN492" s="1069"/>
      <c r="AO492" s="1069"/>
      <c r="AP492" s="1069"/>
      <c r="AQ492" s="554" t="s">
        <v>422</v>
      </c>
      <c r="AR492" s="620"/>
      <c r="AS492" s="1070"/>
      <c r="AT492" s="1069"/>
      <c r="AU492" s="1069"/>
      <c r="AV492" s="554" t="s">
        <v>422</v>
      </c>
      <c r="AW492" s="620"/>
      <c r="AX492" s="1070"/>
      <c r="AY492" s="1072"/>
      <c r="AZ492" s="652"/>
      <c r="BA492" s="648"/>
      <c r="BB492" s="555" t="s">
        <v>423</v>
      </c>
      <c r="BC492" s="620"/>
      <c r="BD492" s="1054"/>
      <c r="BE492" s="1056"/>
    </row>
    <row r="493" spans="1:57" s="31" customFormat="1" ht="38.25" customHeight="1" x14ac:dyDescent="0.2">
      <c r="A493" s="1078"/>
      <c r="B493" s="1081"/>
      <c r="C493" s="1060"/>
      <c r="D493" s="557" t="s">
        <v>43</v>
      </c>
      <c r="E493" s="649"/>
      <c r="F493" s="649"/>
      <c r="G493" s="649"/>
      <c r="H493" s="649"/>
      <c r="I493" s="649"/>
      <c r="J493" s="649"/>
      <c r="K493" s="649"/>
      <c r="L493" s="649"/>
      <c r="M493" s="649"/>
      <c r="N493" s="649"/>
      <c r="O493" s="500">
        <f t="shared" ref="O493:R494" si="960">O489+O491</f>
        <v>150</v>
      </c>
      <c r="P493" s="500">
        <f t="shared" si="960"/>
        <v>150</v>
      </c>
      <c r="Q493" s="500">
        <f t="shared" si="960"/>
        <v>150</v>
      </c>
      <c r="R493" s="500">
        <f t="shared" si="960"/>
        <v>150</v>
      </c>
      <c r="S493" s="500"/>
      <c r="T493" s="500"/>
      <c r="U493" s="500"/>
      <c r="V493" s="500"/>
      <c r="W493" s="500"/>
      <c r="X493" s="500"/>
      <c r="Y493" s="500"/>
      <c r="Z493" s="500"/>
      <c r="AA493" s="500"/>
      <c r="AB493" s="500">
        <f t="shared" ref="AB493:AE494" si="961">AB489+AB491</f>
        <v>0</v>
      </c>
      <c r="AC493" s="500">
        <f t="shared" si="961"/>
        <v>0</v>
      </c>
      <c r="AD493" s="500">
        <f t="shared" si="961"/>
        <v>0</v>
      </c>
      <c r="AE493" s="500">
        <f t="shared" si="961"/>
        <v>0</v>
      </c>
      <c r="AF493" s="1063"/>
      <c r="AG493" s="1060"/>
      <c r="AH493" s="1065"/>
      <c r="AI493" s="1065"/>
      <c r="AJ493" s="1067"/>
      <c r="AK493" s="1060"/>
      <c r="AL493" s="1069"/>
      <c r="AM493" s="1069"/>
      <c r="AN493" s="1069"/>
      <c r="AO493" s="1069"/>
      <c r="AP493" s="1069"/>
      <c r="AQ493" s="554" t="s">
        <v>424</v>
      </c>
      <c r="AR493" s="620"/>
      <c r="AS493" s="1070"/>
      <c r="AT493" s="1069"/>
      <c r="AU493" s="1069"/>
      <c r="AV493" s="554" t="s">
        <v>424</v>
      </c>
      <c r="AW493" s="620"/>
      <c r="AX493" s="1070"/>
      <c r="AY493" s="1072"/>
      <c r="AZ493" s="652"/>
      <c r="BA493" s="648"/>
      <c r="BB493" s="555" t="s">
        <v>425</v>
      </c>
      <c r="BC493" s="620"/>
      <c r="BD493" s="1054"/>
      <c r="BE493" s="1056"/>
    </row>
    <row r="494" spans="1:57" s="31" customFormat="1" ht="38.25" x14ac:dyDescent="0.2">
      <c r="A494" s="1078"/>
      <c r="B494" s="1081"/>
      <c r="C494" s="1060"/>
      <c r="D494" s="1057" t="s">
        <v>45</v>
      </c>
      <c r="E494" s="1059"/>
      <c r="F494" s="1059"/>
      <c r="G494" s="1059"/>
      <c r="H494" s="1059"/>
      <c r="I494" s="1059"/>
      <c r="J494" s="1059"/>
      <c r="K494" s="1059"/>
      <c r="L494" s="1059"/>
      <c r="M494" s="1059"/>
      <c r="N494" s="1059"/>
      <c r="O494" s="1059">
        <f t="shared" si="960"/>
        <v>650000000</v>
      </c>
      <c r="P494" s="1059">
        <f t="shared" si="960"/>
        <v>650000000</v>
      </c>
      <c r="Q494" s="1059">
        <f t="shared" si="960"/>
        <v>650000000</v>
      </c>
      <c r="R494" s="1059">
        <f t="shared" si="960"/>
        <v>650000000</v>
      </c>
      <c r="S494" s="1059"/>
      <c r="T494" s="1059"/>
      <c r="U494" s="1059"/>
      <c r="V494" s="1059"/>
      <c r="W494" s="1059"/>
      <c r="X494" s="1059"/>
      <c r="Y494" s="1059"/>
      <c r="Z494" s="1059"/>
      <c r="AA494" s="1059"/>
      <c r="AB494" s="1059">
        <f t="shared" si="961"/>
        <v>0</v>
      </c>
      <c r="AC494" s="1059">
        <f t="shared" si="961"/>
        <v>0</v>
      </c>
      <c r="AD494" s="1059">
        <f t="shared" si="961"/>
        <v>0</v>
      </c>
      <c r="AE494" s="1059">
        <f t="shared" si="961"/>
        <v>0</v>
      </c>
      <c r="AF494" s="1063"/>
      <c r="AG494" s="1060"/>
      <c r="AH494" s="1065"/>
      <c r="AI494" s="1065"/>
      <c r="AJ494" s="1067"/>
      <c r="AK494" s="1060"/>
      <c r="AL494" s="1069"/>
      <c r="AM494" s="1069"/>
      <c r="AN494" s="1069"/>
      <c r="AO494" s="1069"/>
      <c r="AP494" s="1069"/>
      <c r="AQ494" s="554" t="s">
        <v>426</v>
      </c>
      <c r="AR494" s="620"/>
      <c r="AS494" s="1070"/>
      <c r="AT494" s="1069"/>
      <c r="AU494" s="1069"/>
      <c r="AV494" s="554" t="s">
        <v>426</v>
      </c>
      <c r="AW494" s="620"/>
      <c r="AX494" s="1070"/>
      <c r="AY494" s="1072"/>
      <c r="AZ494" s="652"/>
      <c r="BA494" s="648"/>
      <c r="BB494" s="555" t="s">
        <v>427</v>
      </c>
      <c r="BC494" s="620"/>
      <c r="BD494" s="1054"/>
      <c r="BE494" s="1056"/>
    </row>
    <row r="495" spans="1:57" s="31" customFormat="1" ht="25.5" customHeight="1" x14ac:dyDescent="0.2">
      <c r="A495" s="1078"/>
      <c r="B495" s="1081"/>
      <c r="C495" s="1061"/>
      <c r="D495" s="1058"/>
      <c r="E495" s="1059"/>
      <c r="F495" s="1059"/>
      <c r="G495" s="1059"/>
      <c r="H495" s="1059"/>
      <c r="I495" s="1059"/>
      <c r="J495" s="1059"/>
      <c r="K495" s="1059"/>
      <c r="L495" s="1059"/>
      <c r="M495" s="1059"/>
      <c r="N495" s="1059"/>
      <c r="O495" s="1059"/>
      <c r="P495" s="1059"/>
      <c r="Q495" s="1059"/>
      <c r="R495" s="1059"/>
      <c r="S495" s="1059"/>
      <c r="T495" s="1059"/>
      <c r="U495" s="1059"/>
      <c r="V495" s="1059"/>
      <c r="W495" s="1059"/>
      <c r="X495" s="1059"/>
      <c r="Y495" s="1059"/>
      <c r="Z495" s="1059"/>
      <c r="AA495" s="1059"/>
      <c r="AB495" s="1059"/>
      <c r="AC495" s="1059"/>
      <c r="AD495" s="1059"/>
      <c r="AE495" s="1059"/>
      <c r="AF495" s="1064"/>
      <c r="AG495" s="1061"/>
      <c r="AH495" s="1065"/>
      <c r="AI495" s="1065"/>
      <c r="AJ495" s="1068"/>
      <c r="AK495" s="1061"/>
      <c r="AL495" s="1069"/>
      <c r="AM495" s="1069"/>
      <c r="AN495" s="1069"/>
      <c r="AO495" s="1069"/>
      <c r="AP495" s="1069"/>
      <c r="AQ495" s="554" t="s">
        <v>428</v>
      </c>
      <c r="AR495" s="620"/>
      <c r="AS495" s="1070"/>
      <c r="AT495" s="1069"/>
      <c r="AU495" s="1069"/>
      <c r="AV495" s="554" t="s">
        <v>428</v>
      </c>
      <c r="AW495" s="620"/>
      <c r="AX495" s="1070"/>
      <c r="AY495" s="1073"/>
      <c r="AZ495" s="652"/>
      <c r="BA495" s="648"/>
      <c r="BB495" s="650"/>
      <c r="BC495" s="650"/>
      <c r="BD495" s="1055"/>
      <c r="BE495" s="1056"/>
    </row>
    <row r="496" spans="1:57" s="31" customFormat="1" ht="25.5" customHeight="1" x14ac:dyDescent="0.2">
      <c r="A496" s="1078"/>
      <c r="B496" s="1081"/>
      <c r="C496" s="1050" t="s">
        <v>492</v>
      </c>
      <c r="D496" s="565" t="s">
        <v>465</v>
      </c>
      <c r="E496" s="584"/>
      <c r="F496" s="584"/>
      <c r="G496" s="584"/>
      <c r="H496" s="584"/>
      <c r="I496" s="584"/>
      <c r="J496" s="584"/>
      <c r="K496" s="584"/>
      <c r="L496" s="584"/>
      <c r="M496" s="584"/>
      <c r="N496" s="584"/>
      <c r="O496" s="584">
        <f>O489+O3588+O482+O475+O468+O461+O454+O447+O440+O433+O426+O419+O412+O405+O398+O391+O384+O377+O370+O363+O356</f>
        <v>3000</v>
      </c>
      <c r="P496" s="584">
        <f>P489+P3588+P482+P475+P468+P461+P454+P447+P440+P433+P426+P419+P412+P405+P398+P391+P384+P377+P370+P363+P356</f>
        <v>3000</v>
      </c>
      <c r="Q496" s="584">
        <f>Q489+Q3588+Q482+Q475+Q468+Q461+Q454+Q447+Q440+Q433+Q426+Q419+Q412+Q405+Q398+Q391+Q384+Q377+Q370+Q363+Q356</f>
        <v>3000</v>
      </c>
      <c r="R496" s="584">
        <f>R489+R3588+R482+R475+R468+R461+R454+R447+R440+R433+R426+R419+R412+R405+R398+R391+R384+R377+R370+R363+R356</f>
        <v>3000</v>
      </c>
      <c r="S496" s="584"/>
      <c r="T496" s="584"/>
      <c r="U496" s="584"/>
      <c r="V496" s="584"/>
      <c r="W496" s="584"/>
      <c r="X496" s="584"/>
      <c r="Y496" s="584"/>
      <c r="Z496" s="584"/>
      <c r="AA496" s="584"/>
      <c r="AB496" s="584">
        <f t="shared" ref="AB496:AE497" si="962">AB356+AB363+AB370+AB377+AB384+AB391+AB398+AB405+AB412+AB419+AB426+AB433+AB440+AB447+AB454+AB461+AB468+AB475+AB482+AB489</f>
        <v>0</v>
      </c>
      <c r="AC496" s="584">
        <f t="shared" si="962"/>
        <v>0</v>
      </c>
      <c r="AD496" s="584">
        <f t="shared" si="962"/>
        <v>3000</v>
      </c>
      <c r="AE496" s="584">
        <f t="shared" si="962"/>
        <v>3000</v>
      </c>
      <c r="AF496" s="1042"/>
      <c r="AG496" s="1042"/>
      <c r="AH496" s="1042"/>
      <c r="AI496" s="1042"/>
      <c r="AJ496" s="1042"/>
      <c r="AK496" s="1042"/>
      <c r="AL496" s="1042"/>
      <c r="AM496" s="1042"/>
      <c r="AN496" s="1042">
        <f>SUM(AN356:AN495)</f>
        <v>90000</v>
      </c>
      <c r="AO496" s="1042">
        <f>SUM(AO356:AO495)</f>
        <v>0</v>
      </c>
      <c r="AP496" s="1042">
        <f>SUM(AP356:AP495)</f>
        <v>0</v>
      </c>
      <c r="AQ496" s="1042"/>
      <c r="AR496" s="1042"/>
      <c r="AS496" s="653"/>
      <c r="AT496" s="1042">
        <f>SUM(AT356:AT495)</f>
        <v>3000</v>
      </c>
      <c r="AU496" s="1042">
        <f>SUM(AU356:AU495)</f>
        <v>3000</v>
      </c>
      <c r="AV496" s="1042"/>
      <c r="AW496" s="1042"/>
      <c r="AX496" s="653"/>
      <c r="AY496" s="1042">
        <f>SUM(AY356:AY495)</f>
        <v>0</v>
      </c>
      <c r="AZ496" s="1042"/>
      <c r="BA496" s="1042"/>
      <c r="BB496" s="1042"/>
      <c r="BC496" s="1042"/>
      <c r="BD496" s="1042">
        <f>SUM(BD356:BD495)</f>
        <v>3000</v>
      </c>
      <c r="BE496" s="1042"/>
    </row>
    <row r="497" spans="1:57" s="31" customFormat="1" ht="12.75" x14ac:dyDescent="0.2">
      <c r="A497" s="1078"/>
      <c r="B497" s="1081"/>
      <c r="C497" s="1051"/>
      <c r="D497" s="1047" t="s">
        <v>466</v>
      </c>
      <c r="E497" s="1048"/>
      <c r="F497" s="1048"/>
      <c r="G497" s="1048"/>
      <c r="H497" s="1048"/>
      <c r="I497" s="1048"/>
      <c r="J497" s="1048"/>
      <c r="K497" s="1048"/>
      <c r="L497" s="1048"/>
      <c r="M497" s="1048"/>
      <c r="N497" s="1048"/>
      <c r="O497" s="1048">
        <f t="shared" ref="O497" si="963">O490+O483+O476+O469+O462+O455+O448+O441+O434+O427+O420+O413+O406+O399+O392+O385+O378+O371+O364+O357</f>
        <v>13000000000</v>
      </c>
      <c r="P497" s="1048">
        <f t="shared" ref="P497:Q497" si="964">P490+P483+P476+P469+P462+P455+P448+P441+P434+P427+P420+P413+P406+P399+P392+P385+P378+P371+P364+P357</f>
        <v>13000000000</v>
      </c>
      <c r="Q497" s="1048">
        <f t="shared" si="964"/>
        <v>13000000000</v>
      </c>
      <c r="R497" s="1048">
        <f t="shared" ref="R497" si="965">R490+R483+R476+R469+R462+R455+R448+R441+R434+R427+R420+R413+R406+R399+R392+R385+R378+R371+R364+R357</f>
        <v>13000000000</v>
      </c>
      <c r="S497" s="1042"/>
      <c r="T497" s="1048"/>
      <c r="U497" s="1048"/>
      <c r="V497" s="1048"/>
      <c r="W497" s="1048"/>
      <c r="X497" s="1048"/>
      <c r="Y497" s="1048"/>
      <c r="Z497" s="1048"/>
      <c r="AA497" s="1048"/>
      <c r="AB497" s="1048">
        <f t="shared" si="962"/>
        <v>893634000</v>
      </c>
      <c r="AC497" s="1048">
        <f t="shared" si="962"/>
        <v>1525318999.9999998</v>
      </c>
      <c r="AD497" s="1048">
        <f t="shared" si="962"/>
        <v>11758095116</v>
      </c>
      <c r="AE497" s="1048">
        <f t="shared" si="962"/>
        <v>12979045201</v>
      </c>
      <c r="AF497" s="1043"/>
      <c r="AG497" s="1043"/>
      <c r="AH497" s="1043"/>
      <c r="AI497" s="1043"/>
      <c r="AJ497" s="1043"/>
      <c r="AK497" s="1043"/>
      <c r="AL497" s="1043"/>
      <c r="AM497" s="1043"/>
      <c r="AN497" s="1043"/>
      <c r="AO497" s="1043"/>
      <c r="AP497" s="1043"/>
      <c r="AQ497" s="1043"/>
      <c r="AR497" s="1043"/>
      <c r="AS497" s="654"/>
      <c r="AT497" s="1043"/>
      <c r="AU497" s="1043"/>
      <c r="AV497" s="1043"/>
      <c r="AW497" s="1043"/>
      <c r="AX497" s="654"/>
      <c r="AY497" s="1043"/>
      <c r="AZ497" s="1043"/>
      <c r="BA497" s="1043"/>
      <c r="BB497" s="1043"/>
      <c r="BC497" s="1043"/>
      <c r="BD497" s="1043"/>
      <c r="BE497" s="1045"/>
    </row>
    <row r="498" spans="1:57" s="31" customFormat="1" ht="12.75" x14ac:dyDescent="0.2">
      <c r="A498" s="1078"/>
      <c r="B498" s="1081"/>
      <c r="C498" s="1051"/>
      <c r="D498" s="1047" t="s">
        <v>467</v>
      </c>
      <c r="E498" s="1049"/>
      <c r="F498" s="1049"/>
      <c r="G498" s="1049"/>
      <c r="H498" s="1049"/>
      <c r="I498" s="1049"/>
      <c r="J498" s="1049"/>
      <c r="K498" s="1049"/>
      <c r="L498" s="1049"/>
      <c r="M498" s="1049"/>
      <c r="N498" s="1049"/>
      <c r="O498" s="1049"/>
      <c r="P498" s="1049"/>
      <c r="Q498" s="1049"/>
      <c r="R498" s="1049"/>
      <c r="S498" s="1044"/>
      <c r="T498" s="1049"/>
      <c r="U498" s="1049"/>
      <c r="V498" s="1049"/>
      <c r="W498" s="1049"/>
      <c r="X498" s="1049"/>
      <c r="Y498" s="1049"/>
      <c r="Z498" s="1049"/>
      <c r="AA498" s="1049"/>
      <c r="AB498" s="1049"/>
      <c r="AC498" s="1049"/>
      <c r="AD498" s="1049"/>
      <c r="AE498" s="1049"/>
      <c r="AF498" s="1043"/>
      <c r="AG498" s="1043"/>
      <c r="AH498" s="1043"/>
      <c r="AI498" s="1043"/>
      <c r="AJ498" s="1043"/>
      <c r="AK498" s="1043"/>
      <c r="AL498" s="1043"/>
      <c r="AM498" s="1043"/>
      <c r="AN498" s="1043"/>
      <c r="AO498" s="1043"/>
      <c r="AP498" s="1043"/>
      <c r="AQ498" s="1043"/>
      <c r="AR498" s="1043"/>
      <c r="AS498" s="654"/>
      <c r="AT498" s="1043"/>
      <c r="AU498" s="1043"/>
      <c r="AV498" s="1043"/>
      <c r="AW498" s="1043"/>
      <c r="AX498" s="654"/>
      <c r="AY498" s="1043"/>
      <c r="AZ498" s="1043"/>
      <c r="BA498" s="1043"/>
      <c r="BB498" s="1043"/>
      <c r="BC498" s="1043"/>
      <c r="BD498" s="1043"/>
      <c r="BE498" s="1045"/>
    </row>
    <row r="499" spans="1:57" s="31" customFormat="1" ht="21.75" customHeight="1" x14ac:dyDescent="0.2">
      <c r="A499" s="1078"/>
      <c r="B499" s="1081"/>
      <c r="C499" s="1051"/>
      <c r="D499" s="566" t="s">
        <v>493</v>
      </c>
      <c r="E499" s="590"/>
      <c r="F499" s="590"/>
      <c r="G499" s="590"/>
      <c r="H499" s="590"/>
      <c r="I499" s="590"/>
      <c r="J499" s="590"/>
      <c r="K499" s="590"/>
      <c r="L499" s="590"/>
      <c r="M499" s="590"/>
      <c r="N499" s="590"/>
      <c r="O499" s="590">
        <v>0</v>
      </c>
      <c r="P499" s="590">
        <v>0</v>
      </c>
      <c r="Q499" s="590">
        <v>0</v>
      </c>
      <c r="R499" s="590">
        <v>0</v>
      </c>
      <c r="S499" s="667"/>
      <c r="T499" s="610"/>
      <c r="U499" s="610"/>
      <c r="V499" s="610"/>
      <c r="W499" s="611"/>
      <c r="X499" s="611"/>
      <c r="Y499" s="611"/>
      <c r="Z499" s="611"/>
      <c r="AA499" s="611"/>
      <c r="AB499" s="611">
        <v>0</v>
      </c>
      <c r="AC499" s="611">
        <v>0</v>
      </c>
      <c r="AD499" s="611">
        <v>0</v>
      </c>
      <c r="AE499" s="611">
        <v>0</v>
      </c>
      <c r="AF499" s="1043"/>
      <c r="AG499" s="1043"/>
      <c r="AH499" s="1043"/>
      <c r="AI499" s="1043"/>
      <c r="AJ499" s="1043"/>
      <c r="AK499" s="1043"/>
      <c r="AL499" s="1043"/>
      <c r="AM499" s="1043"/>
      <c r="AN499" s="1043"/>
      <c r="AO499" s="1043"/>
      <c r="AP499" s="1043"/>
      <c r="AQ499" s="1043"/>
      <c r="AR499" s="1043"/>
      <c r="AS499" s="654"/>
      <c r="AT499" s="1043"/>
      <c r="AU499" s="1043"/>
      <c r="AV499" s="1043"/>
      <c r="AW499" s="1043"/>
      <c r="AX499" s="654"/>
      <c r="AY499" s="1043"/>
      <c r="AZ499" s="1043"/>
      <c r="BA499" s="1043"/>
      <c r="BB499" s="1043"/>
      <c r="BC499" s="1043"/>
      <c r="BD499" s="1043"/>
      <c r="BE499" s="1045"/>
    </row>
    <row r="500" spans="1:57" s="31" customFormat="1" ht="27" customHeight="1" x14ac:dyDescent="0.2">
      <c r="A500" s="1079"/>
      <c r="B500" s="1082"/>
      <c r="C500" s="1052"/>
      <c r="D500" s="567" t="s">
        <v>494</v>
      </c>
      <c r="E500" s="591"/>
      <c r="F500" s="591"/>
      <c r="G500" s="591"/>
      <c r="H500" s="591"/>
      <c r="I500" s="591"/>
      <c r="J500" s="591"/>
      <c r="K500" s="591"/>
      <c r="L500" s="591"/>
      <c r="M500" s="591"/>
      <c r="N500" s="591"/>
      <c r="O500" s="591">
        <f t="shared" ref="O500" si="966">O492+O485+O478+O471+O464+O457+O450+O443+O436+O429+O422+O415+O408+O401+O394+O387+O380+O373+O366+O359</f>
        <v>0</v>
      </c>
      <c r="P500" s="591">
        <f t="shared" ref="P500:Q500" si="967">P492+P485+P478+P471+P464+P457+P450+P443+P436+P429+P422+P415+P408+P401+P394+P387+P380+P373+P366+P359</f>
        <v>0</v>
      </c>
      <c r="Q500" s="591">
        <f t="shared" si="967"/>
        <v>0</v>
      </c>
      <c r="R500" s="591">
        <f t="shared" ref="R500" si="968">R492+R485+R478+R471+R464+R457+R450+R443+R436+R429+R422+R415+R408+R401+R394+R387+R380+R373+R366+R359</f>
        <v>0</v>
      </c>
      <c r="S500" s="667"/>
      <c r="T500" s="591"/>
      <c r="U500" s="591"/>
      <c r="V500" s="591"/>
      <c r="W500" s="591"/>
      <c r="X500" s="591"/>
      <c r="Y500" s="591"/>
      <c r="Z500" s="591"/>
      <c r="AA500" s="591"/>
      <c r="AB500" s="591">
        <v>0</v>
      </c>
      <c r="AC500" s="591">
        <v>0</v>
      </c>
      <c r="AD500" s="591">
        <v>0</v>
      </c>
      <c r="AE500" s="591">
        <v>0</v>
      </c>
      <c r="AF500" s="1044"/>
      <c r="AG500" s="1044"/>
      <c r="AH500" s="1044"/>
      <c r="AI500" s="1044"/>
      <c r="AJ500" s="1044"/>
      <c r="AK500" s="1044"/>
      <c r="AL500" s="1044"/>
      <c r="AM500" s="1044"/>
      <c r="AN500" s="1044"/>
      <c r="AO500" s="1044"/>
      <c r="AP500" s="1044"/>
      <c r="AQ500" s="1044"/>
      <c r="AR500" s="1044"/>
      <c r="AS500" s="655"/>
      <c r="AT500" s="1044"/>
      <c r="AU500" s="1044"/>
      <c r="AV500" s="1044"/>
      <c r="AW500" s="1044"/>
      <c r="AX500" s="655"/>
      <c r="AY500" s="1044"/>
      <c r="AZ500" s="1044"/>
      <c r="BA500" s="1044"/>
      <c r="BB500" s="1044"/>
      <c r="BC500" s="1044"/>
      <c r="BD500" s="1044"/>
      <c r="BE500" s="1046"/>
    </row>
    <row r="501" spans="1:57" s="31" customFormat="1" ht="30.75" customHeight="1" x14ac:dyDescent="0.2">
      <c r="A501" s="1210" t="s">
        <v>22</v>
      </c>
      <c r="B501" s="1211"/>
      <c r="C501" s="1211"/>
      <c r="D501" s="572" t="s">
        <v>34</v>
      </c>
      <c r="E501" s="573">
        <f t="shared" ref="E501:N501" si="969">E353+E348+E203</f>
        <v>3745000000</v>
      </c>
      <c r="F501" s="573">
        <f t="shared" si="969"/>
        <v>3745000000</v>
      </c>
      <c r="G501" s="573">
        <f t="shared" si="969"/>
        <v>3745000000</v>
      </c>
      <c r="H501" s="573">
        <f t="shared" si="969"/>
        <v>3745000000</v>
      </c>
      <c r="I501" s="573">
        <f t="shared" si="969"/>
        <v>3745000000</v>
      </c>
      <c r="J501" s="573">
        <f t="shared" si="969"/>
        <v>3613021400</v>
      </c>
      <c r="K501" s="573">
        <f t="shared" si="969"/>
        <v>3613021400</v>
      </c>
      <c r="L501" s="573">
        <f t="shared" si="969"/>
        <v>3613021400</v>
      </c>
      <c r="M501" s="573">
        <f t="shared" si="969"/>
        <v>3613021400</v>
      </c>
      <c r="N501" s="573">
        <f t="shared" si="969"/>
        <v>3745000000</v>
      </c>
      <c r="O501" s="573" t="e">
        <f>O353+O348+O203+#REF!</f>
        <v>#REF!</v>
      </c>
      <c r="P501" s="573" t="e">
        <f>P353+P348+P203+#REF!</f>
        <v>#REF!</v>
      </c>
      <c r="Q501" s="573" t="e">
        <f>Q353+Q348+Q203+#REF!</f>
        <v>#REF!</v>
      </c>
      <c r="R501" s="573" t="e">
        <f>R353+R348+R203+#REF!</f>
        <v>#REF!</v>
      </c>
      <c r="S501" s="640"/>
      <c r="T501" s="573">
        <f t="shared" ref="T501:AA501" si="970">T353+T348+T203</f>
        <v>0</v>
      </c>
      <c r="U501" s="573">
        <f t="shared" si="970"/>
        <v>1901743000</v>
      </c>
      <c r="V501" s="573">
        <f t="shared" si="970"/>
        <v>3351664400</v>
      </c>
      <c r="W501" s="573">
        <f t="shared" si="970"/>
        <v>3404698160</v>
      </c>
      <c r="X501" s="573">
        <f t="shared" si="970"/>
        <v>3404698160</v>
      </c>
      <c r="Y501" s="573">
        <f t="shared" si="970"/>
        <v>3447000160</v>
      </c>
      <c r="Z501" s="573">
        <f t="shared" si="970"/>
        <v>3447000160</v>
      </c>
      <c r="AA501" s="573">
        <f t="shared" si="970"/>
        <v>3509010160</v>
      </c>
      <c r="AB501" s="573">
        <f>AB353+AB348+AB203+AB497</f>
        <v>4533959760</v>
      </c>
      <c r="AC501" s="573">
        <f>AC353+AC348+AC203+AC497</f>
        <v>5562820660</v>
      </c>
      <c r="AD501" s="573">
        <f>AD353+AD348+AD203+AD497</f>
        <v>15988142944</v>
      </c>
      <c r="AE501" s="573">
        <f>AE353+AE348+AE203+AE497</f>
        <v>17332354704</v>
      </c>
      <c r="AF501" s="574"/>
      <c r="AG501" s="541"/>
      <c r="AH501" s="542"/>
      <c r="AI501" s="542"/>
      <c r="AJ501" s="542"/>
      <c r="AK501" s="542"/>
      <c r="AL501" s="542"/>
      <c r="AM501" s="542"/>
      <c r="AN501" s="542"/>
      <c r="AO501" s="543"/>
      <c r="AP501" s="543"/>
      <c r="AQ501" s="542"/>
      <c r="AR501" s="542"/>
      <c r="AS501" s="544"/>
      <c r="AT501" s="544"/>
      <c r="AU501" s="544"/>
      <c r="AV501" s="542"/>
      <c r="AW501" s="542"/>
      <c r="AX501" s="544"/>
      <c r="AY501" s="544"/>
      <c r="AZ501" s="542"/>
      <c r="BA501" s="542"/>
      <c r="BB501" s="542"/>
      <c r="BC501" s="544"/>
      <c r="BD501" s="545"/>
    </row>
    <row r="502" spans="1:57" s="31" customFormat="1" ht="38.25" customHeight="1" x14ac:dyDescent="0.2">
      <c r="A502" s="1210"/>
      <c r="B502" s="1211"/>
      <c r="C502" s="1211"/>
      <c r="D502" s="572" t="s">
        <v>33</v>
      </c>
      <c r="E502" s="573">
        <f t="shared" ref="E502:N502" si="971">E355+E351+E206</f>
        <v>714149197</v>
      </c>
      <c r="F502" s="573">
        <f t="shared" si="971"/>
        <v>714149197</v>
      </c>
      <c r="G502" s="573">
        <f t="shared" si="971"/>
        <v>714149197</v>
      </c>
      <c r="H502" s="573">
        <f t="shared" si="971"/>
        <v>714149197</v>
      </c>
      <c r="I502" s="573">
        <f t="shared" si="971"/>
        <v>714149197</v>
      </c>
      <c r="J502" s="573">
        <f t="shared" si="971"/>
        <v>714091097</v>
      </c>
      <c r="K502" s="573">
        <f t="shared" si="971"/>
        <v>714091097</v>
      </c>
      <c r="L502" s="573">
        <f t="shared" si="971"/>
        <v>714091097</v>
      </c>
      <c r="M502" s="573">
        <f t="shared" si="971"/>
        <v>714091097</v>
      </c>
      <c r="N502" s="573">
        <f t="shared" si="971"/>
        <v>714091097</v>
      </c>
      <c r="O502" s="573" t="e">
        <f>O355+O351+O206+#REF!</f>
        <v>#REF!</v>
      </c>
      <c r="P502" s="573" t="e">
        <f>P355+P351+P206+#REF!</f>
        <v>#REF!</v>
      </c>
      <c r="Q502" s="573" t="e">
        <f>Q355+Q351+Q206+#REF!</f>
        <v>#REF!</v>
      </c>
      <c r="R502" s="573" t="e">
        <f>R355+R351+R206+#REF!</f>
        <v>#REF!</v>
      </c>
      <c r="S502" s="574"/>
      <c r="T502" s="573">
        <f t="shared" ref="T502:AA502" si="972">T355+T351+T206</f>
        <v>314342293</v>
      </c>
      <c r="U502" s="573">
        <f t="shared" si="972"/>
        <v>551102286</v>
      </c>
      <c r="V502" s="573">
        <f t="shared" si="972"/>
        <v>625983578</v>
      </c>
      <c r="W502" s="573">
        <f t="shared" si="972"/>
        <v>676732178</v>
      </c>
      <c r="X502" s="573">
        <f t="shared" si="972"/>
        <v>676732178</v>
      </c>
      <c r="Y502" s="573">
        <f t="shared" si="972"/>
        <v>711173258</v>
      </c>
      <c r="Z502" s="573">
        <f t="shared" si="972"/>
        <v>714089858</v>
      </c>
      <c r="AA502" s="573">
        <f t="shared" si="972"/>
        <v>714089858</v>
      </c>
      <c r="AB502" s="573">
        <f>AB355+AB351+AB206+AB500</f>
        <v>714089858</v>
      </c>
      <c r="AC502" s="573">
        <f>AC355+AC351+AC206+AC500</f>
        <v>714089858</v>
      </c>
      <c r="AD502" s="573">
        <f>AD355+AD351+AD206+AD500</f>
        <v>714089858</v>
      </c>
      <c r="AE502" s="573">
        <f>AE355+AE351+AE206+AE500</f>
        <v>714089858</v>
      </c>
      <c r="AF502" s="574"/>
      <c r="AG502" s="541"/>
      <c r="AH502" s="542"/>
      <c r="AI502" s="542"/>
      <c r="AJ502" s="542"/>
      <c r="AK502" s="542"/>
      <c r="AL502" s="542"/>
      <c r="AM502" s="542"/>
      <c r="AN502" s="542"/>
      <c r="AO502" s="543"/>
      <c r="AP502" s="543"/>
      <c r="AQ502" s="542"/>
      <c r="AR502" s="542"/>
      <c r="AS502" s="544"/>
      <c r="AT502" s="544"/>
      <c r="AU502" s="544"/>
      <c r="AV502" s="542"/>
      <c r="AW502" s="542"/>
      <c r="AX502" s="544"/>
      <c r="AY502" s="544"/>
      <c r="AZ502" s="542"/>
      <c r="BA502" s="542"/>
      <c r="BB502" s="542"/>
      <c r="BC502" s="544"/>
      <c r="BD502" s="545"/>
    </row>
    <row r="503" spans="1:57" s="31" customFormat="1" ht="39" customHeight="1" thickBot="1" x14ac:dyDescent="0.25">
      <c r="A503" s="1132"/>
      <c r="B503" s="1134"/>
      <c r="C503" s="1134"/>
      <c r="D503" s="575" t="s">
        <v>32</v>
      </c>
      <c r="E503" s="573">
        <f t="shared" ref="E503:J503" si="973">E501+E502</f>
        <v>4459149197</v>
      </c>
      <c r="F503" s="573">
        <f t="shared" si="973"/>
        <v>4459149197</v>
      </c>
      <c r="G503" s="573">
        <f t="shared" si="973"/>
        <v>4459149197</v>
      </c>
      <c r="H503" s="573">
        <f t="shared" si="973"/>
        <v>4459149197</v>
      </c>
      <c r="I503" s="573">
        <f t="shared" si="973"/>
        <v>4459149197</v>
      </c>
      <c r="J503" s="573">
        <f t="shared" si="973"/>
        <v>4327112497</v>
      </c>
      <c r="K503" s="573">
        <f t="shared" ref="K503:L503" si="974">K501+K502</f>
        <v>4327112497</v>
      </c>
      <c r="L503" s="573">
        <f t="shared" si="974"/>
        <v>4327112497</v>
      </c>
      <c r="M503" s="573">
        <f t="shared" ref="M503:O503" si="975">M501+M502</f>
        <v>4327112497</v>
      </c>
      <c r="N503" s="573">
        <f t="shared" si="975"/>
        <v>4459091097</v>
      </c>
      <c r="O503" s="573" t="e">
        <f t="shared" si="975"/>
        <v>#REF!</v>
      </c>
      <c r="P503" s="573" t="e">
        <f t="shared" ref="P503:Q503" si="976">P501+P502</f>
        <v>#REF!</v>
      </c>
      <c r="Q503" s="573" t="e">
        <f t="shared" si="976"/>
        <v>#REF!</v>
      </c>
      <c r="R503" s="573" t="e">
        <f t="shared" ref="R503" si="977">R501+R502</f>
        <v>#REF!</v>
      </c>
      <c r="S503" s="574"/>
      <c r="T503" s="573">
        <f t="shared" ref="T503:Y503" si="978">T501+T502</f>
        <v>314342293</v>
      </c>
      <c r="U503" s="573">
        <f t="shared" si="978"/>
        <v>2452845286</v>
      </c>
      <c r="V503" s="573">
        <f t="shared" si="978"/>
        <v>3977647978</v>
      </c>
      <c r="W503" s="573">
        <f t="shared" si="978"/>
        <v>4081430338</v>
      </c>
      <c r="X503" s="573">
        <f t="shared" si="978"/>
        <v>4081430338</v>
      </c>
      <c r="Y503" s="573">
        <f t="shared" si="978"/>
        <v>4158173418</v>
      </c>
      <c r="Z503" s="573">
        <f t="shared" ref="Z503:AA503" si="979">Z501+Z502</f>
        <v>4161090018</v>
      </c>
      <c r="AA503" s="573">
        <f t="shared" si="979"/>
        <v>4223100018</v>
      </c>
      <c r="AB503" s="573">
        <f>AB501+AB502</f>
        <v>5248049618</v>
      </c>
      <c r="AC503" s="573">
        <f t="shared" ref="AC503:AD503" si="980">AC501+AC502</f>
        <v>6276910518</v>
      </c>
      <c r="AD503" s="573">
        <f t="shared" si="980"/>
        <v>16702232802</v>
      </c>
      <c r="AE503" s="573">
        <f t="shared" ref="AE503" si="981">AE501+AE502</f>
        <v>18046444562</v>
      </c>
      <c r="AF503" s="574"/>
      <c r="AG503" s="546"/>
      <c r="AH503" s="547"/>
      <c r="AI503" s="547"/>
      <c r="AJ503" s="547"/>
      <c r="AK503" s="547"/>
      <c r="AL503" s="547"/>
      <c r="AM503" s="547"/>
      <c r="AN503" s="547"/>
      <c r="AO503" s="548"/>
      <c r="AP503" s="548"/>
      <c r="AQ503" s="547"/>
      <c r="AR503" s="547"/>
      <c r="AS503" s="549"/>
      <c r="AT503" s="549"/>
      <c r="AU503" s="549"/>
      <c r="AV503" s="547"/>
      <c r="AW503" s="547"/>
      <c r="AX503" s="549"/>
      <c r="AY503" s="549"/>
      <c r="AZ503" s="547"/>
      <c r="BA503" s="547"/>
      <c r="BB503" s="547"/>
      <c r="BC503" s="549"/>
      <c r="BD503" s="550"/>
    </row>
    <row r="504" spans="1:57" x14ac:dyDescent="0.25">
      <c r="A504" s="32"/>
      <c r="B504" s="32"/>
      <c r="C504" s="32"/>
      <c r="D504" s="32"/>
      <c r="E504" s="33"/>
      <c r="F504" s="168"/>
      <c r="G504" s="33"/>
      <c r="H504" s="33"/>
      <c r="I504" s="33"/>
      <c r="J504" s="33"/>
      <c r="K504" s="33"/>
      <c r="L504" s="33"/>
      <c r="M504" s="33"/>
      <c r="N504" s="33"/>
      <c r="O504" s="33"/>
      <c r="P504" s="33"/>
      <c r="Q504" s="33"/>
      <c r="R504" s="33"/>
      <c r="S504" s="33"/>
      <c r="T504" s="33"/>
      <c r="U504" s="33"/>
      <c r="V504" s="33"/>
      <c r="W504" s="33"/>
      <c r="X504" s="33"/>
      <c r="Y504" s="33"/>
      <c r="Z504" s="33"/>
      <c r="AA504" s="33"/>
      <c r="AB504" s="33"/>
      <c r="AC504" s="33"/>
      <c r="AD504" s="142"/>
      <c r="AE504" s="32"/>
      <c r="AF504" s="32"/>
      <c r="AG504" s="32"/>
      <c r="AH504" s="32"/>
      <c r="AI504" s="32"/>
      <c r="AJ504" s="32"/>
      <c r="AK504" s="32"/>
      <c r="AL504" s="32"/>
      <c r="AM504" s="32"/>
      <c r="AN504" s="32"/>
      <c r="AO504" s="32"/>
      <c r="AP504" s="32"/>
      <c r="AQ504" s="56"/>
      <c r="AR504" s="56"/>
      <c r="AS504" s="32"/>
      <c r="AT504" s="32"/>
      <c r="AU504" s="32"/>
      <c r="AV504" s="32"/>
      <c r="AW504" s="32"/>
      <c r="AX504" s="32"/>
      <c r="AY504" s="32"/>
    </row>
    <row r="505" spans="1:57" ht="18" x14ac:dyDescent="0.25">
      <c r="A505" s="34" t="s">
        <v>35</v>
      </c>
      <c r="B505" s="32"/>
      <c r="C505" s="32"/>
      <c r="D505" s="32"/>
      <c r="E505" s="33"/>
      <c r="F505" s="168"/>
      <c r="G505" s="33"/>
      <c r="H505" s="33"/>
      <c r="I505" s="33"/>
      <c r="J505" s="33"/>
      <c r="K505" s="33"/>
      <c r="L505" s="33"/>
      <c r="M505" s="33"/>
      <c r="N505" s="33"/>
      <c r="O505" s="33"/>
      <c r="P505" s="33"/>
      <c r="Q505" s="33"/>
      <c r="R505" s="33"/>
      <c r="S505" s="33"/>
      <c r="T505" s="33"/>
      <c r="U505" s="33"/>
      <c r="V505" s="33"/>
      <c r="W505" s="33"/>
      <c r="X505" s="33"/>
      <c r="Y505" s="33"/>
      <c r="Z505" s="33"/>
      <c r="AA505" s="33"/>
      <c r="AB505" s="33"/>
      <c r="AC505" s="33"/>
      <c r="AD505" s="142"/>
      <c r="AE505" s="32"/>
      <c r="AF505" s="32"/>
      <c r="AG505" s="32"/>
      <c r="AH505" s="32"/>
      <c r="AI505" s="32"/>
      <c r="AJ505" s="35"/>
      <c r="AK505" s="35"/>
      <c r="AL505" s="35"/>
      <c r="AM505" s="35"/>
      <c r="AN505" s="35"/>
      <c r="AO505" s="35"/>
      <c r="AP505" s="35"/>
      <c r="AQ505" s="57"/>
      <c r="AR505" s="57"/>
      <c r="AS505" s="36"/>
      <c r="AT505" s="36"/>
      <c r="AU505" s="36"/>
      <c r="AV505" s="36"/>
      <c r="AW505" s="36"/>
      <c r="AX505" s="36"/>
      <c r="AY505" s="36"/>
    </row>
    <row r="506" spans="1:57" ht="18" x14ac:dyDescent="0.25">
      <c r="A506" s="37" t="s">
        <v>36</v>
      </c>
      <c r="B506" s="1125" t="s">
        <v>37</v>
      </c>
      <c r="C506" s="1126"/>
      <c r="D506" s="1127"/>
      <c r="E506" s="1128" t="s">
        <v>38</v>
      </c>
      <c r="F506" s="1128"/>
      <c r="G506" s="1128"/>
      <c r="H506" s="1128"/>
      <c r="I506" s="1128"/>
      <c r="J506" s="1128"/>
      <c r="K506" s="1128"/>
      <c r="L506" s="1128"/>
      <c r="M506" s="1128"/>
      <c r="N506" s="1128"/>
      <c r="O506" s="1128"/>
      <c r="P506" s="1128"/>
      <c r="Q506" s="1128"/>
      <c r="R506" s="1128"/>
      <c r="S506" s="32"/>
      <c r="T506" s="32"/>
      <c r="U506" s="32"/>
      <c r="V506" s="32"/>
      <c r="W506" s="32"/>
      <c r="X506" s="32"/>
      <c r="Y506" s="32"/>
      <c r="Z506" s="32"/>
      <c r="AA506" s="32"/>
      <c r="AB506" s="32"/>
      <c r="AC506" s="32"/>
      <c r="AD506" s="142"/>
      <c r="AE506" s="32"/>
      <c r="AF506" s="32"/>
      <c r="AG506" s="32"/>
      <c r="AH506" s="32"/>
      <c r="AI506" s="32"/>
      <c r="AJ506" s="35"/>
      <c r="AK506" s="35"/>
      <c r="AL506" s="35"/>
      <c r="AM506" s="35"/>
      <c r="AN506" s="35"/>
      <c r="AO506" s="35"/>
      <c r="AP506" s="35"/>
      <c r="AQ506" s="57"/>
      <c r="AR506" s="57"/>
      <c r="AS506" s="35"/>
      <c r="AT506" s="35"/>
      <c r="AU506" s="35"/>
      <c r="AV506" s="35"/>
      <c r="AW506" s="35"/>
      <c r="AX506" s="35"/>
      <c r="AY506" s="35"/>
    </row>
    <row r="507" spans="1:57" ht="37.5" customHeight="1" x14ac:dyDescent="0.25">
      <c r="A507" s="353">
        <v>13</v>
      </c>
      <c r="B507" s="1121" t="s">
        <v>97</v>
      </c>
      <c r="C507" s="1122"/>
      <c r="D507" s="1123"/>
      <c r="E507" s="1124" t="s">
        <v>88</v>
      </c>
      <c r="F507" s="1124"/>
      <c r="G507" s="1124"/>
      <c r="H507" s="1124"/>
      <c r="I507" s="1124"/>
      <c r="J507" s="1124"/>
      <c r="K507" s="1124"/>
      <c r="L507" s="1124"/>
      <c r="M507" s="1124"/>
      <c r="N507" s="1124"/>
      <c r="O507" s="1124"/>
      <c r="P507" s="1124"/>
      <c r="Q507" s="1124"/>
      <c r="R507" s="1124"/>
      <c r="S507" s="32"/>
      <c r="T507" s="32"/>
      <c r="U507" s="32"/>
      <c r="V507" s="32"/>
      <c r="W507" s="32"/>
      <c r="X507" s="32"/>
      <c r="Y507" s="32"/>
      <c r="Z507" s="32"/>
      <c r="AA507" s="32"/>
      <c r="AB507" s="32"/>
      <c r="AC507" s="32"/>
      <c r="AD507" s="142"/>
      <c r="AE507" s="32"/>
      <c r="AF507" s="32"/>
      <c r="AG507" s="32"/>
      <c r="AH507" s="32"/>
      <c r="AI507" s="32"/>
      <c r="AJ507" s="35"/>
      <c r="AK507" s="35"/>
      <c r="AL507" s="35"/>
      <c r="AM507" s="35"/>
      <c r="AN507" s="35"/>
      <c r="AO507" s="35"/>
      <c r="AP507" s="35"/>
      <c r="AQ507" s="57"/>
      <c r="AR507" s="57"/>
      <c r="AS507" s="35"/>
      <c r="AT507" s="35"/>
      <c r="AU507" s="35"/>
      <c r="AV507" s="35"/>
      <c r="AW507" s="35"/>
      <c r="AX507" s="35"/>
      <c r="AY507" s="35"/>
    </row>
    <row r="508" spans="1:57" ht="74.25" customHeight="1" x14ac:dyDescent="0.25">
      <c r="A508" s="58">
        <v>14</v>
      </c>
      <c r="B508" s="1121" t="s">
        <v>351</v>
      </c>
      <c r="C508" s="1122"/>
      <c r="D508" s="1123"/>
      <c r="E508" s="1124" t="s">
        <v>352</v>
      </c>
      <c r="F508" s="1124"/>
      <c r="G508" s="1124"/>
      <c r="H508" s="1124"/>
      <c r="I508" s="1124"/>
      <c r="J508" s="1124"/>
      <c r="K508" s="1124"/>
      <c r="L508" s="1124"/>
      <c r="M508" s="1124"/>
      <c r="N508" s="1124"/>
      <c r="O508" s="1124"/>
      <c r="P508" s="1124"/>
      <c r="Q508" s="1124"/>
      <c r="R508" s="1124"/>
      <c r="S508" s="32"/>
      <c r="T508" s="32"/>
      <c r="U508" s="32"/>
      <c r="V508" s="32"/>
      <c r="W508" s="32"/>
      <c r="X508" s="32"/>
      <c r="Y508" s="32"/>
      <c r="Z508" s="32"/>
      <c r="AA508" s="32"/>
      <c r="AB508" s="32"/>
      <c r="AC508" s="32"/>
      <c r="AD508" s="142"/>
      <c r="AE508" s="32"/>
      <c r="AF508" s="32"/>
      <c r="AG508" s="32"/>
      <c r="AH508" s="32"/>
      <c r="AI508" s="32"/>
      <c r="AJ508" s="32"/>
      <c r="AK508" s="32"/>
      <c r="AL508" s="32"/>
      <c r="AM508" s="32"/>
      <c r="AN508" s="32"/>
      <c r="AO508" s="32"/>
      <c r="AP508" s="32"/>
      <c r="AQ508" s="56"/>
      <c r="AR508" s="56"/>
      <c r="AS508" s="32"/>
      <c r="AT508" s="32"/>
      <c r="AU508" s="32"/>
      <c r="AV508" s="32"/>
      <c r="AW508" s="32"/>
      <c r="AX508" s="32"/>
      <c r="AY508" s="32"/>
    </row>
    <row r="509" spans="1:57" ht="15.75" x14ac:dyDescent="0.25">
      <c r="A509" s="38"/>
      <c r="B509" s="38"/>
      <c r="C509" s="38"/>
      <c r="D509" s="38"/>
      <c r="E509" s="40"/>
      <c r="F509" s="40"/>
      <c r="G509" s="40"/>
      <c r="H509" s="40"/>
      <c r="I509" s="40"/>
      <c r="J509" s="40"/>
      <c r="K509" s="40"/>
      <c r="L509" s="40"/>
      <c r="M509" s="40"/>
      <c r="N509" s="40"/>
      <c r="O509" s="40"/>
      <c r="P509" s="40"/>
      <c r="Q509" s="40"/>
      <c r="R509" s="38"/>
      <c r="S509" s="38"/>
      <c r="T509" s="38"/>
      <c r="U509" s="38"/>
      <c r="V509" s="38"/>
      <c r="W509" s="38"/>
      <c r="X509" s="38"/>
      <c r="Y509" s="38"/>
      <c r="Z509" s="38"/>
      <c r="AA509" s="38"/>
      <c r="AB509" s="38"/>
      <c r="AC509" s="38"/>
      <c r="AD509" s="143"/>
      <c r="AE509" s="38"/>
      <c r="AF509" s="38"/>
      <c r="AG509" s="38"/>
      <c r="AH509" s="38"/>
      <c r="AI509" s="38"/>
      <c r="AJ509" s="38"/>
      <c r="AK509" s="38"/>
      <c r="AL509" s="38"/>
      <c r="AM509" s="38"/>
      <c r="AN509" s="38"/>
      <c r="AO509" s="38"/>
      <c r="AP509" s="38"/>
      <c r="AQ509" s="38"/>
      <c r="AR509" s="38"/>
      <c r="AS509" s="38"/>
      <c r="AT509" s="38"/>
      <c r="AU509" s="38"/>
      <c r="AV509" s="38"/>
      <c r="AW509" s="38"/>
      <c r="AX509" s="38"/>
      <c r="AY509" s="38"/>
    </row>
    <row r="510" spans="1:57" x14ac:dyDescent="0.25">
      <c r="A510" s="38"/>
      <c r="B510" s="38"/>
      <c r="C510" s="38"/>
      <c r="D510" s="38"/>
      <c r="E510" s="38"/>
      <c r="F510" s="169"/>
      <c r="G510" s="38"/>
      <c r="H510" s="38"/>
      <c r="I510" s="38"/>
      <c r="J510" s="38"/>
      <c r="K510" s="38"/>
      <c r="L510" s="38"/>
      <c r="M510" s="38"/>
      <c r="N510" s="38"/>
      <c r="O510" s="38"/>
      <c r="P510" s="38"/>
      <c r="Q510" s="38"/>
      <c r="R510" s="38"/>
      <c r="S510" s="38"/>
      <c r="T510" s="38"/>
      <c r="U510" s="38"/>
      <c r="V510" s="38"/>
      <c r="W510" s="38"/>
      <c r="X510" s="38"/>
      <c r="Y510" s="38"/>
      <c r="Z510" s="38"/>
      <c r="AA510" s="38"/>
      <c r="AB510" s="38"/>
      <c r="AC510" s="38"/>
      <c r="AD510" s="124"/>
      <c r="AE510" s="38"/>
      <c r="AF510" s="38"/>
      <c r="AG510" s="38"/>
      <c r="AH510" s="38"/>
      <c r="AI510" s="38"/>
      <c r="AJ510" s="38"/>
      <c r="AK510" s="38"/>
      <c r="AL510" s="38"/>
      <c r="AM510" s="38"/>
      <c r="AN510" s="38"/>
      <c r="AO510" s="38"/>
      <c r="AP510" s="38"/>
      <c r="AQ510" s="38"/>
      <c r="AR510" s="38"/>
      <c r="AS510" s="38"/>
      <c r="AT510" s="38"/>
      <c r="AU510" s="38"/>
      <c r="AV510" s="38"/>
      <c r="AW510" s="38"/>
      <c r="AX510" s="38"/>
      <c r="AY510" s="38"/>
    </row>
    <row r="511" spans="1:57" x14ac:dyDescent="0.25">
      <c r="A511" s="38"/>
      <c r="B511" s="38"/>
      <c r="C511" s="38"/>
      <c r="D511" s="38"/>
      <c r="E511" s="39"/>
      <c r="F511" s="170"/>
      <c r="G511" s="39"/>
      <c r="H511" s="39"/>
      <c r="I511" s="39"/>
      <c r="J511" s="39"/>
      <c r="K511" s="39"/>
      <c r="L511" s="39"/>
      <c r="M511" s="39"/>
      <c r="N511" s="39"/>
      <c r="O511" s="39"/>
      <c r="P511" s="39"/>
      <c r="Q511" s="39"/>
      <c r="R511" s="39"/>
      <c r="S511" s="39"/>
      <c r="T511" s="39"/>
      <c r="U511" s="39"/>
      <c r="V511" s="39"/>
      <c r="W511" s="39"/>
      <c r="X511" s="39"/>
      <c r="Y511" s="39"/>
      <c r="Z511" s="39"/>
      <c r="AA511" s="39"/>
      <c r="AB511" s="39"/>
      <c r="AC511" s="39"/>
      <c r="AD511" s="143"/>
      <c r="AE511" s="38"/>
      <c r="AF511" s="38"/>
      <c r="AG511" s="38"/>
      <c r="AH511" s="38"/>
      <c r="AI511" s="38"/>
      <c r="AJ511" s="38"/>
      <c r="AK511" s="38"/>
      <c r="AL511" s="38"/>
      <c r="AM511" s="38"/>
      <c r="AN511" s="38"/>
      <c r="AO511" s="38"/>
      <c r="AP511" s="38"/>
      <c r="AQ511" s="38"/>
      <c r="AR511" s="38"/>
      <c r="AS511" s="38"/>
      <c r="AT511" s="38"/>
      <c r="AU511" s="38"/>
      <c r="AV511" s="38"/>
      <c r="AW511" s="38"/>
      <c r="AX511" s="38"/>
      <c r="AY511" s="38"/>
    </row>
    <row r="512" spans="1:57" x14ac:dyDescent="0.25">
      <c r="A512" s="38"/>
      <c r="B512" s="38"/>
      <c r="C512" s="38"/>
      <c r="D512" s="38"/>
      <c r="E512" s="38"/>
      <c r="F512" s="169"/>
      <c r="G512" s="38"/>
      <c r="H512" s="38"/>
      <c r="I512" s="38"/>
      <c r="J512" s="38"/>
      <c r="K512" s="38"/>
      <c r="L512" s="38"/>
      <c r="M512" s="38"/>
      <c r="N512" s="38"/>
      <c r="O512" s="38"/>
      <c r="P512" s="38"/>
      <c r="Q512" s="38"/>
      <c r="R512" s="38"/>
      <c r="S512" s="38"/>
      <c r="T512" s="38"/>
      <c r="U512" s="38"/>
      <c r="V512" s="38"/>
      <c r="W512" s="38"/>
      <c r="X512" s="38"/>
      <c r="Y512" s="38"/>
      <c r="Z512" s="38"/>
      <c r="AA512" s="38"/>
      <c r="AB512" s="38"/>
      <c r="AC512" s="38"/>
      <c r="AD512" s="143"/>
      <c r="AE512" s="38"/>
      <c r="AF512" s="38"/>
      <c r="AG512" s="38"/>
      <c r="AH512" s="38"/>
      <c r="AI512" s="38"/>
      <c r="AJ512" s="38"/>
      <c r="AK512" s="38"/>
      <c r="AL512" s="38"/>
      <c r="AM512" s="38"/>
      <c r="AN512" s="38"/>
      <c r="AO512" s="38"/>
      <c r="AP512" s="38"/>
      <c r="AQ512" s="38"/>
      <c r="AR512" s="38"/>
      <c r="AS512" s="38"/>
      <c r="AT512" s="38"/>
      <c r="AU512" s="38"/>
      <c r="AV512" s="38"/>
      <c r="AW512" s="38"/>
      <c r="AX512" s="38"/>
      <c r="AY512" s="38"/>
    </row>
    <row r="513" spans="1:51" x14ac:dyDescent="0.25">
      <c r="A513" s="38"/>
      <c r="B513" s="38"/>
      <c r="C513" s="38"/>
      <c r="D513" s="38"/>
      <c r="E513" s="38"/>
      <c r="F513" s="169"/>
      <c r="G513" s="38"/>
      <c r="H513" s="38"/>
      <c r="I513" s="38"/>
      <c r="J513" s="38"/>
      <c r="K513" s="38"/>
      <c r="L513" s="38"/>
      <c r="M513" s="38"/>
      <c r="N513" s="38"/>
      <c r="O513" s="38"/>
      <c r="P513" s="38"/>
      <c r="Q513" s="38"/>
      <c r="R513" s="38"/>
      <c r="S513" s="38"/>
      <c r="T513" s="38"/>
      <c r="U513" s="38"/>
      <c r="V513" s="38"/>
      <c r="W513" s="38"/>
      <c r="X513" s="38"/>
      <c r="Y513" s="38"/>
      <c r="Z513" s="38"/>
      <c r="AA513" s="38"/>
      <c r="AB513" s="38"/>
      <c r="AC513" s="38"/>
      <c r="AD513" s="143"/>
      <c r="AE513" s="38"/>
      <c r="AF513" s="38"/>
      <c r="AG513" s="38"/>
      <c r="AH513" s="38"/>
      <c r="AI513" s="38"/>
      <c r="AJ513" s="38"/>
      <c r="AK513" s="38"/>
      <c r="AL513" s="38"/>
      <c r="AM513" s="38"/>
      <c r="AN513" s="38"/>
      <c r="AO513" s="38"/>
      <c r="AP513" s="38"/>
      <c r="AQ513" s="38"/>
      <c r="AR513" s="38"/>
      <c r="AS513" s="38"/>
      <c r="AT513" s="38"/>
      <c r="AU513" s="38"/>
      <c r="AV513" s="38"/>
      <c r="AW513" s="38"/>
      <c r="AX513" s="38"/>
      <c r="AY513" s="38"/>
    </row>
    <row r="514" spans="1:51" x14ac:dyDescent="0.25">
      <c r="A514" s="38"/>
      <c r="B514" s="38"/>
      <c r="C514" s="38"/>
      <c r="D514" s="38"/>
      <c r="E514" s="38"/>
      <c r="F514" s="169"/>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143"/>
      <c r="AE514" s="38"/>
      <c r="AF514" s="38"/>
      <c r="AG514" s="38"/>
      <c r="AH514" s="38"/>
      <c r="AI514" s="38"/>
      <c r="AJ514" s="38"/>
      <c r="AK514" s="38"/>
      <c r="AL514" s="38"/>
      <c r="AM514" s="38"/>
      <c r="AN514" s="38"/>
      <c r="AO514" s="38"/>
      <c r="AP514" s="38"/>
      <c r="AQ514" s="38"/>
      <c r="AR514" s="38"/>
      <c r="AS514" s="38"/>
      <c r="AT514" s="38"/>
      <c r="AU514" s="38"/>
      <c r="AV514" s="38"/>
      <c r="AW514" s="38"/>
      <c r="AX514" s="38"/>
      <c r="AY514" s="38"/>
    </row>
    <row r="515" spans="1:51" x14ac:dyDescent="0.25">
      <c r="A515" s="38"/>
      <c r="B515" s="38"/>
      <c r="C515" s="38"/>
      <c r="D515" s="38"/>
      <c r="E515" s="38"/>
      <c r="F515" s="169"/>
      <c r="G515" s="38"/>
      <c r="H515" s="38"/>
      <c r="I515" s="38"/>
      <c r="J515" s="38"/>
      <c r="K515" s="38"/>
      <c r="L515" s="38"/>
      <c r="M515" s="38"/>
      <c r="N515" s="38"/>
      <c r="O515" s="38"/>
      <c r="P515" s="38"/>
      <c r="Q515" s="38"/>
      <c r="R515" s="38"/>
      <c r="S515" s="38"/>
      <c r="T515" s="38"/>
      <c r="U515" s="38"/>
      <c r="V515" s="38"/>
      <c r="W515" s="38"/>
      <c r="X515" s="38"/>
      <c r="Y515" s="38"/>
      <c r="Z515" s="38"/>
      <c r="AA515" s="38"/>
      <c r="AB515" s="38"/>
      <c r="AC515" s="38"/>
      <c r="AD515" s="143"/>
      <c r="AE515" s="38"/>
      <c r="AF515" s="38"/>
      <c r="AG515" s="38"/>
      <c r="AH515" s="38"/>
      <c r="AI515" s="38"/>
      <c r="AJ515" s="38"/>
      <c r="AK515" s="38"/>
      <c r="AL515" s="38"/>
      <c r="AM515" s="38"/>
      <c r="AN515" s="38"/>
      <c r="AO515" s="38"/>
      <c r="AP515" s="38"/>
      <c r="AQ515" s="38"/>
      <c r="AR515" s="38"/>
      <c r="AS515" s="38"/>
      <c r="AT515" s="38"/>
      <c r="AU515" s="38"/>
      <c r="AV515" s="38"/>
      <c r="AW515" s="38"/>
      <c r="AX515" s="38"/>
      <c r="AY515" s="38"/>
    </row>
    <row r="516" spans="1:51" x14ac:dyDescent="0.25">
      <c r="A516" s="38"/>
      <c r="B516" s="38"/>
      <c r="C516" s="38"/>
      <c r="D516" s="38"/>
      <c r="E516" s="38"/>
      <c r="F516" s="169"/>
      <c r="G516" s="38"/>
      <c r="H516" s="38"/>
      <c r="I516" s="38"/>
      <c r="J516" s="38"/>
      <c r="K516" s="38"/>
      <c r="L516" s="38"/>
      <c r="M516" s="38"/>
      <c r="N516" s="38"/>
      <c r="O516" s="38"/>
      <c r="P516" s="38"/>
      <c r="Q516" s="38"/>
      <c r="R516" s="38"/>
      <c r="S516" s="38"/>
      <c r="T516" s="38"/>
      <c r="U516" s="38"/>
      <c r="V516" s="38"/>
      <c r="W516" s="38"/>
      <c r="X516" s="38"/>
      <c r="Y516" s="38"/>
      <c r="Z516" s="38"/>
      <c r="AA516" s="38"/>
      <c r="AB516" s="38"/>
      <c r="AC516" s="38"/>
      <c r="AD516" s="143"/>
      <c r="AE516" s="38"/>
      <c r="AF516" s="38"/>
      <c r="AG516" s="38"/>
      <c r="AH516" s="38"/>
      <c r="AI516" s="38"/>
      <c r="AJ516" s="38"/>
      <c r="AK516" s="38"/>
      <c r="AL516" s="38"/>
      <c r="AM516" s="38"/>
      <c r="AN516" s="38"/>
      <c r="AO516" s="38"/>
      <c r="AP516" s="38"/>
      <c r="AQ516" s="38"/>
      <c r="AR516" s="38"/>
      <c r="AS516" s="38"/>
      <c r="AT516" s="38"/>
      <c r="AU516" s="38"/>
      <c r="AV516" s="38"/>
      <c r="AW516" s="38"/>
      <c r="AX516" s="38"/>
      <c r="AY516" s="38"/>
    </row>
    <row r="517" spans="1:51" x14ac:dyDescent="0.25">
      <c r="A517" s="38"/>
      <c r="B517" s="38"/>
      <c r="C517" s="38"/>
      <c r="D517" s="38"/>
      <c r="E517" s="38"/>
      <c r="F517" s="169"/>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143"/>
      <c r="AE517" s="38"/>
      <c r="AF517" s="38"/>
      <c r="AG517" s="38"/>
      <c r="AH517" s="38"/>
      <c r="AI517" s="38"/>
      <c r="AJ517" s="38"/>
      <c r="AK517" s="38"/>
      <c r="AL517" s="38"/>
      <c r="AM517" s="38"/>
      <c r="AN517" s="38"/>
      <c r="AO517" s="38"/>
      <c r="AP517" s="38"/>
      <c r="AQ517" s="38"/>
      <c r="AR517" s="38"/>
      <c r="AS517" s="38"/>
      <c r="AT517" s="38"/>
      <c r="AU517" s="38"/>
      <c r="AV517" s="38"/>
      <c r="AW517" s="38"/>
      <c r="AX517" s="38"/>
      <c r="AY517" s="38"/>
    </row>
    <row r="518" spans="1:51" x14ac:dyDescent="0.25">
      <c r="A518" s="38"/>
      <c r="B518" s="38"/>
      <c r="C518" s="38"/>
      <c r="D518" s="38"/>
      <c r="E518" s="38"/>
      <c r="F518" s="169"/>
      <c r="G518" s="38"/>
      <c r="H518" s="38"/>
      <c r="I518" s="38"/>
      <c r="J518" s="38"/>
      <c r="K518" s="38"/>
      <c r="L518" s="38"/>
      <c r="M518" s="38"/>
      <c r="N518" s="38"/>
      <c r="O518" s="38"/>
      <c r="P518" s="38"/>
      <c r="Q518" s="38"/>
      <c r="R518" s="38"/>
      <c r="S518" s="38"/>
      <c r="T518" s="38"/>
      <c r="U518" s="38"/>
      <c r="V518" s="38"/>
      <c r="W518" s="38"/>
      <c r="X518" s="38"/>
      <c r="Y518" s="38"/>
      <c r="Z518" s="38"/>
      <c r="AA518" s="38"/>
      <c r="AB518" s="38"/>
      <c r="AC518" s="38"/>
      <c r="AD518" s="143"/>
      <c r="AE518" s="38"/>
      <c r="AF518" s="38"/>
      <c r="AG518" s="38"/>
      <c r="AH518" s="38"/>
      <c r="AI518" s="38"/>
      <c r="AJ518" s="38"/>
      <c r="AK518" s="38"/>
      <c r="AL518" s="38"/>
      <c r="AM518" s="38"/>
      <c r="AN518" s="38"/>
      <c r="AO518" s="38"/>
      <c r="AP518" s="38"/>
      <c r="AQ518" s="38"/>
      <c r="AR518" s="38"/>
      <c r="AS518" s="38"/>
      <c r="AT518" s="38"/>
      <c r="AU518" s="38"/>
      <c r="AV518" s="38"/>
      <c r="AW518" s="38"/>
      <c r="AX518" s="38"/>
      <c r="AY518" s="38"/>
    </row>
    <row r="519" spans="1:51" x14ac:dyDescent="0.25">
      <c r="R519" s="38"/>
      <c r="S519" s="38"/>
      <c r="T519" s="38"/>
      <c r="U519" s="38"/>
      <c r="V519" s="38"/>
      <c r="W519" s="38"/>
      <c r="X519" s="38"/>
      <c r="Y519" s="38"/>
      <c r="Z519" s="38"/>
      <c r="AA519" s="38"/>
      <c r="AB519" s="38"/>
      <c r="AC519" s="38"/>
      <c r="AD519" s="143"/>
    </row>
    <row r="520" spans="1:51" x14ac:dyDescent="0.25">
      <c r="R520" s="38"/>
      <c r="S520" s="38"/>
      <c r="T520" s="38"/>
      <c r="U520" s="38"/>
      <c r="V520" s="38"/>
      <c r="W520" s="38"/>
      <c r="X520" s="38"/>
      <c r="Y520" s="38"/>
      <c r="Z520" s="38"/>
      <c r="AA520" s="38"/>
      <c r="AB520" s="38"/>
      <c r="AC520" s="38"/>
      <c r="AD520" s="143"/>
    </row>
    <row r="521" spans="1:51" x14ac:dyDescent="0.25">
      <c r="R521" s="38"/>
      <c r="S521" s="38"/>
      <c r="T521" s="38"/>
      <c r="U521" s="38"/>
      <c r="V521" s="38"/>
      <c r="W521" s="38"/>
      <c r="X521" s="38"/>
      <c r="Y521" s="38"/>
      <c r="Z521" s="38"/>
      <c r="AA521" s="38"/>
      <c r="AB521" s="38"/>
      <c r="AC521" s="38"/>
      <c r="AD521" s="143"/>
    </row>
    <row r="522" spans="1:51" x14ac:dyDescent="0.25">
      <c r="R522" s="38"/>
      <c r="S522" s="38"/>
      <c r="T522" s="38"/>
      <c r="U522" s="38"/>
      <c r="V522" s="38"/>
      <c r="W522" s="38"/>
      <c r="X522" s="38"/>
      <c r="Y522" s="38"/>
      <c r="Z522" s="38"/>
      <c r="AA522" s="38"/>
      <c r="AB522" s="38"/>
      <c r="AC522" s="38"/>
      <c r="AD522" s="143"/>
    </row>
    <row r="523" spans="1:51" x14ac:dyDescent="0.25">
      <c r="R523" s="38"/>
      <c r="S523" s="38"/>
      <c r="T523" s="38"/>
      <c r="U523" s="38"/>
      <c r="V523" s="38"/>
      <c r="W523" s="38"/>
      <c r="X523" s="38"/>
      <c r="Y523" s="38"/>
      <c r="Z523" s="38"/>
      <c r="AA523" s="38"/>
      <c r="AB523" s="38"/>
      <c r="AC523" s="38"/>
      <c r="AD523" s="143"/>
    </row>
    <row r="524" spans="1:51" x14ac:dyDescent="0.25">
      <c r="R524" s="38"/>
      <c r="S524" s="38"/>
      <c r="T524" s="38"/>
      <c r="U524" s="38"/>
      <c r="V524" s="38"/>
      <c r="W524" s="38"/>
      <c r="X524" s="38"/>
      <c r="Y524" s="38"/>
      <c r="Z524" s="38"/>
      <c r="AA524" s="38"/>
      <c r="AB524" s="38"/>
      <c r="AC524" s="38"/>
      <c r="AD524" s="143"/>
    </row>
    <row r="525" spans="1:51" x14ac:dyDescent="0.25">
      <c r="R525" s="38"/>
      <c r="S525" s="38"/>
      <c r="T525" s="38"/>
      <c r="U525" s="38"/>
      <c r="V525" s="38"/>
      <c r="W525" s="38"/>
      <c r="X525" s="38"/>
      <c r="Y525" s="38"/>
      <c r="Z525" s="38"/>
      <c r="AA525" s="38"/>
      <c r="AB525" s="38"/>
      <c r="AC525" s="38"/>
      <c r="AD525" s="143"/>
    </row>
    <row r="526" spans="1:51" x14ac:dyDescent="0.25">
      <c r="R526" s="38"/>
      <c r="S526" s="38"/>
      <c r="T526" s="38"/>
      <c r="U526" s="38"/>
      <c r="V526" s="38"/>
      <c r="W526" s="38"/>
      <c r="X526" s="38"/>
      <c r="Y526" s="38"/>
      <c r="Z526" s="38"/>
      <c r="AA526" s="38"/>
      <c r="AB526" s="38"/>
      <c r="AC526" s="38"/>
      <c r="AD526" s="143"/>
    </row>
    <row r="527" spans="1:51" x14ac:dyDescent="0.25">
      <c r="R527" s="38"/>
      <c r="S527" s="38"/>
      <c r="T527" s="38"/>
      <c r="U527" s="38"/>
      <c r="V527" s="38"/>
      <c r="W527" s="38"/>
      <c r="X527" s="38"/>
      <c r="Y527" s="38"/>
      <c r="Z527" s="38"/>
      <c r="AA527" s="38"/>
      <c r="AB527" s="38"/>
      <c r="AC527" s="38"/>
      <c r="AD527" s="143"/>
    </row>
    <row r="528" spans="1:51" x14ac:dyDescent="0.25">
      <c r="R528" s="38"/>
      <c r="S528" s="38"/>
      <c r="T528" s="38"/>
      <c r="U528" s="38"/>
      <c r="V528" s="38"/>
      <c r="W528" s="38"/>
      <c r="X528" s="38"/>
      <c r="Y528" s="38"/>
      <c r="Z528" s="38"/>
      <c r="AA528" s="38"/>
      <c r="AB528" s="38"/>
      <c r="AC528" s="38"/>
      <c r="AD528" s="143"/>
    </row>
    <row r="529" spans="18:30" x14ac:dyDescent="0.25">
      <c r="R529" s="38"/>
      <c r="S529" s="38"/>
      <c r="T529" s="38"/>
      <c r="U529" s="38"/>
      <c r="V529" s="38"/>
      <c r="W529" s="38"/>
      <c r="X529" s="38"/>
      <c r="Y529" s="38"/>
      <c r="Z529" s="38"/>
      <c r="AA529" s="38"/>
      <c r="AB529" s="38"/>
      <c r="AC529" s="38"/>
      <c r="AD529" s="143"/>
    </row>
    <row r="530" spans="18:30" x14ac:dyDescent="0.25">
      <c r="R530" s="38"/>
      <c r="S530" s="38"/>
      <c r="T530" s="38"/>
      <c r="U530" s="38"/>
      <c r="V530" s="38"/>
      <c r="W530" s="38"/>
      <c r="X530" s="38"/>
      <c r="Y530" s="38"/>
      <c r="Z530" s="38"/>
      <c r="AA530" s="38"/>
      <c r="AB530" s="38"/>
      <c r="AC530" s="38"/>
      <c r="AD530" s="143"/>
    </row>
    <row r="531" spans="18:30" x14ac:dyDescent="0.25">
      <c r="R531" s="38"/>
      <c r="S531" s="38"/>
      <c r="T531" s="38"/>
      <c r="U531" s="38"/>
      <c r="V531" s="38"/>
      <c r="W531" s="38"/>
      <c r="X531" s="38"/>
      <c r="Y531" s="38"/>
      <c r="Z531" s="38"/>
      <c r="AA531" s="38"/>
      <c r="AB531" s="38"/>
      <c r="AC531" s="38"/>
      <c r="AD531" s="143"/>
    </row>
    <row r="532" spans="18:30" x14ac:dyDescent="0.25">
      <c r="R532" s="38"/>
      <c r="S532" s="38"/>
      <c r="T532" s="38"/>
      <c r="U532" s="38"/>
      <c r="V532" s="38"/>
      <c r="W532" s="38"/>
      <c r="X532" s="38"/>
      <c r="Y532" s="38"/>
      <c r="Z532" s="38"/>
      <c r="AA532" s="38"/>
      <c r="AB532" s="38"/>
      <c r="AC532" s="38"/>
      <c r="AD532" s="143"/>
    </row>
    <row r="533" spans="18:30" x14ac:dyDescent="0.25">
      <c r="R533" s="38"/>
      <c r="S533" s="38"/>
      <c r="T533" s="38"/>
      <c r="U533" s="38"/>
      <c r="V533" s="38"/>
      <c r="W533" s="38"/>
      <c r="X533" s="38"/>
      <c r="Y533" s="38"/>
      <c r="Z533" s="38"/>
      <c r="AA533" s="38"/>
      <c r="AB533" s="38"/>
      <c r="AC533" s="38"/>
      <c r="AD533" s="143"/>
    </row>
    <row r="534" spans="18:30" x14ac:dyDescent="0.25">
      <c r="R534" s="38"/>
      <c r="S534" s="38"/>
      <c r="T534" s="38"/>
      <c r="U534" s="38"/>
      <c r="V534" s="38"/>
      <c r="W534" s="38"/>
      <c r="X534" s="38"/>
      <c r="Y534" s="38"/>
      <c r="Z534" s="38"/>
      <c r="AA534" s="38"/>
      <c r="AB534" s="38"/>
      <c r="AC534" s="38"/>
      <c r="AD534" s="143"/>
    </row>
    <row r="535" spans="18:30" x14ac:dyDescent="0.25">
      <c r="R535" s="38"/>
      <c r="S535" s="38"/>
      <c r="T535" s="38"/>
      <c r="U535" s="38"/>
      <c r="V535" s="38"/>
      <c r="W535" s="38"/>
      <c r="X535" s="38"/>
      <c r="Y535" s="38"/>
      <c r="Z535" s="38"/>
      <c r="AA535" s="38"/>
      <c r="AB535" s="38"/>
      <c r="AC535" s="38"/>
      <c r="AD535" s="143"/>
    </row>
    <row r="536" spans="18:30" x14ac:dyDescent="0.25">
      <c r="R536" s="38"/>
      <c r="S536" s="38"/>
      <c r="T536" s="38"/>
      <c r="U536" s="38"/>
      <c r="V536" s="38"/>
      <c r="W536" s="38"/>
      <c r="X536" s="38"/>
      <c r="Y536" s="38"/>
      <c r="Z536" s="38"/>
      <c r="AA536" s="38"/>
      <c r="AB536" s="38"/>
      <c r="AC536" s="38"/>
      <c r="AD536" s="143"/>
    </row>
    <row r="537" spans="18:30" x14ac:dyDescent="0.25">
      <c r="R537" s="38"/>
      <c r="S537" s="38"/>
      <c r="T537" s="38"/>
      <c r="U537" s="38"/>
      <c r="V537" s="38"/>
      <c r="W537" s="38"/>
      <c r="X537" s="38"/>
      <c r="Y537" s="38"/>
      <c r="Z537" s="38"/>
      <c r="AA537" s="38"/>
      <c r="AB537" s="38"/>
      <c r="AC537" s="38"/>
      <c r="AD537" s="143"/>
    </row>
    <row r="538" spans="18:30" x14ac:dyDescent="0.25">
      <c r="R538" s="38"/>
      <c r="S538" s="38"/>
      <c r="T538" s="38"/>
      <c r="U538" s="38"/>
      <c r="V538" s="38"/>
      <c r="W538" s="38"/>
      <c r="X538" s="38"/>
      <c r="Y538" s="38"/>
      <c r="Z538" s="38"/>
      <c r="AA538" s="38"/>
      <c r="AB538" s="38"/>
      <c r="AC538" s="38"/>
      <c r="AD538" s="143"/>
    </row>
    <row r="539" spans="18:30" x14ac:dyDescent="0.25">
      <c r="R539" s="38"/>
      <c r="S539" s="38"/>
      <c r="T539" s="38"/>
      <c r="U539" s="38"/>
      <c r="V539" s="38"/>
      <c r="W539" s="38"/>
      <c r="X539" s="38"/>
      <c r="Y539" s="38"/>
      <c r="Z539" s="38"/>
      <c r="AA539" s="38"/>
      <c r="AB539" s="38"/>
      <c r="AC539" s="38"/>
      <c r="AD539" s="143"/>
    </row>
    <row r="540" spans="18:30" x14ac:dyDescent="0.25">
      <c r="R540" s="38"/>
      <c r="S540" s="38"/>
      <c r="T540" s="38"/>
      <c r="U540" s="38"/>
      <c r="V540" s="38"/>
      <c r="W540" s="38"/>
      <c r="X540" s="38"/>
      <c r="Y540" s="38"/>
      <c r="Z540" s="38"/>
      <c r="AA540" s="38"/>
      <c r="AB540" s="38"/>
      <c r="AC540" s="38"/>
      <c r="AD540" s="143"/>
    </row>
    <row r="541" spans="18:30" x14ac:dyDescent="0.25">
      <c r="R541" s="38"/>
      <c r="S541" s="38"/>
      <c r="T541" s="38"/>
      <c r="U541" s="38"/>
      <c r="V541" s="38"/>
      <c r="W541" s="38"/>
      <c r="X541" s="38"/>
      <c r="Y541" s="38"/>
      <c r="Z541" s="38"/>
      <c r="AA541" s="38"/>
      <c r="AB541" s="38"/>
      <c r="AC541" s="38"/>
      <c r="AD541" s="143"/>
    </row>
    <row r="542" spans="18:30" x14ac:dyDescent="0.25">
      <c r="R542" s="38"/>
      <c r="S542" s="38"/>
      <c r="T542" s="38"/>
      <c r="U542" s="38"/>
      <c r="V542" s="38"/>
      <c r="W542" s="38"/>
      <c r="X542" s="38"/>
      <c r="Y542" s="38"/>
      <c r="Z542" s="38"/>
      <c r="AA542" s="38"/>
      <c r="AB542" s="38"/>
      <c r="AC542" s="38"/>
      <c r="AD542" s="143"/>
    </row>
    <row r="543" spans="18:30" x14ac:dyDescent="0.25">
      <c r="R543" s="38"/>
      <c r="S543" s="38"/>
      <c r="T543" s="38"/>
      <c r="U543" s="38"/>
      <c r="V543" s="38"/>
      <c r="W543" s="38"/>
      <c r="X543" s="38"/>
      <c r="Y543" s="38"/>
      <c r="Z543" s="38"/>
      <c r="AA543" s="38"/>
      <c r="AB543" s="38"/>
      <c r="AC543" s="38"/>
      <c r="AD543" s="143"/>
    </row>
    <row r="544" spans="18:30" x14ac:dyDescent="0.25">
      <c r="R544" s="38"/>
      <c r="S544" s="38"/>
      <c r="T544" s="38"/>
      <c r="U544" s="38"/>
      <c r="V544" s="38"/>
      <c r="W544" s="38"/>
      <c r="X544" s="38"/>
      <c r="Y544" s="38"/>
      <c r="Z544" s="38"/>
      <c r="AA544" s="38"/>
      <c r="AB544" s="38"/>
      <c r="AC544" s="38"/>
      <c r="AD544" s="143"/>
    </row>
    <row r="545" spans="18:30" x14ac:dyDescent="0.25">
      <c r="R545" s="38"/>
      <c r="S545" s="38"/>
      <c r="T545" s="38"/>
      <c r="U545" s="38"/>
      <c r="V545" s="38"/>
      <c r="W545" s="38"/>
      <c r="X545" s="38"/>
      <c r="Y545" s="38"/>
      <c r="Z545" s="38"/>
      <c r="AA545" s="38"/>
      <c r="AB545" s="38"/>
      <c r="AC545" s="38"/>
      <c r="AD545" s="143"/>
    </row>
    <row r="546" spans="18:30" x14ac:dyDescent="0.25">
      <c r="R546" s="38"/>
      <c r="S546" s="38"/>
      <c r="T546" s="38"/>
      <c r="U546" s="38"/>
      <c r="V546" s="38"/>
      <c r="W546" s="38"/>
      <c r="X546" s="38"/>
      <c r="Y546" s="38"/>
      <c r="Z546" s="38"/>
      <c r="AA546" s="38"/>
      <c r="AB546" s="38"/>
      <c r="AC546" s="38"/>
      <c r="AD546" s="143"/>
    </row>
    <row r="547" spans="18:30" x14ac:dyDescent="0.25">
      <c r="R547" s="38"/>
      <c r="S547" s="38"/>
      <c r="T547" s="38"/>
      <c r="U547" s="38"/>
      <c r="V547" s="38"/>
      <c r="W547" s="38"/>
      <c r="X547" s="38"/>
      <c r="Y547" s="38"/>
      <c r="Z547" s="38"/>
      <c r="AA547" s="38"/>
      <c r="AB547" s="38"/>
      <c r="AC547" s="38"/>
      <c r="AD547" s="143"/>
    </row>
    <row r="548" spans="18:30" x14ac:dyDescent="0.25">
      <c r="R548" s="38"/>
      <c r="S548" s="38"/>
      <c r="T548" s="38"/>
      <c r="U548" s="38"/>
      <c r="V548" s="38"/>
      <c r="W548" s="38"/>
      <c r="X548" s="38"/>
      <c r="Y548" s="38"/>
      <c r="Z548" s="38"/>
      <c r="AA548" s="38"/>
      <c r="AB548" s="38"/>
      <c r="AC548" s="38"/>
      <c r="AD548" s="143"/>
    </row>
    <row r="549" spans="18:30" x14ac:dyDescent="0.25">
      <c r="R549" s="38"/>
      <c r="S549" s="38"/>
      <c r="T549" s="38"/>
      <c r="U549" s="38"/>
      <c r="V549" s="38"/>
      <c r="W549" s="38"/>
      <c r="X549" s="38"/>
      <c r="Y549" s="38"/>
      <c r="Z549" s="38"/>
      <c r="AA549" s="38"/>
      <c r="AB549" s="38"/>
      <c r="AC549" s="38"/>
      <c r="AD549" s="143"/>
    </row>
    <row r="550" spans="18:30" x14ac:dyDescent="0.25">
      <c r="R550" s="38"/>
      <c r="S550" s="38"/>
      <c r="T550" s="38"/>
      <c r="U550" s="38"/>
      <c r="V550" s="38"/>
      <c r="W550" s="38"/>
      <c r="X550" s="38"/>
      <c r="Y550" s="38"/>
      <c r="Z550" s="38"/>
      <c r="AA550" s="38"/>
      <c r="AB550" s="38"/>
      <c r="AC550" s="38"/>
      <c r="AD550" s="143"/>
    </row>
    <row r="551" spans="18:30" x14ac:dyDescent="0.25">
      <c r="R551" s="38"/>
      <c r="S551" s="38"/>
      <c r="T551" s="38"/>
      <c r="U551" s="38"/>
      <c r="V551" s="38"/>
      <c r="W551" s="38"/>
      <c r="X551" s="38"/>
      <c r="Y551" s="38"/>
      <c r="Z551" s="38"/>
      <c r="AA551" s="38"/>
      <c r="AB551" s="38"/>
      <c r="AC551" s="38"/>
      <c r="AD551" s="143"/>
    </row>
    <row r="552" spans="18:30" x14ac:dyDescent="0.25">
      <c r="R552" s="38"/>
      <c r="S552" s="38"/>
      <c r="T552" s="38"/>
      <c r="U552" s="38"/>
      <c r="V552" s="38"/>
      <c r="W552" s="38"/>
      <c r="X552" s="38"/>
      <c r="Y552" s="38"/>
      <c r="Z552" s="38"/>
      <c r="AA552" s="38"/>
      <c r="AB552" s="38"/>
      <c r="AC552" s="38"/>
      <c r="AD552" s="143"/>
    </row>
    <row r="553" spans="18:30" x14ac:dyDescent="0.25">
      <c r="R553" s="38"/>
      <c r="S553" s="38"/>
      <c r="T553" s="38"/>
      <c r="U553" s="38"/>
      <c r="V553" s="38"/>
      <c r="W553" s="38"/>
      <c r="X553" s="38"/>
      <c r="Y553" s="38"/>
      <c r="Z553" s="38"/>
      <c r="AA553" s="38"/>
      <c r="AB553" s="38"/>
      <c r="AC553" s="38"/>
      <c r="AD553" s="143"/>
    </row>
    <row r="554" spans="18:30" x14ac:dyDescent="0.25">
      <c r="R554" s="38"/>
      <c r="S554" s="38"/>
      <c r="T554" s="38"/>
      <c r="U554" s="38"/>
      <c r="V554" s="38"/>
      <c r="W554" s="38"/>
      <c r="X554" s="38"/>
      <c r="Y554" s="38"/>
      <c r="Z554" s="38"/>
      <c r="AA554" s="38"/>
      <c r="AB554" s="38"/>
      <c r="AC554" s="38"/>
      <c r="AD554" s="143"/>
    </row>
    <row r="555" spans="18:30" x14ac:dyDescent="0.25">
      <c r="R555" s="38"/>
      <c r="S555" s="38"/>
      <c r="T555" s="38"/>
      <c r="U555" s="38"/>
      <c r="V555" s="38"/>
      <c r="W555" s="38"/>
      <c r="X555" s="38"/>
      <c r="Y555" s="38"/>
      <c r="Z555" s="38"/>
      <c r="AA555" s="38"/>
      <c r="AB555" s="38"/>
      <c r="AC555" s="38"/>
      <c r="AD555" s="143"/>
    </row>
    <row r="556" spans="18:30" x14ac:dyDescent="0.25">
      <c r="R556" s="38"/>
      <c r="S556" s="38"/>
      <c r="T556" s="38"/>
      <c r="U556" s="38"/>
      <c r="V556" s="38"/>
      <c r="W556" s="38"/>
      <c r="X556" s="38"/>
      <c r="Y556" s="38"/>
      <c r="Z556" s="38"/>
      <c r="AA556" s="38"/>
      <c r="AB556" s="38"/>
      <c r="AC556" s="38"/>
      <c r="AD556" s="143"/>
    </row>
    <row r="557" spans="18:30" x14ac:dyDescent="0.25">
      <c r="R557" s="38"/>
      <c r="S557" s="38"/>
      <c r="T557" s="38"/>
      <c r="U557" s="38"/>
      <c r="V557" s="38"/>
      <c r="W557" s="38"/>
      <c r="X557" s="38"/>
      <c r="Y557" s="38"/>
      <c r="Z557" s="38"/>
      <c r="AA557" s="38"/>
      <c r="AB557" s="38"/>
      <c r="AC557" s="38"/>
      <c r="AD557" s="143"/>
    </row>
    <row r="558" spans="18:30" x14ac:dyDescent="0.25">
      <c r="R558" s="38"/>
      <c r="S558" s="38"/>
      <c r="T558" s="38"/>
      <c r="U558" s="38"/>
      <c r="V558" s="38"/>
      <c r="W558" s="38"/>
      <c r="X558" s="38"/>
      <c r="Y558" s="38"/>
      <c r="Z558" s="38"/>
      <c r="AA558" s="38"/>
      <c r="AB558" s="38"/>
      <c r="AC558" s="38"/>
      <c r="AD558" s="143"/>
    </row>
    <row r="559" spans="18:30" x14ac:dyDescent="0.25">
      <c r="R559" s="38"/>
      <c r="S559" s="38"/>
      <c r="T559" s="38"/>
      <c r="U559" s="38"/>
      <c r="V559" s="38"/>
      <c r="W559" s="38"/>
      <c r="X559" s="38"/>
      <c r="Y559" s="38"/>
      <c r="Z559" s="38"/>
      <c r="AA559" s="38"/>
      <c r="AB559" s="38"/>
      <c r="AC559" s="38"/>
      <c r="AD559" s="143"/>
    </row>
    <row r="560" spans="18:30" x14ac:dyDescent="0.25">
      <c r="R560" s="38"/>
      <c r="S560" s="38"/>
      <c r="T560" s="38"/>
      <c r="U560" s="38"/>
      <c r="V560" s="38"/>
      <c r="W560" s="38"/>
      <c r="X560" s="38"/>
      <c r="Y560" s="38"/>
      <c r="Z560" s="38"/>
      <c r="AA560" s="38"/>
      <c r="AB560" s="38"/>
      <c r="AC560" s="38"/>
      <c r="AD560" s="143"/>
    </row>
    <row r="561" spans="18:30" x14ac:dyDescent="0.25">
      <c r="R561" s="38"/>
      <c r="S561" s="38"/>
      <c r="T561" s="38"/>
      <c r="U561" s="38"/>
      <c r="V561" s="38"/>
      <c r="W561" s="38"/>
      <c r="X561" s="38"/>
      <c r="Y561" s="38"/>
      <c r="Z561" s="38"/>
      <c r="AA561" s="38"/>
      <c r="AB561" s="38"/>
      <c r="AC561" s="38"/>
      <c r="AD561" s="143"/>
    </row>
    <row r="562" spans="18:30" x14ac:dyDescent="0.25">
      <c r="R562" s="38"/>
      <c r="S562" s="38"/>
      <c r="T562" s="38"/>
      <c r="U562" s="38"/>
      <c r="V562" s="38"/>
      <c r="W562" s="38"/>
      <c r="X562" s="38"/>
      <c r="Y562" s="38"/>
      <c r="Z562" s="38"/>
      <c r="AA562" s="38"/>
      <c r="AB562" s="38"/>
      <c r="AC562" s="38"/>
      <c r="AD562" s="143"/>
    </row>
    <row r="563" spans="18:30" x14ac:dyDescent="0.25">
      <c r="R563" s="38"/>
      <c r="S563" s="38"/>
      <c r="T563" s="38"/>
      <c r="U563" s="38"/>
      <c r="V563" s="38"/>
      <c r="W563" s="38"/>
      <c r="X563" s="38"/>
      <c r="Y563" s="38"/>
      <c r="Z563" s="38"/>
      <c r="AA563" s="38"/>
      <c r="AB563" s="38"/>
      <c r="AC563" s="38"/>
      <c r="AD563" s="143"/>
    </row>
    <row r="564" spans="18:30" x14ac:dyDescent="0.25">
      <c r="R564" s="38"/>
      <c r="S564" s="38"/>
      <c r="T564" s="38"/>
      <c r="U564" s="38"/>
      <c r="V564" s="38"/>
      <c r="W564" s="38"/>
      <c r="X564" s="38"/>
      <c r="Y564" s="38"/>
      <c r="Z564" s="38"/>
      <c r="AA564" s="38"/>
      <c r="AB564" s="38"/>
      <c r="AC564" s="38"/>
      <c r="AD564" s="143"/>
    </row>
    <row r="565" spans="18:30" x14ac:dyDescent="0.25">
      <c r="R565" s="38"/>
      <c r="S565" s="38"/>
      <c r="T565" s="38"/>
      <c r="U565" s="38"/>
      <c r="V565" s="38"/>
      <c r="W565" s="38"/>
      <c r="X565" s="38"/>
      <c r="Y565" s="38"/>
      <c r="Z565" s="38"/>
      <c r="AA565" s="38"/>
      <c r="AB565" s="38"/>
      <c r="AC565" s="38"/>
      <c r="AD565" s="143"/>
    </row>
    <row r="566" spans="18:30" x14ac:dyDescent="0.25">
      <c r="R566" s="38"/>
      <c r="S566" s="38"/>
      <c r="T566" s="38"/>
      <c r="U566" s="38"/>
      <c r="V566" s="38"/>
      <c r="W566" s="38"/>
      <c r="X566" s="38"/>
      <c r="Y566" s="38"/>
      <c r="Z566" s="38"/>
      <c r="AA566" s="38"/>
      <c r="AB566" s="38"/>
      <c r="AC566" s="38"/>
      <c r="AD566" s="143"/>
    </row>
    <row r="567" spans="18:30" x14ac:dyDescent="0.25">
      <c r="R567" s="38"/>
      <c r="S567" s="38"/>
      <c r="T567" s="38"/>
      <c r="U567" s="38"/>
      <c r="V567" s="38"/>
      <c r="W567" s="38"/>
      <c r="X567" s="38"/>
      <c r="Y567" s="38"/>
      <c r="Z567" s="38"/>
      <c r="AA567" s="38"/>
      <c r="AB567" s="38"/>
      <c r="AC567" s="38"/>
      <c r="AD567" s="143"/>
    </row>
    <row r="568" spans="18:30" x14ac:dyDescent="0.25">
      <c r="R568" s="38"/>
      <c r="S568" s="38"/>
      <c r="T568" s="38"/>
      <c r="U568" s="38"/>
      <c r="V568" s="38"/>
      <c r="W568" s="38"/>
      <c r="X568" s="38"/>
      <c r="Y568" s="38"/>
      <c r="Z568" s="38"/>
      <c r="AA568" s="38"/>
      <c r="AB568" s="38"/>
      <c r="AC568" s="38"/>
      <c r="AD568" s="143"/>
    </row>
    <row r="569" spans="18:30" x14ac:dyDescent="0.25">
      <c r="R569" s="38"/>
      <c r="S569" s="38"/>
      <c r="T569" s="38"/>
      <c r="U569" s="38"/>
      <c r="V569" s="38"/>
      <c r="W569" s="38"/>
      <c r="X569" s="38"/>
      <c r="Y569" s="38"/>
      <c r="Z569" s="38"/>
      <c r="AA569" s="38"/>
      <c r="AB569" s="38"/>
      <c r="AC569" s="38"/>
      <c r="AD569" s="143"/>
    </row>
    <row r="570" spans="18:30" x14ac:dyDescent="0.25">
      <c r="R570" s="38"/>
      <c r="S570" s="38"/>
      <c r="T570" s="38"/>
      <c r="U570" s="38"/>
      <c r="V570" s="38"/>
      <c r="W570" s="38"/>
      <c r="X570" s="38"/>
      <c r="Y570" s="38"/>
      <c r="Z570" s="38"/>
      <c r="AA570" s="38"/>
      <c r="AB570" s="38"/>
      <c r="AC570" s="38"/>
      <c r="AD570" s="143"/>
    </row>
    <row r="571" spans="18:30" x14ac:dyDescent="0.25">
      <c r="R571" s="38"/>
      <c r="S571" s="38"/>
      <c r="T571" s="38"/>
      <c r="U571" s="38"/>
      <c r="V571" s="38"/>
      <c r="W571" s="38"/>
      <c r="X571" s="38"/>
      <c r="Y571" s="38"/>
      <c r="Z571" s="38"/>
      <c r="AA571" s="38"/>
      <c r="AB571" s="38"/>
      <c r="AC571" s="38"/>
      <c r="AD571" s="143"/>
    </row>
    <row r="572" spans="18:30" x14ac:dyDescent="0.25">
      <c r="R572" s="38"/>
      <c r="S572" s="38"/>
      <c r="T572" s="38"/>
      <c r="U572" s="38"/>
      <c r="V572" s="38"/>
      <c r="W572" s="38"/>
      <c r="X572" s="38"/>
      <c r="Y572" s="38"/>
      <c r="Z572" s="38"/>
      <c r="AA572" s="38"/>
      <c r="AB572" s="38"/>
      <c r="AC572" s="38"/>
      <c r="AD572" s="143"/>
    </row>
    <row r="573" spans="18:30" x14ac:dyDescent="0.25">
      <c r="R573" s="38"/>
      <c r="S573" s="38"/>
      <c r="T573" s="38"/>
      <c r="U573" s="38"/>
      <c r="V573" s="38"/>
      <c r="W573" s="38"/>
      <c r="X573" s="38"/>
      <c r="Y573" s="38"/>
      <c r="Z573" s="38"/>
      <c r="AA573" s="38"/>
      <c r="AB573" s="38"/>
      <c r="AC573" s="38"/>
      <c r="AD573" s="143"/>
    </row>
    <row r="574" spans="18:30" x14ac:dyDescent="0.25">
      <c r="R574" s="38"/>
      <c r="S574" s="38"/>
      <c r="T574" s="38"/>
      <c r="U574" s="38"/>
      <c r="V574" s="38"/>
      <c r="W574" s="38"/>
      <c r="X574" s="38"/>
      <c r="Y574" s="38"/>
      <c r="Z574" s="38"/>
      <c r="AA574" s="38"/>
      <c r="AB574" s="38"/>
      <c r="AC574" s="38"/>
      <c r="AD574" s="143"/>
    </row>
    <row r="575" spans="18:30" x14ac:dyDescent="0.25">
      <c r="R575" s="38"/>
      <c r="S575" s="38"/>
      <c r="T575" s="38"/>
      <c r="U575" s="38"/>
      <c r="V575" s="38"/>
      <c r="W575" s="38"/>
      <c r="X575" s="38"/>
      <c r="Y575" s="38"/>
      <c r="Z575" s="38"/>
      <c r="AA575" s="38"/>
      <c r="AB575" s="38"/>
      <c r="AC575" s="38"/>
      <c r="AD575" s="143"/>
    </row>
    <row r="576" spans="18:30" x14ac:dyDescent="0.25">
      <c r="R576" s="38"/>
      <c r="S576" s="38"/>
      <c r="T576" s="38"/>
      <c r="U576" s="38"/>
      <c r="V576" s="38"/>
      <c r="W576" s="38"/>
      <c r="X576" s="38"/>
      <c r="Y576" s="38"/>
      <c r="Z576" s="38"/>
      <c r="AA576" s="38"/>
      <c r="AB576" s="38"/>
      <c r="AC576" s="38"/>
      <c r="AD576" s="143"/>
    </row>
    <row r="577" spans="18:30" x14ac:dyDescent="0.25">
      <c r="R577" s="38"/>
      <c r="S577" s="38"/>
      <c r="T577" s="38"/>
      <c r="U577" s="38"/>
      <c r="V577" s="38"/>
      <c r="W577" s="38"/>
      <c r="X577" s="38"/>
      <c r="Y577" s="38"/>
      <c r="Z577" s="38"/>
      <c r="AA577" s="38"/>
      <c r="AB577" s="38"/>
      <c r="AC577" s="38"/>
      <c r="AD577" s="143"/>
    </row>
    <row r="578" spans="18:30" x14ac:dyDescent="0.25">
      <c r="R578" s="38"/>
      <c r="S578" s="38"/>
      <c r="T578" s="38"/>
      <c r="U578" s="38"/>
      <c r="V578" s="38"/>
      <c r="W578" s="38"/>
      <c r="X578" s="38"/>
      <c r="Y578" s="38"/>
      <c r="Z578" s="38"/>
      <c r="AA578" s="38"/>
      <c r="AB578" s="38"/>
      <c r="AC578" s="38"/>
      <c r="AD578" s="143"/>
    </row>
    <row r="579" spans="18:30" x14ac:dyDescent="0.25">
      <c r="R579" s="38"/>
      <c r="S579" s="38"/>
      <c r="T579" s="38"/>
      <c r="U579" s="38"/>
      <c r="V579" s="38"/>
      <c r="W579" s="38"/>
      <c r="X579" s="38"/>
      <c r="Y579" s="38"/>
      <c r="Z579" s="38"/>
      <c r="AA579" s="38"/>
      <c r="AB579" s="38"/>
      <c r="AC579" s="38"/>
      <c r="AD579" s="143"/>
    </row>
    <row r="580" spans="18:30" x14ac:dyDescent="0.25">
      <c r="R580" s="38"/>
      <c r="S580" s="38"/>
      <c r="T580" s="38"/>
      <c r="U580" s="38"/>
      <c r="V580" s="38"/>
      <c r="W580" s="38"/>
      <c r="X580" s="38"/>
      <c r="Y580" s="38"/>
      <c r="Z580" s="38"/>
      <c r="AA580" s="38"/>
      <c r="AB580" s="38"/>
      <c r="AC580" s="38"/>
      <c r="AD580" s="143"/>
    </row>
    <row r="581" spans="18:30" x14ac:dyDescent="0.25">
      <c r="R581" s="38"/>
      <c r="S581" s="38"/>
      <c r="T581" s="38"/>
      <c r="U581" s="38"/>
      <c r="V581" s="38"/>
      <c r="W581" s="38"/>
      <c r="X581" s="38"/>
      <c r="Y581" s="38"/>
      <c r="Z581" s="38"/>
      <c r="AA581" s="38"/>
      <c r="AB581" s="38"/>
      <c r="AC581" s="38"/>
      <c r="AD581" s="143"/>
    </row>
    <row r="582" spans="18:30" x14ac:dyDescent="0.25">
      <c r="R582" s="38"/>
      <c r="S582" s="38"/>
      <c r="T582" s="38"/>
      <c r="U582" s="38"/>
      <c r="V582" s="38"/>
      <c r="W582" s="38"/>
      <c r="X582" s="38"/>
      <c r="Y582" s="38"/>
      <c r="Z582" s="38"/>
      <c r="AA582" s="38"/>
      <c r="AB582" s="38"/>
      <c r="AC582" s="38"/>
      <c r="AD582" s="143"/>
    </row>
    <row r="583" spans="18:30" x14ac:dyDescent="0.25">
      <c r="R583" s="38"/>
      <c r="S583" s="38"/>
      <c r="T583" s="38"/>
      <c r="U583" s="38"/>
      <c r="V583" s="38"/>
      <c r="W583" s="38"/>
      <c r="X583" s="38"/>
      <c r="Y583" s="38"/>
      <c r="Z583" s="38"/>
      <c r="AA583" s="38"/>
      <c r="AB583" s="38"/>
      <c r="AC583" s="38"/>
      <c r="AD583" s="143"/>
    </row>
    <row r="584" spans="18:30" x14ac:dyDescent="0.25">
      <c r="R584" s="38"/>
      <c r="S584" s="38"/>
      <c r="T584" s="38"/>
      <c r="U584" s="38"/>
      <c r="V584" s="38"/>
      <c r="W584" s="38"/>
      <c r="X584" s="38"/>
      <c r="Y584" s="38"/>
      <c r="Z584" s="38"/>
      <c r="AA584" s="38"/>
      <c r="AB584" s="38"/>
      <c r="AC584" s="38"/>
      <c r="AD584" s="143"/>
    </row>
    <row r="585" spans="18:30" x14ac:dyDescent="0.25">
      <c r="R585" s="38"/>
      <c r="S585" s="38"/>
      <c r="T585" s="38"/>
      <c r="U585" s="38"/>
      <c r="V585" s="38"/>
      <c r="W585" s="38"/>
      <c r="X585" s="38"/>
      <c r="Y585" s="38"/>
      <c r="Z585" s="38"/>
      <c r="AA585" s="38"/>
      <c r="AB585" s="38"/>
      <c r="AC585" s="38"/>
      <c r="AD585" s="143"/>
    </row>
    <row r="586" spans="18:30" x14ac:dyDescent="0.25">
      <c r="R586" s="38"/>
      <c r="S586" s="38"/>
      <c r="T586" s="38"/>
      <c r="U586" s="38"/>
      <c r="V586" s="38"/>
      <c r="W586" s="38"/>
      <c r="X586" s="38"/>
      <c r="Y586" s="38"/>
      <c r="Z586" s="38"/>
      <c r="AA586" s="38"/>
      <c r="AB586" s="38"/>
      <c r="AC586" s="38"/>
      <c r="AD586" s="143"/>
    </row>
    <row r="587" spans="18:30" x14ac:dyDescent="0.25">
      <c r="R587" s="38"/>
      <c r="S587" s="38"/>
      <c r="T587" s="38"/>
      <c r="U587" s="38"/>
      <c r="V587" s="38"/>
      <c r="W587" s="38"/>
      <c r="X587" s="38"/>
      <c r="Y587" s="38"/>
      <c r="Z587" s="38"/>
      <c r="AA587" s="38"/>
      <c r="AB587" s="38"/>
      <c r="AC587" s="38"/>
      <c r="AD587" s="143"/>
    </row>
    <row r="588" spans="18:30" x14ac:dyDescent="0.25">
      <c r="R588" s="38"/>
      <c r="S588" s="38"/>
      <c r="T588" s="38"/>
      <c r="U588" s="38"/>
      <c r="V588" s="38"/>
      <c r="W588" s="38"/>
      <c r="X588" s="38"/>
      <c r="Y588" s="38"/>
      <c r="Z588" s="38"/>
      <c r="AA588" s="38"/>
      <c r="AB588" s="38"/>
      <c r="AC588" s="38"/>
      <c r="AD588" s="143"/>
    </row>
    <row r="589" spans="18:30" x14ac:dyDescent="0.25">
      <c r="R589" s="38"/>
      <c r="S589" s="38"/>
      <c r="T589" s="38"/>
      <c r="U589" s="38"/>
      <c r="V589" s="38"/>
      <c r="W589" s="38"/>
      <c r="X589" s="38"/>
      <c r="Y589" s="38"/>
      <c r="Z589" s="38"/>
      <c r="AA589" s="38"/>
      <c r="AB589" s="38"/>
      <c r="AC589" s="38"/>
      <c r="AD589" s="143"/>
    </row>
    <row r="590" spans="18:30" x14ac:dyDescent="0.25">
      <c r="R590" s="38"/>
      <c r="S590" s="38"/>
      <c r="T590" s="38"/>
      <c r="U590" s="38"/>
      <c r="V590" s="38"/>
      <c r="W590" s="38"/>
      <c r="X590" s="38"/>
      <c r="Y590" s="38"/>
      <c r="Z590" s="38"/>
      <c r="AA590" s="38"/>
      <c r="AB590" s="38"/>
      <c r="AC590" s="38"/>
      <c r="AD590" s="143"/>
    </row>
    <row r="591" spans="18:30" x14ac:dyDescent="0.25">
      <c r="R591" s="38"/>
      <c r="S591" s="38"/>
      <c r="T591" s="38"/>
      <c r="U591" s="38"/>
      <c r="V591" s="38"/>
      <c r="W591" s="38"/>
      <c r="X591" s="38"/>
      <c r="Y591" s="38"/>
      <c r="Z591" s="38"/>
      <c r="AA591" s="38"/>
      <c r="AB591" s="38"/>
      <c r="AC591" s="38"/>
      <c r="AD591" s="143"/>
    </row>
    <row r="592" spans="18:30" x14ac:dyDescent="0.25">
      <c r="R592" s="38"/>
      <c r="S592" s="38"/>
      <c r="T592" s="38"/>
      <c r="U592" s="38"/>
      <c r="V592" s="38"/>
      <c r="W592" s="38"/>
      <c r="X592" s="38"/>
      <c r="Y592" s="38"/>
      <c r="Z592" s="38"/>
      <c r="AA592" s="38"/>
      <c r="AB592" s="38"/>
      <c r="AC592" s="38"/>
      <c r="AD592" s="143"/>
    </row>
    <row r="593" spans="18:30" x14ac:dyDescent="0.25">
      <c r="R593" s="38"/>
      <c r="S593" s="38"/>
      <c r="T593" s="38"/>
      <c r="U593" s="38"/>
      <c r="V593" s="38"/>
      <c r="W593" s="38"/>
      <c r="X593" s="38"/>
      <c r="Y593" s="38"/>
      <c r="Z593" s="38"/>
      <c r="AA593" s="38"/>
      <c r="AB593" s="38"/>
      <c r="AC593" s="38"/>
      <c r="AD593" s="143"/>
    </row>
    <row r="594" spans="18:30" x14ac:dyDescent="0.25">
      <c r="R594" s="38"/>
      <c r="S594" s="38"/>
      <c r="T594" s="38"/>
      <c r="U594" s="38"/>
      <c r="V594" s="38"/>
      <c r="W594" s="38"/>
      <c r="X594" s="38"/>
      <c r="Y594" s="38"/>
      <c r="Z594" s="38"/>
      <c r="AA594" s="38"/>
      <c r="AB594" s="38"/>
      <c r="AC594" s="38"/>
      <c r="AD594" s="143"/>
    </row>
    <row r="595" spans="18:30" x14ac:dyDescent="0.25">
      <c r="R595" s="38"/>
      <c r="S595" s="38"/>
      <c r="T595" s="38"/>
      <c r="U595" s="38"/>
      <c r="V595" s="38"/>
      <c r="W595" s="38"/>
      <c r="X595" s="38"/>
      <c r="Y595" s="38"/>
      <c r="Z595" s="38"/>
      <c r="AA595" s="38"/>
      <c r="AB595" s="38"/>
      <c r="AC595" s="38"/>
      <c r="AD595" s="143"/>
    </row>
    <row r="596" spans="18:30" x14ac:dyDescent="0.25">
      <c r="R596" s="38"/>
      <c r="S596" s="38"/>
      <c r="T596" s="38"/>
      <c r="U596" s="38"/>
      <c r="V596" s="38"/>
      <c r="W596" s="38"/>
      <c r="X596" s="38"/>
      <c r="Y596" s="38"/>
      <c r="Z596" s="38"/>
      <c r="AA596" s="38"/>
      <c r="AB596" s="38"/>
      <c r="AC596" s="38"/>
      <c r="AD596" s="143"/>
    </row>
    <row r="597" spans="18:30" x14ac:dyDescent="0.25">
      <c r="R597" s="38"/>
      <c r="S597" s="38"/>
      <c r="T597" s="38"/>
      <c r="U597" s="38"/>
      <c r="V597" s="38"/>
      <c r="W597" s="38"/>
      <c r="X597" s="38"/>
      <c r="Y597" s="38"/>
      <c r="Z597" s="38"/>
      <c r="AA597" s="38"/>
      <c r="AB597" s="38"/>
      <c r="AC597" s="38"/>
      <c r="AD597" s="143"/>
    </row>
    <row r="598" spans="18:30" x14ac:dyDescent="0.25">
      <c r="R598" s="38"/>
      <c r="S598" s="38"/>
      <c r="T598" s="38"/>
      <c r="U598" s="38"/>
      <c r="V598" s="38"/>
      <c r="W598" s="38"/>
      <c r="X598" s="38"/>
      <c r="Y598" s="38"/>
      <c r="Z598" s="38"/>
      <c r="AA598" s="38"/>
      <c r="AB598" s="38"/>
      <c r="AC598" s="38"/>
      <c r="AD598" s="143"/>
    </row>
    <row r="599" spans="18:30" x14ac:dyDescent="0.25">
      <c r="R599" s="38"/>
      <c r="S599" s="38"/>
      <c r="T599" s="38"/>
      <c r="U599" s="38"/>
      <c r="V599" s="38"/>
      <c r="W599" s="38"/>
      <c r="X599" s="38"/>
      <c r="Y599" s="38"/>
      <c r="Z599" s="38"/>
      <c r="AA599" s="38"/>
      <c r="AB599" s="38"/>
      <c r="AC599" s="38"/>
      <c r="AD599" s="143"/>
    </row>
    <row r="600" spans="18:30" x14ac:dyDescent="0.25">
      <c r="R600" s="38"/>
      <c r="S600" s="38"/>
      <c r="T600" s="38"/>
      <c r="U600" s="38"/>
      <c r="V600" s="38"/>
      <c r="W600" s="38"/>
      <c r="X600" s="38"/>
      <c r="Y600" s="38"/>
      <c r="Z600" s="38"/>
      <c r="AA600" s="38"/>
      <c r="AB600" s="38"/>
      <c r="AC600" s="38"/>
      <c r="AD600" s="143"/>
    </row>
    <row r="601" spans="18:30" x14ac:dyDescent="0.25">
      <c r="R601" s="38"/>
      <c r="S601" s="38"/>
      <c r="T601" s="38"/>
      <c r="U601" s="38"/>
      <c r="V601" s="38"/>
      <c r="W601" s="38"/>
      <c r="X601" s="38"/>
      <c r="Y601" s="38"/>
      <c r="Z601" s="38"/>
      <c r="AA601" s="38"/>
      <c r="AB601" s="38"/>
      <c r="AC601" s="38"/>
      <c r="AD601" s="143"/>
    </row>
    <row r="602" spans="18:30" x14ac:dyDescent="0.25">
      <c r="R602" s="38"/>
      <c r="S602" s="38"/>
      <c r="T602" s="38"/>
      <c r="U602" s="38"/>
      <c r="V602" s="38"/>
      <c r="W602" s="38"/>
      <c r="X602" s="38"/>
      <c r="Y602" s="38"/>
      <c r="Z602" s="38"/>
      <c r="AA602" s="38"/>
      <c r="AB602" s="38"/>
      <c r="AC602" s="38"/>
      <c r="AD602" s="143"/>
    </row>
    <row r="603" spans="18:30" x14ac:dyDescent="0.25">
      <c r="R603" s="38"/>
      <c r="S603" s="38"/>
      <c r="T603" s="38"/>
      <c r="U603" s="38"/>
      <c r="V603" s="38"/>
      <c r="W603" s="38"/>
      <c r="X603" s="38"/>
      <c r="Y603" s="38"/>
      <c r="Z603" s="38"/>
      <c r="AA603" s="38"/>
      <c r="AB603" s="38"/>
      <c r="AC603" s="38"/>
      <c r="AD603" s="143"/>
    </row>
    <row r="604" spans="18:30" x14ac:dyDescent="0.25">
      <c r="R604" s="38"/>
      <c r="S604" s="38"/>
      <c r="T604" s="38"/>
      <c r="U604" s="38"/>
      <c r="V604" s="38"/>
      <c r="W604" s="38"/>
      <c r="X604" s="38"/>
      <c r="Y604" s="38"/>
      <c r="Z604" s="38"/>
      <c r="AA604" s="38"/>
      <c r="AB604" s="38"/>
      <c r="AC604" s="38"/>
      <c r="AD604" s="143"/>
    </row>
    <row r="605" spans="18:30" x14ac:dyDescent="0.25">
      <c r="R605" s="38"/>
      <c r="S605" s="38"/>
      <c r="T605" s="38"/>
      <c r="U605" s="38"/>
      <c r="V605" s="38"/>
      <c r="W605" s="38"/>
      <c r="X605" s="38"/>
      <c r="Y605" s="38"/>
      <c r="Z605" s="38"/>
      <c r="AA605" s="38"/>
      <c r="AB605" s="38"/>
      <c r="AC605" s="38"/>
      <c r="AD605" s="143"/>
    </row>
    <row r="606" spans="18:30" x14ac:dyDescent="0.25">
      <c r="R606" s="38"/>
      <c r="S606" s="38"/>
      <c r="T606" s="38"/>
      <c r="U606" s="38"/>
      <c r="V606" s="38"/>
      <c r="W606" s="38"/>
      <c r="X606" s="38"/>
      <c r="Y606" s="38"/>
      <c r="Z606" s="38"/>
      <c r="AA606" s="38"/>
      <c r="AB606" s="38"/>
      <c r="AC606" s="38"/>
      <c r="AD606" s="143"/>
    </row>
    <row r="607" spans="18:30" x14ac:dyDescent="0.25">
      <c r="R607" s="38"/>
      <c r="S607" s="38"/>
      <c r="T607" s="38"/>
      <c r="U607" s="38"/>
      <c r="V607" s="38"/>
      <c r="W607" s="38"/>
      <c r="X607" s="38"/>
      <c r="Y607" s="38"/>
      <c r="Z607" s="38"/>
      <c r="AA607" s="38"/>
      <c r="AB607" s="38"/>
      <c r="AC607" s="38"/>
      <c r="AD607" s="143"/>
    </row>
    <row r="608" spans="18:30" x14ac:dyDescent="0.25">
      <c r="R608" s="38"/>
      <c r="S608" s="38"/>
      <c r="T608" s="38"/>
      <c r="U608" s="38"/>
      <c r="V608" s="38"/>
      <c r="W608" s="38"/>
      <c r="X608" s="38"/>
      <c r="Y608" s="38"/>
      <c r="Z608" s="38"/>
      <c r="AA608" s="38"/>
      <c r="AB608" s="38"/>
      <c r="AC608" s="38"/>
      <c r="AD608" s="143"/>
    </row>
    <row r="609" spans="18:30" x14ac:dyDescent="0.25">
      <c r="R609" s="38"/>
      <c r="S609" s="38"/>
      <c r="T609" s="38"/>
      <c r="U609" s="38"/>
      <c r="V609" s="38"/>
      <c r="W609" s="38"/>
      <c r="X609" s="38"/>
      <c r="Y609" s="38"/>
      <c r="Z609" s="38"/>
      <c r="AA609" s="38"/>
      <c r="AB609" s="38"/>
      <c r="AC609" s="38"/>
      <c r="AD609" s="143"/>
    </row>
    <row r="610" spans="18:30" x14ac:dyDescent="0.25">
      <c r="R610" s="38"/>
      <c r="S610" s="38"/>
      <c r="T610" s="38"/>
      <c r="U610" s="38"/>
      <c r="V610" s="38"/>
      <c r="W610" s="38"/>
      <c r="X610" s="38"/>
      <c r="Y610" s="38"/>
      <c r="Z610" s="38"/>
      <c r="AA610" s="38"/>
      <c r="AB610" s="38"/>
      <c r="AC610" s="38"/>
      <c r="AD610" s="143"/>
    </row>
    <row r="611" spans="18:30" x14ac:dyDescent="0.25">
      <c r="R611" s="38"/>
      <c r="S611" s="38"/>
      <c r="T611" s="38"/>
      <c r="U611" s="38"/>
      <c r="V611" s="38"/>
      <c r="W611" s="38"/>
      <c r="X611" s="38"/>
      <c r="Y611" s="38"/>
      <c r="Z611" s="38"/>
      <c r="AA611" s="38"/>
      <c r="AB611" s="38"/>
      <c r="AC611" s="38"/>
      <c r="AD611" s="143"/>
    </row>
    <row r="612" spans="18:30" x14ac:dyDescent="0.25">
      <c r="R612" s="38"/>
      <c r="S612" s="38"/>
      <c r="T612" s="38"/>
      <c r="U612" s="38"/>
      <c r="V612" s="38"/>
      <c r="W612" s="38"/>
      <c r="X612" s="38"/>
      <c r="Y612" s="38"/>
      <c r="Z612" s="38"/>
      <c r="AA612" s="38"/>
      <c r="AB612" s="38"/>
      <c r="AC612" s="38"/>
      <c r="AD612" s="143"/>
    </row>
    <row r="613" spans="18:30" x14ac:dyDescent="0.25">
      <c r="R613" s="38"/>
      <c r="S613" s="38"/>
      <c r="T613" s="38"/>
      <c r="U613" s="38"/>
      <c r="V613" s="38"/>
      <c r="W613" s="38"/>
      <c r="X613" s="38"/>
      <c r="Y613" s="38"/>
      <c r="Z613" s="38"/>
      <c r="AA613" s="38"/>
      <c r="AB613" s="38"/>
      <c r="AC613" s="38"/>
      <c r="AD613" s="143"/>
    </row>
    <row r="614" spans="18:30" x14ac:dyDescent="0.25">
      <c r="R614" s="38"/>
      <c r="S614" s="38"/>
      <c r="T614" s="38"/>
      <c r="U614" s="38"/>
      <c r="V614" s="38"/>
      <c r="W614" s="38"/>
      <c r="X614" s="38"/>
      <c r="Y614" s="38"/>
      <c r="Z614" s="38"/>
      <c r="AA614" s="38"/>
      <c r="AB614" s="38"/>
      <c r="AC614" s="38"/>
      <c r="AD614" s="143"/>
    </row>
    <row r="615" spans="18:30" x14ac:dyDescent="0.25">
      <c r="R615" s="38"/>
      <c r="S615" s="38"/>
      <c r="T615" s="38"/>
      <c r="U615" s="38"/>
      <c r="V615" s="38"/>
      <c r="W615" s="38"/>
      <c r="X615" s="38"/>
      <c r="Y615" s="38"/>
      <c r="Z615" s="38"/>
      <c r="AA615" s="38"/>
      <c r="AB615" s="38"/>
      <c r="AC615" s="38"/>
      <c r="AD615" s="143"/>
    </row>
    <row r="616" spans="18:30" x14ac:dyDescent="0.25">
      <c r="R616" s="38"/>
      <c r="S616" s="38"/>
      <c r="T616" s="38"/>
      <c r="U616" s="38"/>
      <c r="V616" s="38"/>
      <c r="W616" s="38"/>
      <c r="X616" s="38"/>
      <c r="Y616" s="38"/>
      <c r="Z616" s="38"/>
      <c r="AA616" s="38"/>
      <c r="AB616" s="38"/>
      <c r="AC616" s="38"/>
      <c r="AD616" s="143"/>
    </row>
    <row r="617" spans="18:30" x14ac:dyDescent="0.25">
      <c r="R617" s="38"/>
      <c r="S617" s="38"/>
      <c r="T617" s="38"/>
      <c r="U617" s="38"/>
      <c r="V617" s="38"/>
      <c r="W617" s="38"/>
      <c r="X617" s="38"/>
      <c r="Y617" s="38"/>
      <c r="Z617" s="38"/>
      <c r="AA617" s="38"/>
      <c r="AB617" s="38"/>
      <c r="AC617" s="38"/>
      <c r="AD617" s="143"/>
    </row>
    <row r="618" spans="18:30" x14ac:dyDescent="0.25">
      <c r="R618" s="38"/>
      <c r="S618" s="38"/>
      <c r="T618" s="38"/>
      <c r="U618" s="38"/>
      <c r="V618" s="38"/>
      <c r="W618" s="38"/>
      <c r="X618" s="38"/>
      <c r="Y618" s="38"/>
      <c r="Z618" s="38"/>
      <c r="AA618" s="38"/>
      <c r="AB618" s="38"/>
      <c r="AC618" s="38"/>
      <c r="AD618" s="143"/>
    </row>
    <row r="619" spans="18:30" x14ac:dyDescent="0.25">
      <c r="R619" s="38"/>
      <c r="S619" s="38"/>
      <c r="T619" s="38"/>
      <c r="U619" s="38"/>
      <c r="V619" s="38"/>
      <c r="W619" s="38"/>
      <c r="X619" s="38"/>
      <c r="Y619" s="38"/>
      <c r="Z619" s="38"/>
      <c r="AA619" s="38"/>
      <c r="AB619" s="38"/>
      <c r="AC619" s="38"/>
      <c r="AD619" s="143"/>
    </row>
    <row r="620" spans="18:30" x14ac:dyDescent="0.25">
      <c r="R620" s="38"/>
      <c r="S620" s="38"/>
      <c r="T620" s="38"/>
      <c r="U620" s="38"/>
      <c r="V620" s="38"/>
      <c r="W620" s="38"/>
      <c r="X620" s="38"/>
      <c r="Y620" s="38"/>
      <c r="Z620" s="38"/>
      <c r="AA620" s="38"/>
      <c r="AB620" s="38"/>
      <c r="AC620" s="38"/>
      <c r="AD620" s="143"/>
    </row>
    <row r="621" spans="18:30" x14ac:dyDescent="0.25">
      <c r="R621" s="38"/>
      <c r="S621" s="38"/>
      <c r="T621" s="38"/>
      <c r="U621" s="38"/>
      <c r="V621" s="38"/>
      <c r="W621" s="38"/>
      <c r="X621" s="38"/>
      <c r="Y621" s="38"/>
      <c r="Z621" s="38"/>
      <c r="AA621" s="38"/>
      <c r="AB621" s="38"/>
      <c r="AC621" s="38"/>
      <c r="AD621" s="143"/>
    </row>
    <row r="622" spans="18:30" x14ac:dyDescent="0.25">
      <c r="R622" s="38"/>
      <c r="S622" s="38"/>
      <c r="T622" s="38"/>
      <c r="U622" s="38"/>
      <c r="V622" s="38"/>
      <c r="W622" s="38"/>
      <c r="X622" s="38"/>
      <c r="Y622" s="38"/>
      <c r="Z622" s="38"/>
      <c r="AA622" s="38"/>
      <c r="AB622" s="38"/>
      <c r="AC622" s="38"/>
      <c r="AD622" s="143"/>
    </row>
    <row r="623" spans="18:30" x14ac:dyDescent="0.25">
      <c r="R623" s="38"/>
      <c r="S623" s="38"/>
      <c r="T623" s="38"/>
      <c r="U623" s="38"/>
      <c r="V623" s="38"/>
      <c r="W623" s="38"/>
      <c r="X623" s="38"/>
      <c r="Y623" s="38"/>
      <c r="Z623" s="38"/>
      <c r="AA623" s="38"/>
      <c r="AB623" s="38"/>
      <c r="AC623" s="38"/>
      <c r="AD623" s="143"/>
    </row>
    <row r="624" spans="18:30" x14ac:dyDescent="0.25">
      <c r="R624" s="38"/>
      <c r="S624" s="38"/>
      <c r="T624" s="38"/>
      <c r="U624" s="38"/>
      <c r="V624" s="38"/>
      <c r="W624" s="38"/>
      <c r="X624" s="38"/>
      <c r="Y624" s="38"/>
      <c r="Z624" s="38"/>
      <c r="AA624" s="38"/>
      <c r="AB624" s="38"/>
      <c r="AC624" s="38"/>
      <c r="AD624" s="143"/>
    </row>
    <row r="625" spans="18:30" x14ac:dyDescent="0.25">
      <c r="R625" s="38"/>
      <c r="S625" s="38"/>
      <c r="T625" s="38"/>
      <c r="U625" s="38"/>
      <c r="V625" s="38"/>
      <c r="W625" s="38"/>
      <c r="X625" s="38"/>
      <c r="Y625" s="38"/>
      <c r="Z625" s="38"/>
      <c r="AA625" s="38"/>
      <c r="AB625" s="38"/>
      <c r="AC625" s="38"/>
      <c r="AD625" s="143"/>
    </row>
    <row r="626" spans="18:30" x14ac:dyDescent="0.25">
      <c r="R626" s="38"/>
      <c r="S626" s="38"/>
      <c r="T626" s="38"/>
      <c r="U626" s="38"/>
      <c r="V626" s="38"/>
      <c r="W626" s="38"/>
      <c r="X626" s="38"/>
      <c r="Y626" s="38"/>
      <c r="Z626" s="38"/>
      <c r="AA626" s="38"/>
      <c r="AB626" s="38"/>
      <c r="AC626" s="38"/>
      <c r="AD626" s="143"/>
    </row>
    <row r="627" spans="18:30" x14ac:dyDescent="0.25">
      <c r="R627" s="38"/>
      <c r="S627" s="38"/>
      <c r="T627" s="38"/>
      <c r="U627" s="38"/>
      <c r="V627" s="38"/>
      <c r="W627" s="38"/>
      <c r="X627" s="38"/>
      <c r="Y627" s="38"/>
      <c r="Z627" s="38"/>
      <c r="AA627" s="38"/>
      <c r="AB627" s="38"/>
      <c r="AC627" s="38"/>
      <c r="AD627" s="143"/>
    </row>
    <row r="628" spans="18:30" x14ac:dyDescent="0.25">
      <c r="R628" s="38"/>
      <c r="S628" s="38"/>
      <c r="T628" s="38"/>
      <c r="U628" s="38"/>
      <c r="V628" s="38"/>
      <c r="W628" s="38"/>
      <c r="X628" s="38"/>
      <c r="Y628" s="38"/>
      <c r="Z628" s="38"/>
      <c r="AA628" s="38"/>
      <c r="AB628" s="38"/>
      <c r="AC628" s="38"/>
      <c r="AD628" s="143"/>
    </row>
    <row r="629" spans="18:30" x14ac:dyDescent="0.25">
      <c r="R629" s="38"/>
      <c r="S629" s="38"/>
      <c r="T629" s="38"/>
      <c r="U629" s="38"/>
      <c r="V629" s="38"/>
      <c r="W629" s="38"/>
      <c r="X629" s="38"/>
      <c r="Y629" s="38"/>
      <c r="Z629" s="38"/>
      <c r="AA629" s="38"/>
      <c r="AB629" s="38"/>
      <c r="AC629" s="38"/>
      <c r="AD629" s="143"/>
    </row>
    <row r="630" spans="18:30" x14ac:dyDescent="0.25">
      <c r="R630" s="38"/>
      <c r="S630" s="38"/>
      <c r="T630" s="38"/>
      <c r="U630" s="38"/>
      <c r="V630" s="38"/>
      <c r="W630" s="38"/>
      <c r="X630" s="38"/>
      <c r="Y630" s="38"/>
      <c r="Z630" s="38"/>
      <c r="AA630" s="38"/>
      <c r="AB630" s="38"/>
      <c r="AC630" s="38"/>
      <c r="AD630" s="143"/>
    </row>
    <row r="631" spans="18:30" x14ac:dyDescent="0.25">
      <c r="R631" s="38"/>
      <c r="S631" s="38"/>
      <c r="T631" s="38"/>
      <c r="U631" s="38"/>
      <c r="V631" s="38"/>
      <c r="W631" s="38"/>
      <c r="X631" s="38"/>
      <c r="Y631" s="38"/>
      <c r="Z631" s="38"/>
      <c r="AA631" s="38"/>
      <c r="AB631" s="38"/>
      <c r="AC631" s="38"/>
      <c r="AD631" s="143"/>
    </row>
    <row r="632" spans="18:30" x14ac:dyDescent="0.25">
      <c r="R632" s="38"/>
      <c r="S632" s="38"/>
      <c r="T632" s="38"/>
      <c r="U632" s="38"/>
      <c r="V632" s="38"/>
      <c r="W632" s="38"/>
      <c r="X632" s="38"/>
      <c r="Y632" s="38"/>
      <c r="Z632" s="38"/>
      <c r="AA632" s="38"/>
      <c r="AB632" s="38"/>
      <c r="AC632" s="38"/>
      <c r="AD632" s="143"/>
    </row>
    <row r="633" spans="18:30" x14ac:dyDescent="0.25">
      <c r="R633" s="38"/>
      <c r="S633" s="38"/>
      <c r="T633" s="38"/>
      <c r="U633" s="38"/>
      <c r="V633" s="38"/>
      <c r="W633" s="38"/>
      <c r="X633" s="38"/>
      <c r="Y633" s="38"/>
      <c r="Z633" s="38"/>
      <c r="AA633" s="38"/>
      <c r="AB633" s="38"/>
      <c r="AC633" s="38"/>
      <c r="AD633" s="143"/>
    </row>
    <row r="634" spans="18:30" x14ac:dyDescent="0.25">
      <c r="R634" s="38"/>
      <c r="S634" s="38"/>
      <c r="T634" s="38"/>
      <c r="U634" s="38"/>
      <c r="V634" s="38"/>
      <c r="W634" s="38"/>
      <c r="X634" s="38"/>
      <c r="Y634" s="38"/>
      <c r="Z634" s="38"/>
      <c r="AA634" s="38"/>
      <c r="AB634" s="38"/>
      <c r="AC634" s="38"/>
      <c r="AD634" s="143"/>
    </row>
    <row r="635" spans="18:30" x14ac:dyDescent="0.25">
      <c r="R635" s="38"/>
      <c r="S635" s="38"/>
      <c r="T635" s="38"/>
      <c r="U635" s="38"/>
      <c r="V635" s="38"/>
      <c r="W635" s="38"/>
      <c r="X635" s="38"/>
      <c r="Y635" s="38"/>
      <c r="Z635" s="38"/>
      <c r="AA635" s="38"/>
      <c r="AB635" s="38"/>
      <c r="AC635" s="38"/>
      <c r="AD635" s="143"/>
    </row>
    <row r="636" spans="18:30" x14ac:dyDescent="0.25">
      <c r="R636" s="38"/>
      <c r="S636" s="38"/>
      <c r="T636" s="38"/>
      <c r="U636" s="38"/>
      <c r="V636" s="38"/>
      <c r="W636" s="38"/>
      <c r="X636" s="38"/>
      <c r="Y636" s="38"/>
      <c r="Z636" s="38"/>
      <c r="AA636" s="38"/>
      <c r="AB636" s="38"/>
      <c r="AC636" s="38"/>
      <c r="AD636" s="143"/>
    </row>
    <row r="637" spans="18:30" x14ac:dyDescent="0.25">
      <c r="R637" s="38"/>
      <c r="S637" s="38"/>
      <c r="T637" s="38"/>
      <c r="U637" s="38"/>
      <c r="V637" s="38"/>
      <c r="W637" s="38"/>
      <c r="X637" s="38"/>
      <c r="Y637" s="38"/>
      <c r="Z637" s="38"/>
      <c r="AA637" s="38"/>
      <c r="AB637" s="38"/>
      <c r="AC637" s="38"/>
      <c r="AD637" s="143"/>
    </row>
    <row r="638" spans="18:30" x14ac:dyDescent="0.25">
      <c r="R638" s="38"/>
      <c r="S638" s="38"/>
      <c r="T638" s="38"/>
      <c r="U638" s="38"/>
      <c r="V638" s="38"/>
      <c r="W638" s="38"/>
      <c r="X638" s="38"/>
      <c r="Y638" s="38"/>
      <c r="Z638" s="38"/>
      <c r="AA638" s="38"/>
      <c r="AB638" s="38"/>
      <c r="AC638" s="38"/>
      <c r="AD638" s="143"/>
    </row>
    <row r="639" spans="18:30" x14ac:dyDescent="0.25">
      <c r="R639" s="38"/>
      <c r="S639" s="38"/>
      <c r="T639" s="38"/>
      <c r="U639" s="38"/>
      <c r="V639" s="38"/>
      <c r="W639" s="38"/>
      <c r="X639" s="38"/>
      <c r="Y639" s="38"/>
      <c r="Z639" s="38"/>
      <c r="AA639" s="38"/>
      <c r="AB639" s="38"/>
      <c r="AC639" s="38"/>
      <c r="AD639" s="143"/>
    </row>
    <row r="640" spans="18:30" x14ac:dyDescent="0.25">
      <c r="R640" s="38"/>
      <c r="S640" s="38"/>
      <c r="T640" s="38"/>
      <c r="U640" s="38"/>
      <c r="V640" s="38"/>
      <c r="W640" s="38"/>
      <c r="X640" s="38"/>
      <c r="Y640" s="38"/>
      <c r="Z640" s="38"/>
      <c r="AA640" s="38"/>
      <c r="AB640" s="38"/>
      <c r="AC640" s="38"/>
      <c r="AD640" s="143"/>
    </row>
    <row r="641" spans="18:30" x14ac:dyDescent="0.25">
      <c r="R641" s="38"/>
      <c r="S641" s="38"/>
      <c r="T641" s="38"/>
      <c r="U641" s="38"/>
      <c r="V641" s="38"/>
      <c r="W641" s="38"/>
      <c r="X641" s="38"/>
      <c r="Y641" s="38"/>
      <c r="Z641" s="38"/>
      <c r="AA641" s="38"/>
      <c r="AB641" s="38"/>
      <c r="AC641" s="38"/>
      <c r="AD641" s="143"/>
    </row>
    <row r="642" spans="18:30" x14ac:dyDescent="0.25">
      <c r="R642" s="38"/>
      <c r="S642" s="38"/>
      <c r="T642" s="38"/>
      <c r="U642" s="38"/>
      <c r="V642" s="38"/>
      <c r="W642" s="38"/>
      <c r="X642" s="38"/>
      <c r="Y642" s="38"/>
      <c r="Z642" s="38"/>
      <c r="AA642" s="38"/>
      <c r="AB642" s="38"/>
      <c r="AC642" s="38"/>
      <c r="AD642" s="143"/>
    </row>
    <row r="643" spans="18:30" x14ac:dyDescent="0.25">
      <c r="R643" s="38"/>
      <c r="S643" s="38"/>
      <c r="T643" s="38"/>
      <c r="U643" s="38"/>
      <c r="V643" s="38"/>
      <c r="W643" s="38"/>
      <c r="X643" s="38"/>
      <c r="Y643" s="38"/>
      <c r="Z643" s="38"/>
      <c r="AA643" s="38"/>
      <c r="AB643" s="38"/>
      <c r="AC643" s="38"/>
      <c r="AD643" s="143"/>
    </row>
    <row r="644" spans="18:30" x14ac:dyDescent="0.25">
      <c r="R644" s="38"/>
      <c r="S644" s="38"/>
      <c r="T644" s="38"/>
      <c r="U644" s="38"/>
      <c r="V644" s="38"/>
      <c r="W644" s="38"/>
      <c r="X644" s="38"/>
      <c r="Y644" s="38"/>
      <c r="Z644" s="38"/>
      <c r="AA644" s="38"/>
      <c r="AB644" s="38"/>
      <c r="AC644" s="38"/>
      <c r="AD644" s="143"/>
    </row>
    <row r="645" spans="18:30" x14ac:dyDescent="0.25">
      <c r="R645" s="38"/>
      <c r="S645" s="38"/>
      <c r="T645" s="38"/>
      <c r="U645" s="38"/>
      <c r="V645" s="38"/>
      <c r="W645" s="38"/>
      <c r="X645" s="38"/>
      <c r="Y645" s="38"/>
      <c r="Z645" s="38"/>
      <c r="AA645" s="38"/>
      <c r="AB645" s="38"/>
      <c r="AC645" s="38"/>
      <c r="AD645" s="143"/>
    </row>
    <row r="646" spans="18:30" x14ac:dyDescent="0.25">
      <c r="R646" s="38"/>
      <c r="S646" s="38"/>
      <c r="T646" s="38"/>
      <c r="U646" s="38"/>
      <c r="V646" s="38"/>
      <c r="W646" s="38"/>
      <c r="X646" s="38"/>
      <c r="Y646" s="38"/>
      <c r="Z646" s="38"/>
      <c r="AA646" s="38"/>
      <c r="AB646" s="38"/>
      <c r="AC646" s="38"/>
      <c r="AD646" s="143"/>
    </row>
    <row r="647" spans="18:30" x14ac:dyDescent="0.25">
      <c r="R647" s="38"/>
      <c r="S647" s="38"/>
      <c r="T647" s="38"/>
      <c r="U647" s="38"/>
      <c r="V647" s="38"/>
      <c r="W647" s="38"/>
      <c r="X647" s="38"/>
      <c r="Y647" s="38"/>
      <c r="Z647" s="38"/>
      <c r="AA647" s="38"/>
      <c r="AB647" s="38"/>
      <c r="AC647" s="38"/>
      <c r="AD647" s="143"/>
    </row>
    <row r="648" spans="18:30" x14ac:dyDescent="0.25">
      <c r="R648" s="38"/>
      <c r="S648" s="38"/>
      <c r="T648" s="38"/>
      <c r="U648" s="38"/>
      <c r="V648" s="38"/>
      <c r="W648" s="38"/>
      <c r="X648" s="38"/>
      <c r="Y648" s="38"/>
      <c r="Z648" s="38"/>
      <c r="AA648" s="38"/>
      <c r="AB648" s="38"/>
      <c r="AC648" s="38"/>
      <c r="AD648" s="143"/>
    </row>
    <row r="649" spans="18:30" x14ac:dyDescent="0.25">
      <c r="R649" s="38"/>
      <c r="S649" s="38"/>
      <c r="T649" s="38"/>
      <c r="U649" s="38"/>
      <c r="V649" s="38"/>
      <c r="W649" s="38"/>
      <c r="X649" s="38"/>
      <c r="Y649" s="38"/>
      <c r="Z649" s="38"/>
      <c r="AA649" s="38"/>
      <c r="AB649" s="38"/>
      <c r="AC649" s="38"/>
      <c r="AD649" s="143"/>
    </row>
    <row r="650" spans="18:30" x14ac:dyDescent="0.25">
      <c r="R650" s="38"/>
      <c r="S650" s="38"/>
      <c r="T650" s="38"/>
      <c r="U650" s="38"/>
      <c r="V650" s="38"/>
      <c r="W650" s="38"/>
      <c r="X650" s="38"/>
      <c r="Y650" s="38"/>
      <c r="Z650" s="38"/>
      <c r="AA650" s="38"/>
      <c r="AB650" s="38"/>
      <c r="AC650" s="38"/>
      <c r="AD650" s="143"/>
    </row>
    <row r="651" spans="18:30" x14ac:dyDescent="0.25">
      <c r="R651" s="38"/>
      <c r="S651" s="38"/>
      <c r="T651" s="38"/>
      <c r="U651" s="38"/>
      <c r="V651" s="38"/>
      <c r="W651" s="38"/>
      <c r="X651" s="38"/>
      <c r="Y651" s="38"/>
      <c r="Z651" s="38"/>
      <c r="AA651" s="38"/>
      <c r="AB651" s="38"/>
      <c r="AC651" s="38"/>
      <c r="AD651" s="143"/>
    </row>
    <row r="652" spans="18:30" x14ac:dyDescent="0.25">
      <c r="R652" s="38"/>
      <c r="S652" s="38"/>
      <c r="T652" s="38"/>
      <c r="U652" s="38"/>
      <c r="V652" s="38"/>
      <c r="W652" s="38"/>
      <c r="X652" s="38"/>
      <c r="Y652" s="38"/>
      <c r="Z652" s="38"/>
      <c r="AA652" s="38"/>
      <c r="AB652" s="38"/>
      <c r="AC652" s="38"/>
      <c r="AD652" s="143"/>
    </row>
    <row r="653" spans="18:30" x14ac:dyDescent="0.25">
      <c r="R653" s="38"/>
      <c r="S653" s="38"/>
      <c r="T653" s="38"/>
      <c r="U653" s="38"/>
      <c r="V653" s="38"/>
      <c r="W653" s="38"/>
      <c r="X653" s="38"/>
      <c r="Y653" s="38"/>
      <c r="Z653" s="38"/>
      <c r="AA653" s="38"/>
      <c r="AB653" s="38"/>
      <c r="AC653" s="38"/>
      <c r="AD653" s="143"/>
    </row>
    <row r="654" spans="18:30" x14ac:dyDescent="0.25">
      <c r="R654" s="38"/>
      <c r="S654" s="38"/>
      <c r="T654" s="38"/>
      <c r="U654" s="38"/>
      <c r="V654" s="38"/>
      <c r="W654" s="38"/>
      <c r="X654" s="38"/>
      <c r="Y654" s="38"/>
      <c r="Z654" s="38"/>
      <c r="AA654" s="38"/>
      <c r="AB654" s="38"/>
      <c r="AC654" s="38"/>
      <c r="AD654" s="143"/>
    </row>
    <row r="655" spans="18:30" x14ac:dyDescent="0.25">
      <c r="R655" s="38"/>
      <c r="S655" s="38"/>
      <c r="T655" s="38"/>
      <c r="U655" s="38"/>
      <c r="V655" s="38"/>
      <c r="W655" s="38"/>
      <c r="X655" s="38"/>
      <c r="Y655" s="38"/>
      <c r="Z655" s="38"/>
      <c r="AA655" s="38"/>
      <c r="AB655" s="38"/>
      <c r="AC655" s="38"/>
      <c r="AD655" s="143"/>
    </row>
    <row r="656" spans="18:30" x14ac:dyDescent="0.25">
      <c r="R656" s="38"/>
      <c r="S656" s="38"/>
      <c r="T656" s="38"/>
      <c r="U656" s="38"/>
      <c r="V656" s="38"/>
      <c r="W656" s="38"/>
      <c r="X656" s="38"/>
      <c r="Y656" s="38"/>
      <c r="Z656" s="38"/>
      <c r="AA656" s="38"/>
      <c r="AB656" s="38"/>
      <c r="AC656" s="38"/>
      <c r="AD656" s="143"/>
    </row>
    <row r="657" spans="18:30" x14ac:dyDescent="0.25">
      <c r="R657" s="38"/>
      <c r="S657" s="38"/>
      <c r="T657" s="38"/>
      <c r="U657" s="38"/>
      <c r="V657" s="38"/>
      <c r="W657" s="38"/>
      <c r="X657" s="38"/>
      <c r="Y657" s="38"/>
      <c r="Z657" s="38"/>
      <c r="AA657" s="38"/>
      <c r="AB657" s="38"/>
      <c r="AC657" s="38"/>
      <c r="AD657" s="143"/>
    </row>
    <row r="658" spans="18:30" x14ac:dyDescent="0.25">
      <c r="R658" s="38"/>
      <c r="S658" s="38"/>
      <c r="T658" s="38"/>
      <c r="U658" s="38"/>
      <c r="V658" s="38"/>
      <c r="W658" s="38"/>
      <c r="X658" s="38"/>
      <c r="Y658" s="38"/>
      <c r="Z658" s="38"/>
      <c r="AA658" s="38"/>
      <c r="AB658" s="38"/>
      <c r="AC658" s="38"/>
      <c r="AD658" s="143"/>
    </row>
    <row r="659" spans="18:30" x14ac:dyDescent="0.25">
      <c r="R659" s="38"/>
      <c r="S659" s="38"/>
      <c r="T659" s="38"/>
      <c r="U659" s="38"/>
      <c r="V659" s="38"/>
      <c r="W659" s="38"/>
      <c r="X659" s="38"/>
      <c r="Y659" s="38"/>
      <c r="Z659" s="38"/>
      <c r="AA659" s="38"/>
      <c r="AB659" s="38"/>
      <c r="AC659" s="38"/>
      <c r="AD659" s="143"/>
    </row>
    <row r="660" spans="18:30" x14ac:dyDescent="0.25">
      <c r="R660" s="38"/>
      <c r="S660" s="38"/>
      <c r="T660" s="38"/>
      <c r="U660" s="38"/>
      <c r="V660" s="38"/>
      <c r="W660" s="38"/>
      <c r="X660" s="38"/>
      <c r="Y660" s="38"/>
      <c r="Z660" s="38"/>
      <c r="AA660" s="38"/>
      <c r="AB660" s="38"/>
      <c r="AC660" s="38"/>
      <c r="AD660" s="143"/>
    </row>
    <row r="661" spans="18:30" x14ac:dyDescent="0.25">
      <c r="R661" s="38"/>
      <c r="S661" s="38"/>
      <c r="T661" s="38"/>
      <c r="U661" s="38"/>
      <c r="V661" s="38"/>
      <c r="W661" s="38"/>
      <c r="X661" s="38"/>
      <c r="Y661" s="38"/>
      <c r="Z661" s="38"/>
      <c r="AA661" s="38"/>
      <c r="AB661" s="38"/>
      <c r="AC661" s="38"/>
      <c r="AD661" s="143"/>
    </row>
    <row r="662" spans="18:30" x14ac:dyDescent="0.25">
      <c r="R662" s="38"/>
      <c r="S662" s="38"/>
      <c r="T662" s="38"/>
      <c r="U662" s="38"/>
      <c r="V662" s="38"/>
      <c r="W662" s="38"/>
      <c r="X662" s="38"/>
      <c r="Y662" s="38"/>
      <c r="Z662" s="38"/>
      <c r="AA662" s="38"/>
      <c r="AB662" s="38"/>
      <c r="AC662" s="38"/>
      <c r="AD662" s="143"/>
    </row>
    <row r="663" spans="18:30" x14ac:dyDescent="0.25">
      <c r="R663" s="38"/>
      <c r="S663" s="38"/>
      <c r="T663" s="38"/>
      <c r="U663" s="38"/>
      <c r="V663" s="38"/>
      <c r="W663" s="38"/>
      <c r="X663" s="38"/>
      <c r="Y663" s="38"/>
      <c r="Z663" s="38"/>
      <c r="AA663" s="38"/>
      <c r="AB663" s="38"/>
      <c r="AC663" s="38"/>
      <c r="AD663" s="143"/>
    </row>
    <row r="664" spans="18:30" x14ac:dyDescent="0.25">
      <c r="R664" s="38"/>
      <c r="S664" s="38"/>
      <c r="T664" s="38"/>
      <c r="U664" s="38"/>
      <c r="V664" s="38"/>
      <c r="W664" s="38"/>
      <c r="X664" s="38"/>
      <c r="Y664" s="38"/>
      <c r="Z664" s="38"/>
      <c r="AA664" s="38"/>
      <c r="AB664" s="38"/>
      <c r="AC664" s="38"/>
      <c r="AD664" s="143"/>
    </row>
    <row r="665" spans="18:30" x14ac:dyDescent="0.25">
      <c r="R665" s="38"/>
      <c r="S665" s="38"/>
      <c r="T665" s="38"/>
      <c r="U665" s="38"/>
      <c r="V665" s="38"/>
      <c r="W665" s="38"/>
      <c r="X665" s="38"/>
      <c r="Y665" s="38"/>
      <c r="Z665" s="38"/>
      <c r="AA665" s="38"/>
      <c r="AB665" s="38"/>
      <c r="AC665" s="38"/>
      <c r="AD665" s="143"/>
    </row>
    <row r="666" spans="18:30" x14ac:dyDescent="0.25">
      <c r="R666" s="38"/>
      <c r="S666" s="38"/>
      <c r="T666" s="38"/>
      <c r="U666" s="38"/>
      <c r="V666" s="38"/>
      <c r="W666" s="38"/>
      <c r="X666" s="38"/>
      <c r="Y666" s="38"/>
      <c r="Z666" s="38"/>
      <c r="AA666" s="38"/>
      <c r="AB666" s="38"/>
      <c r="AC666" s="38"/>
      <c r="AD666" s="143"/>
    </row>
    <row r="667" spans="18:30" x14ac:dyDescent="0.25">
      <c r="R667" s="38"/>
      <c r="S667" s="38"/>
      <c r="T667" s="38"/>
      <c r="U667" s="38"/>
      <c r="V667" s="38"/>
      <c r="W667" s="38"/>
      <c r="X667" s="38"/>
      <c r="Y667" s="38"/>
      <c r="Z667" s="38"/>
      <c r="AA667" s="38"/>
      <c r="AB667" s="38"/>
      <c r="AC667" s="38"/>
      <c r="AD667" s="143"/>
    </row>
    <row r="668" spans="18:30" x14ac:dyDescent="0.25">
      <c r="R668" s="38"/>
      <c r="S668" s="38"/>
      <c r="T668" s="38"/>
      <c r="U668" s="38"/>
      <c r="V668" s="38"/>
      <c r="W668" s="38"/>
      <c r="X668" s="38"/>
      <c r="Y668" s="38"/>
      <c r="Z668" s="38"/>
      <c r="AA668" s="38"/>
      <c r="AB668" s="38"/>
      <c r="AC668" s="38"/>
      <c r="AD668" s="143"/>
    </row>
    <row r="669" spans="18:30" x14ac:dyDescent="0.25">
      <c r="R669" s="38"/>
      <c r="S669" s="38"/>
      <c r="T669" s="38"/>
      <c r="U669" s="38"/>
      <c r="V669" s="38"/>
      <c r="W669" s="38"/>
      <c r="X669" s="38"/>
      <c r="Y669" s="38"/>
      <c r="Z669" s="38"/>
      <c r="AA669" s="38"/>
      <c r="AB669" s="38"/>
      <c r="AC669" s="38"/>
      <c r="AD669" s="143"/>
    </row>
    <row r="670" spans="18:30" x14ac:dyDescent="0.25">
      <c r="R670" s="38"/>
      <c r="S670" s="38"/>
      <c r="T670" s="38"/>
      <c r="U670" s="38"/>
      <c r="V670" s="38"/>
      <c r="W670" s="38"/>
      <c r="X670" s="38"/>
      <c r="Y670" s="38"/>
      <c r="Z670" s="38"/>
      <c r="AA670" s="38"/>
      <c r="AB670" s="38"/>
      <c r="AC670" s="38"/>
      <c r="AD670" s="143"/>
    </row>
    <row r="671" spans="18:30" x14ac:dyDescent="0.25">
      <c r="R671" s="38"/>
      <c r="S671" s="38"/>
      <c r="T671" s="38"/>
      <c r="U671" s="38"/>
      <c r="V671" s="38"/>
      <c r="W671" s="38"/>
      <c r="X671" s="38"/>
      <c r="Y671" s="38"/>
      <c r="Z671" s="38"/>
      <c r="AA671" s="38"/>
      <c r="AB671" s="38"/>
      <c r="AC671" s="38"/>
      <c r="AD671" s="143"/>
    </row>
    <row r="672" spans="18:30" x14ac:dyDescent="0.25">
      <c r="R672" s="38"/>
      <c r="S672" s="38"/>
      <c r="T672" s="38"/>
      <c r="U672" s="38"/>
      <c r="V672" s="38"/>
      <c r="W672" s="38"/>
      <c r="X672" s="38"/>
      <c r="Y672" s="38"/>
      <c r="Z672" s="38"/>
      <c r="AA672" s="38"/>
      <c r="AB672" s="38"/>
      <c r="AC672" s="38"/>
      <c r="AD672" s="143"/>
    </row>
    <row r="673" spans="18:30" x14ac:dyDescent="0.25">
      <c r="R673" s="38"/>
      <c r="S673" s="38"/>
      <c r="T673" s="38"/>
      <c r="U673" s="38"/>
      <c r="V673" s="38"/>
      <c r="W673" s="38"/>
      <c r="X673" s="38"/>
      <c r="Y673" s="38"/>
      <c r="Z673" s="38"/>
      <c r="AA673" s="38"/>
      <c r="AB673" s="38"/>
      <c r="AC673" s="38"/>
      <c r="AD673" s="143"/>
    </row>
    <row r="674" spans="18:30" x14ac:dyDescent="0.25">
      <c r="R674" s="38"/>
      <c r="S674" s="38"/>
      <c r="T674" s="38"/>
      <c r="U674" s="38"/>
      <c r="V674" s="38"/>
      <c r="W674" s="38"/>
      <c r="X674" s="38"/>
      <c r="Y674" s="38"/>
      <c r="Z674" s="38"/>
      <c r="AA674" s="38"/>
      <c r="AB674" s="38"/>
      <c r="AC674" s="38"/>
      <c r="AD674" s="143"/>
    </row>
    <row r="675" spans="18:30" x14ac:dyDescent="0.25">
      <c r="R675" s="38"/>
      <c r="S675" s="38"/>
      <c r="T675" s="38"/>
      <c r="U675" s="38"/>
      <c r="V675" s="38"/>
      <c r="W675" s="38"/>
      <c r="X675" s="38"/>
      <c r="Y675" s="38"/>
      <c r="Z675" s="38"/>
      <c r="AA675" s="38"/>
      <c r="AB675" s="38"/>
      <c r="AC675" s="38"/>
      <c r="AD675" s="143"/>
    </row>
    <row r="676" spans="18:30" x14ac:dyDescent="0.25">
      <c r="R676" s="38"/>
      <c r="S676" s="38"/>
      <c r="T676" s="38"/>
      <c r="U676" s="38"/>
      <c r="V676" s="38"/>
      <c r="W676" s="38"/>
      <c r="X676" s="38"/>
      <c r="Y676" s="38"/>
      <c r="Z676" s="38"/>
      <c r="AA676" s="38"/>
      <c r="AB676" s="38"/>
      <c r="AC676" s="38"/>
      <c r="AD676" s="143"/>
    </row>
    <row r="677" spans="18:30" x14ac:dyDescent="0.25">
      <c r="R677" s="38"/>
      <c r="S677" s="38"/>
      <c r="T677" s="38"/>
      <c r="U677" s="38"/>
      <c r="V677" s="38"/>
      <c r="W677" s="38"/>
      <c r="X677" s="38"/>
      <c r="Y677" s="38"/>
      <c r="Z677" s="38"/>
      <c r="AA677" s="38"/>
      <c r="AB677" s="38"/>
      <c r="AC677" s="38"/>
      <c r="AD677" s="143"/>
    </row>
    <row r="678" spans="18:30" x14ac:dyDescent="0.25">
      <c r="R678" s="38"/>
      <c r="S678" s="38"/>
      <c r="T678" s="38"/>
      <c r="U678" s="38"/>
      <c r="V678" s="38"/>
      <c r="W678" s="38"/>
      <c r="X678" s="38"/>
      <c r="Y678" s="38"/>
      <c r="Z678" s="38"/>
      <c r="AA678" s="38"/>
      <c r="AB678" s="38"/>
      <c r="AC678" s="38"/>
      <c r="AD678" s="143"/>
    </row>
    <row r="679" spans="18:30" x14ac:dyDescent="0.25">
      <c r="R679" s="38"/>
      <c r="S679" s="38"/>
      <c r="T679" s="38"/>
      <c r="U679" s="38"/>
      <c r="V679" s="38"/>
      <c r="W679" s="38"/>
      <c r="X679" s="38"/>
      <c r="Y679" s="38"/>
      <c r="Z679" s="38"/>
      <c r="AA679" s="38"/>
      <c r="AB679" s="38"/>
      <c r="AC679" s="38"/>
      <c r="AD679" s="143"/>
    </row>
    <row r="680" spans="18:30" x14ac:dyDescent="0.25">
      <c r="R680" s="38"/>
      <c r="S680" s="38"/>
      <c r="T680" s="38"/>
      <c r="U680" s="38"/>
      <c r="V680" s="38"/>
      <c r="W680" s="38"/>
      <c r="X680" s="38"/>
      <c r="Y680" s="38"/>
      <c r="Z680" s="38"/>
      <c r="AA680" s="38"/>
      <c r="AB680" s="38"/>
      <c r="AC680" s="38"/>
      <c r="AD680" s="143"/>
    </row>
    <row r="681" spans="18:30" x14ac:dyDescent="0.25">
      <c r="R681" s="38"/>
      <c r="S681" s="38"/>
      <c r="T681" s="38"/>
      <c r="U681" s="38"/>
      <c r="V681" s="38"/>
      <c r="W681" s="38"/>
      <c r="X681" s="38"/>
      <c r="Y681" s="38"/>
      <c r="Z681" s="38"/>
      <c r="AA681" s="38"/>
      <c r="AB681" s="38"/>
      <c r="AC681" s="38"/>
      <c r="AD681" s="143"/>
    </row>
    <row r="682" spans="18:30" x14ac:dyDescent="0.25">
      <c r="R682" s="38"/>
      <c r="S682" s="38"/>
      <c r="T682" s="38"/>
      <c r="U682" s="38"/>
      <c r="V682" s="38"/>
      <c r="W682" s="38"/>
      <c r="X682" s="38"/>
      <c r="Y682" s="38"/>
      <c r="Z682" s="38"/>
      <c r="AA682" s="38"/>
      <c r="AB682" s="38"/>
      <c r="AC682" s="38"/>
      <c r="AD682" s="143"/>
    </row>
    <row r="683" spans="18:30" x14ac:dyDescent="0.25">
      <c r="R683" s="38"/>
      <c r="S683" s="38"/>
      <c r="T683" s="38"/>
      <c r="U683" s="38"/>
      <c r="V683" s="38"/>
      <c r="W683" s="38"/>
      <c r="X683" s="38"/>
      <c r="Y683" s="38"/>
      <c r="Z683" s="38"/>
      <c r="AA683" s="38"/>
      <c r="AB683" s="38"/>
      <c r="AC683" s="38"/>
      <c r="AD683" s="143"/>
    </row>
    <row r="684" spans="18:30" x14ac:dyDescent="0.25">
      <c r="R684" s="38"/>
      <c r="S684" s="38"/>
      <c r="T684" s="38"/>
      <c r="U684" s="38"/>
      <c r="V684" s="38"/>
      <c r="W684" s="38"/>
      <c r="X684" s="38"/>
      <c r="Y684" s="38"/>
      <c r="Z684" s="38"/>
      <c r="AA684" s="38"/>
      <c r="AB684" s="38"/>
      <c r="AC684" s="38"/>
      <c r="AD684" s="143"/>
    </row>
    <row r="685" spans="18:30" x14ac:dyDescent="0.25">
      <c r="R685" s="38"/>
      <c r="S685" s="38"/>
      <c r="T685" s="38"/>
      <c r="U685" s="38"/>
      <c r="V685" s="38"/>
      <c r="W685" s="38"/>
      <c r="X685" s="38"/>
      <c r="Y685" s="38"/>
      <c r="Z685" s="38"/>
      <c r="AA685" s="38"/>
      <c r="AB685" s="38"/>
      <c r="AC685" s="38"/>
      <c r="AD685" s="143"/>
    </row>
    <row r="686" spans="18:30" x14ac:dyDescent="0.25">
      <c r="R686" s="38"/>
      <c r="S686" s="38"/>
      <c r="T686" s="38"/>
      <c r="U686" s="38"/>
      <c r="V686" s="38"/>
      <c r="W686" s="38"/>
      <c r="X686" s="38"/>
      <c r="Y686" s="38"/>
      <c r="Z686" s="38"/>
      <c r="AA686" s="38"/>
      <c r="AB686" s="38"/>
      <c r="AC686" s="38"/>
      <c r="AD686" s="143"/>
    </row>
    <row r="687" spans="18:30" x14ac:dyDescent="0.25">
      <c r="R687" s="38"/>
      <c r="S687" s="38"/>
      <c r="T687" s="38"/>
      <c r="U687" s="38"/>
      <c r="V687" s="38"/>
      <c r="W687" s="38"/>
      <c r="X687" s="38"/>
      <c r="Y687" s="38"/>
      <c r="Z687" s="38"/>
      <c r="AA687" s="38"/>
      <c r="AB687" s="38"/>
      <c r="AC687" s="38"/>
      <c r="AD687" s="143"/>
    </row>
    <row r="688" spans="18:30" x14ac:dyDescent="0.25">
      <c r="R688" s="38"/>
      <c r="S688" s="38"/>
      <c r="T688" s="38"/>
      <c r="U688" s="38"/>
      <c r="V688" s="38"/>
      <c r="W688" s="38"/>
      <c r="X688" s="38"/>
      <c r="Y688" s="38"/>
      <c r="Z688" s="38"/>
      <c r="AA688" s="38"/>
      <c r="AB688" s="38"/>
      <c r="AC688" s="38"/>
      <c r="AD688" s="143"/>
    </row>
    <row r="689" spans="18:30" x14ac:dyDescent="0.25">
      <c r="R689" s="38"/>
      <c r="S689" s="38"/>
      <c r="T689" s="38"/>
      <c r="U689" s="38"/>
      <c r="V689" s="38"/>
      <c r="W689" s="38"/>
      <c r="X689" s="38"/>
      <c r="Y689" s="38"/>
      <c r="Z689" s="38"/>
      <c r="AA689" s="38"/>
      <c r="AB689" s="38"/>
      <c r="AC689" s="38"/>
      <c r="AD689" s="143"/>
    </row>
    <row r="690" spans="18:30" x14ac:dyDescent="0.25">
      <c r="R690" s="38"/>
      <c r="S690" s="38"/>
      <c r="T690" s="38"/>
      <c r="U690" s="38"/>
      <c r="V690" s="38"/>
      <c r="W690" s="38"/>
      <c r="X690" s="38"/>
      <c r="Y690" s="38"/>
      <c r="Z690" s="38"/>
      <c r="AA690" s="38"/>
      <c r="AB690" s="38"/>
      <c r="AC690" s="38"/>
      <c r="AD690" s="143"/>
    </row>
    <row r="691" spans="18:30" x14ac:dyDescent="0.25">
      <c r="R691" s="38"/>
      <c r="S691" s="38"/>
      <c r="T691" s="38"/>
      <c r="U691" s="38"/>
      <c r="V691" s="38"/>
      <c r="W691" s="38"/>
      <c r="X691" s="38"/>
      <c r="Y691" s="38"/>
      <c r="Z691" s="38"/>
      <c r="AA691" s="38"/>
      <c r="AB691" s="38"/>
      <c r="AC691" s="38"/>
      <c r="AD691" s="143"/>
    </row>
    <row r="692" spans="18:30" x14ac:dyDescent="0.25">
      <c r="R692" s="38"/>
      <c r="S692" s="38"/>
      <c r="T692" s="38"/>
      <c r="U692" s="38"/>
      <c r="V692" s="38"/>
      <c r="W692" s="38"/>
      <c r="X692" s="38"/>
      <c r="Y692" s="38"/>
      <c r="Z692" s="38"/>
      <c r="AA692" s="38"/>
      <c r="AB692" s="38"/>
      <c r="AC692" s="38"/>
      <c r="AD692" s="143"/>
    </row>
    <row r="693" spans="18:30" x14ac:dyDescent="0.25">
      <c r="R693" s="38"/>
      <c r="S693" s="38"/>
      <c r="T693" s="38"/>
      <c r="U693" s="38"/>
      <c r="V693" s="38"/>
      <c r="W693" s="38"/>
      <c r="X693" s="38"/>
      <c r="Y693" s="38"/>
      <c r="Z693" s="38"/>
      <c r="AA693" s="38"/>
      <c r="AB693" s="38"/>
      <c r="AC693" s="38"/>
      <c r="AD693" s="143"/>
    </row>
    <row r="694" spans="18:30" x14ac:dyDescent="0.25">
      <c r="R694" s="38"/>
      <c r="S694" s="38"/>
      <c r="T694" s="38"/>
      <c r="U694" s="38"/>
      <c r="V694" s="38"/>
      <c r="W694" s="38"/>
      <c r="X694" s="38"/>
      <c r="Y694" s="38"/>
      <c r="Z694" s="38"/>
      <c r="AA694" s="38"/>
      <c r="AB694" s="38"/>
      <c r="AC694" s="38"/>
      <c r="AD694" s="143"/>
    </row>
    <row r="695" spans="18:30" x14ac:dyDescent="0.25">
      <c r="R695" s="38"/>
      <c r="S695" s="38"/>
      <c r="T695" s="38"/>
      <c r="U695" s="38"/>
      <c r="V695" s="38"/>
      <c r="W695" s="38"/>
      <c r="X695" s="38"/>
      <c r="Y695" s="38"/>
      <c r="Z695" s="38"/>
      <c r="AA695" s="38"/>
      <c r="AB695" s="38"/>
      <c r="AC695" s="38"/>
      <c r="AD695" s="143"/>
    </row>
    <row r="696" spans="18:30" x14ac:dyDescent="0.25">
      <c r="R696" s="38"/>
      <c r="S696" s="38"/>
      <c r="T696" s="38"/>
      <c r="U696" s="38"/>
      <c r="V696" s="38"/>
      <c r="W696" s="38"/>
      <c r="X696" s="38"/>
      <c r="Y696" s="38"/>
      <c r="Z696" s="38"/>
      <c r="AA696" s="38"/>
      <c r="AB696" s="38"/>
      <c r="AC696" s="38"/>
      <c r="AD696" s="143"/>
    </row>
    <row r="697" spans="18:30" x14ac:dyDescent="0.25">
      <c r="R697" s="38"/>
      <c r="S697" s="38"/>
      <c r="T697" s="38"/>
      <c r="U697" s="38"/>
      <c r="V697" s="38"/>
      <c r="W697" s="38"/>
      <c r="X697" s="38"/>
      <c r="Y697" s="38"/>
      <c r="Z697" s="38"/>
      <c r="AA697" s="38"/>
      <c r="AB697" s="38"/>
      <c r="AC697" s="38"/>
      <c r="AD697" s="143"/>
    </row>
    <row r="698" spans="18:30" x14ac:dyDescent="0.25">
      <c r="R698" s="38"/>
      <c r="S698" s="38"/>
      <c r="T698" s="38"/>
      <c r="U698" s="38"/>
      <c r="V698" s="38"/>
      <c r="W698" s="38"/>
      <c r="X698" s="38"/>
      <c r="Y698" s="38"/>
      <c r="Z698" s="38"/>
      <c r="AA698" s="38"/>
      <c r="AB698" s="38"/>
      <c r="AC698" s="38"/>
      <c r="AD698" s="143"/>
    </row>
    <row r="699" spans="18:30" x14ac:dyDescent="0.25">
      <c r="R699" s="38"/>
      <c r="S699" s="38"/>
      <c r="T699" s="38"/>
      <c r="U699" s="38"/>
      <c r="V699" s="38"/>
      <c r="W699" s="38"/>
      <c r="X699" s="38"/>
      <c r="Y699" s="38"/>
      <c r="Z699" s="38"/>
      <c r="AA699" s="38"/>
      <c r="AB699" s="38"/>
      <c r="AC699" s="38"/>
      <c r="AD699" s="143"/>
    </row>
    <row r="700" spans="18:30" x14ac:dyDescent="0.25">
      <c r="R700" s="38"/>
      <c r="S700" s="38"/>
      <c r="T700" s="38"/>
      <c r="U700" s="38"/>
      <c r="V700" s="38"/>
      <c r="W700" s="38"/>
      <c r="X700" s="38"/>
      <c r="Y700" s="38"/>
      <c r="Z700" s="38"/>
      <c r="AA700" s="38"/>
      <c r="AB700" s="38"/>
      <c r="AC700" s="38"/>
      <c r="AD700" s="143"/>
    </row>
    <row r="701" spans="18:30" x14ac:dyDescent="0.25">
      <c r="R701" s="38"/>
      <c r="S701" s="38"/>
      <c r="T701" s="38"/>
      <c r="U701" s="38"/>
      <c r="V701" s="38"/>
      <c r="W701" s="38"/>
      <c r="X701" s="38"/>
      <c r="Y701" s="38"/>
      <c r="Z701" s="38"/>
      <c r="AA701" s="38"/>
      <c r="AB701" s="38"/>
      <c r="AC701" s="38"/>
      <c r="AD701" s="143"/>
    </row>
    <row r="702" spans="18:30" x14ac:dyDescent="0.25">
      <c r="R702" s="38"/>
      <c r="S702" s="38"/>
      <c r="T702" s="38"/>
      <c r="U702" s="38"/>
      <c r="V702" s="38"/>
      <c r="W702" s="38"/>
      <c r="X702" s="38"/>
      <c r="Y702" s="38"/>
      <c r="Z702" s="38"/>
      <c r="AA702" s="38"/>
      <c r="AB702" s="38"/>
      <c r="AC702" s="38"/>
      <c r="AD702" s="143"/>
    </row>
    <row r="703" spans="18:30" x14ac:dyDescent="0.25">
      <c r="R703" s="38"/>
      <c r="S703" s="38"/>
      <c r="T703" s="38"/>
      <c r="U703" s="38"/>
      <c r="V703" s="38"/>
      <c r="W703" s="38"/>
      <c r="X703" s="38"/>
      <c r="Y703" s="38"/>
      <c r="Z703" s="38"/>
      <c r="AA703" s="38"/>
      <c r="AB703" s="38"/>
      <c r="AC703" s="38"/>
      <c r="AD703" s="143"/>
    </row>
    <row r="704" spans="18:30" x14ac:dyDescent="0.25">
      <c r="R704" s="38"/>
      <c r="S704" s="38"/>
      <c r="T704" s="38"/>
      <c r="U704" s="38"/>
      <c r="V704" s="38"/>
      <c r="W704" s="38"/>
      <c r="X704" s="38"/>
      <c r="Y704" s="38"/>
      <c r="Z704" s="38"/>
      <c r="AA704" s="38"/>
      <c r="AB704" s="38"/>
      <c r="AC704" s="38"/>
      <c r="AD704" s="143"/>
    </row>
    <row r="705" spans="18:30" x14ac:dyDescent="0.25">
      <c r="R705" s="38"/>
      <c r="S705" s="38"/>
      <c r="T705" s="38"/>
      <c r="U705" s="38"/>
      <c r="V705" s="38"/>
      <c r="W705" s="38"/>
      <c r="X705" s="38"/>
      <c r="Y705" s="38"/>
      <c r="Z705" s="38"/>
      <c r="AA705" s="38"/>
      <c r="AB705" s="38"/>
      <c r="AC705" s="38"/>
      <c r="AD705" s="143"/>
    </row>
    <row r="706" spans="18:30" x14ac:dyDescent="0.25">
      <c r="R706" s="38"/>
      <c r="S706" s="38"/>
      <c r="T706" s="38"/>
      <c r="U706" s="38"/>
      <c r="V706" s="38"/>
      <c r="W706" s="38"/>
      <c r="X706" s="38"/>
      <c r="Y706" s="38"/>
      <c r="Z706" s="38"/>
      <c r="AA706" s="38"/>
      <c r="AB706" s="38"/>
      <c r="AC706" s="38"/>
      <c r="AD706" s="143"/>
    </row>
    <row r="707" spans="18:30" x14ac:dyDescent="0.25">
      <c r="R707" s="38"/>
      <c r="S707" s="38"/>
      <c r="T707" s="38"/>
      <c r="U707" s="38"/>
      <c r="V707" s="38"/>
      <c r="W707" s="38"/>
      <c r="X707" s="38"/>
      <c r="Y707" s="38"/>
      <c r="Z707" s="38"/>
      <c r="AA707" s="38"/>
      <c r="AB707" s="38"/>
      <c r="AC707" s="38"/>
      <c r="AD707" s="143"/>
    </row>
    <row r="708" spans="18:30" x14ac:dyDescent="0.25">
      <c r="R708" s="38"/>
      <c r="S708" s="38"/>
      <c r="T708" s="38"/>
      <c r="U708" s="38"/>
      <c r="V708" s="38"/>
      <c r="W708" s="38"/>
      <c r="X708" s="38"/>
      <c r="Y708" s="38"/>
      <c r="Z708" s="38"/>
      <c r="AA708" s="38"/>
      <c r="AB708" s="38"/>
      <c r="AC708" s="38"/>
      <c r="AD708" s="143"/>
    </row>
    <row r="709" spans="18:30" x14ac:dyDescent="0.25">
      <c r="R709" s="38"/>
      <c r="S709" s="38"/>
      <c r="T709" s="38"/>
      <c r="U709" s="38"/>
      <c r="V709" s="38"/>
      <c r="W709" s="38"/>
      <c r="X709" s="38"/>
      <c r="Y709" s="38"/>
      <c r="Z709" s="38"/>
      <c r="AA709" s="38"/>
      <c r="AB709" s="38"/>
      <c r="AC709" s="38"/>
      <c r="AD709" s="143"/>
    </row>
    <row r="710" spans="18:30" x14ac:dyDescent="0.25">
      <c r="R710" s="38"/>
      <c r="S710" s="38"/>
      <c r="T710" s="38"/>
      <c r="U710" s="38"/>
      <c r="V710" s="38"/>
      <c r="W710" s="38"/>
      <c r="X710" s="38"/>
      <c r="Y710" s="38"/>
      <c r="Z710" s="38"/>
      <c r="AA710" s="38"/>
      <c r="AB710" s="38"/>
      <c r="AC710" s="38"/>
      <c r="AD710" s="143"/>
    </row>
    <row r="711" spans="18:30" x14ac:dyDescent="0.25">
      <c r="R711" s="38"/>
      <c r="S711" s="38"/>
      <c r="T711" s="38"/>
      <c r="U711" s="38"/>
      <c r="V711" s="38"/>
      <c r="W711" s="38"/>
      <c r="X711" s="38"/>
      <c r="Y711" s="38"/>
      <c r="Z711" s="38"/>
      <c r="AA711" s="38"/>
      <c r="AB711" s="38"/>
      <c r="AC711" s="38"/>
      <c r="AD711" s="143"/>
    </row>
    <row r="712" spans="18:30" x14ac:dyDescent="0.25">
      <c r="R712" s="38"/>
      <c r="S712" s="38"/>
      <c r="T712" s="38"/>
      <c r="U712" s="38"/>
      <c r="V712" s="38"/>
      <c r="W712" s="38"/>
      <c r="X712" s="38"/>
      <c r="Y712" s="38"/>
      <c r="Z712" s="38"/>
      <c r="AA712" s="38"/>
      <c r="AB712" s="38"/>
      <c r="AC712" s="38"/>
      <c r="AD712" s="143"/>
    </row>
    <row r="713" spans="18:30" x14ac:dyDescent="0.25">
      <c r="R713" s="38"/>
      <c r="S713" s="38"/>
      <c r="T713" s="38"/>
      <c r="U713" s="38"/>
      <c r="V713" s="38"/>
      <c r="W713" s="38"/>
      <c r="X713" s="38"/>
      <c r="Y713" s="38"/>
      <c r="Z713" s="38"/>
      <c r="AA713" s="38"/>
      <c r="AB713" s="38"/>
      <c r="AC713" s="38"/>
      <c r="AD713" s="143"/>
    </row>
    <row r="714" spans="18:30" x14ac:dyDescent="0.25">
      <c r="R714" s="38"/>
      <c r="S714" s="38"/>
      <c r="T714" s="38"/>
      <c r="U714" s="38"/>
      <c r="V714" s="38"/>
      <c r="W714" s="38"/>
      <c r="X714" s="38"/>
      <c r="Y714" s="38"/>
      <c r="Z714" s="38"/>
      <c r="AA714" s="38"/>
      <c r="AB714" s="38"/>
      <c r="AC714" s="38"/>
      <c r="AD714" s="143"/>
    </row>
    <row r="715" spans="18:30" x14ac:dyDescent="0.25">
      <c r="R715" s="38"/>
      <c r="S715" s="38"/>
      <c r="T715" s="38"/>
      <c r="U715" s="38"/>
      <c r="V715" s="38"/>
      <c r="W715" s="38"/>
      <c r="X715" s="38"/>
      <c r="Y715" s="38"/>
      <c r="Z715" s="38"/>
      <c r="AA715" s="38"/>
      <c r="AB715" s="38"/>
      <c r="AC715" s="38"/>
      <c r="AD715" s="143"/>
    </row>
    <row r="716" spans="18:30" x14ac:dyDescent="0.25">
      <c r="R716" s="38"/>
      <c r="S716" s="38"/>
      <c r="T716" s="38"/>
      <c r="U716" s="38"/>
      <c r="V716" s="38"/>
      <c r="W716" s="38"/>
      <c r="X716" s="38"/>
      <c r="Y716" s="38"/>
      <c r="Z716" s="38"/>
      <c r="AA716" s="38"/>
      <c r="AB716" s="38"/>
      <c r="AC716" s="38"/>
      <c r="AD716" s="143"/>
    </row>
    <row r="717" spans="18:30" x14ac:dyDescent="0.25">
      <c r="R717" s="38"/>
      <c r="S717" s="38"/>
      <c r="T717" s="38"/>
      <c r="U717" s="38"/>
      <c r="V717" s="38"/>
      <c r="W717" s="38"/>
      <c r="X717" s="38"/>
      <c r="Y717" s="38"/>
      <c r="Z717" s="38"/>
      <c r="AA717" s="38"/>
      <c r="AB717" s="38"/>
      <c r="AC717" s="38"/>
      <c r="AD717" s="143"/>
    </row>
    <row r="718" spans="18:30" x14ac:dyDescent="0.25">
      <c r="R718" s="38"/>
      <c r="S718" s="38"/>
      <c r="T718" s="38"/>
      <c r="U718" s="38"/>
      <c r="V718" s="38"/>
      <c r="W718" s="38"/>
      <c r="X718" s="38"/>
      <c r="Y718" s="38"/>
      <c r="Z718" s="38"/>
      <c r="AA718" s="38"/>
      <c r="AB718" s="38"/>
      <c r="AC718" s="38"/>
      <c r="AD718" s="143"/>
    </row>
    <row r="719" spans="18:30" x14ac:dyDescent="0.25">
      <c r="R719" s="38"/>
      <c r="S719" s="38"/>
      <c r="T719" s="38"/>
      <c r="U719" s="38"/>
      <c r="V719" s="38"/>
      <c r="W719" s="38"/>
      <c r="X719" s="38"/>
      <c r="Y719" s="38"/>
      <c r="Z719" s="38"/>
      <c r="AA719" s="38"/>
      <c r="AB719" s="38"/>
      <c r="AC719" s="38"/>
      <c r="AD719" s="143"/>
    </row>
    <row r="720" spans="18:30" x14ac:dyDescent="0.25">
      <c r="R720" s="38"/>
      <c r="S720" s="38"/>
      <c r="T720" s="38"/>
      <c r="U720" s="38"/>
      <c r="V720" s="38"/>
      <c r="W720" s="38"/>
      <c r="X720" s="38"/>
      <c r="Y720" s="38"/>
      <c r="Z720" s="38"/>
      <c r="AA720" s="38"/>
      <c r="AB720" s="38"/>
      <c r="AC720" s="38"/>
      <c r="AD720" s="143"/>
    </row>
    <row r="721" spans="18:30" x14ac:dyDescent="0.25">
      <c r="R721" s="38"/>
      <c r="S721" s="38"/>
      <c r="T721" s="38"/>
      <c r="U721" s="38"/>
      <c r="V721" s="38"/>
      <c r="W721" s="38"/>
      <c r="X721" s="38"/>
      <c r="Y721" s="38"/>
      <c r="Z721" s="38"/>
      <c r="AA721" s="38"/>
      <c r="AB721" s="38"/>
      <c r="AC721" s="38"/>
      <c r="AD721" s="143"/>
    </row>
    <row r="722" spans="18:30" x14ac:dyDescent="0.25">
      <c r="R722" s="38"/>
      <c r="S722" s="38"/>
      <c r="T722" s="38"/>
      <c r="U722" s="38"/>
      <c r="V722" s="38"/>
      <c r="W722" s="38"/>
      <c r="X722" s="38"/>
      <c r="Y722" s="38"/>
      <c r="Z722" s="38"/>
      <c r="AA722" s="38"/>
      <c r="AB722" s="38"/>
      <c r="AC722" s="38"/>
      <c r="AD722" s="143"/>
    </row>
    <row r="723" spans="18:30" x14ac:dyDescent="0.25">
      <c r="R723" s="38"/>
      <c r="S723" s="38"/>
      <c r="T723" s="38"/>
      <c r="U723" s="38"/>
      <c r="V723" s="38"/>
      <c r="W723" s="38"/>
      <c r="X723" s="38"/>
      <c r="Y723" s="38"/>
      <c r="Z723" s="38"/>
      <c r="AA723" s="38"/>
      <c r="AB723" s="38"/>
      <c r="AC723" s="38"/>
      <c r="AD723" s="143"/>
    </row>
    <row r="724" spans="18:30" x14ac:dyDescent="0.25">
      <c r="R724" s="38"/>
      <c r="S724" s="38"/>
      <c r="T724" s="38"/>
      <c r="U724" s="38"/>
      <c r="V724" s="38"/>
      <c r="W724" s="38"/>
      <c r="X724" s="38"/>
      <c r="Y724" s="38"/>
      <c r="Z724" s="38"/>
      <c r="AA724" s="38"/>
      <c r="AB724" s="38"/>
      <c r="AC724" s="38"/>
      <c r="AD724" s="143"/>
    </row>
    <row r="725" spans="18:30" x14ac:dyDescent="0.25">
      <c r="R725" s="38"/>
      <c r="S725" s="38"/>
      <c r="T725" s="38"/>
      <c r="U725" s="38"/>
      <c r="V725" s="38"/>
      <c r="W725" s="38"/>
      <c r="X725" s="38"/>
      <c r="Y725" s="38"/>
      <c r="Z725" s="38"/>
      <c r="AA725" s="38"/>
      <c r="AB725" s="38"/>
      <c r="AC725" s="38"/>
      <c r="AD725" s="143"/>
    </row>
    <row r="726" spans="18:30" x14ac:dyDescent="0.25">
      <c r="R726" s="38"/>
      <c r="S726" s="38"/>
      <c r="T726" s="38"/>
      <c r="U726" s="38"/>
      <c r="V726" s="38"/>
      <c r="W726" s="38"/>
      <c r="X726" s="38"/>
      <c r="Y726" s="38"/>
      <c r="Z726" s="38"/>
      <c r="AA726" s="38"/>
      <c r="AB726" s="38"/>
      <c r="AC726" s="38"/>
      <c r="AD726" s="143"/>
    </row>
    <row r="727" spans="18:30" x14ac:dyDescent="0.25">
      <c r="R727" s="38"/>
      <c r="S727" s="38"/>
      <c r="T727" s="38"/>
      <c r="U727" s="38"/>
      <c r="V727" s="38"/>
      <c r="W727" s="38"/>
      <c r="X727" s="38"/>
      <c r="Y727" s="38"/>
      <c r="Z727" s="38"/>
      <c r="AA727" s="38"/>
      <c r="AB727" s="38"/>
      <c r="AC727" s="38"/>
      <c r="AD727" s="143"/>
    </row>
    <row r="728" spans="18:30" x14ac:dyDescent="0.25">
      <c r="R728" s="38"/>
      <c r="S728" s="38"/>
      <c r="T728" s="38"/>
      <c r="U728" s="38"/>
      <c r="V728" s="38"/>
      <c r="W728" s="38"/>
      <c r="X728" s="38"/>
      <c r="Y728" s="38"/>
      <c r="Z728" s="38"/>
      <c r="AA728" s="38"/>
      <c r="AB728" s="38"/>
      <c r="AC728" s="38"/>
      <c r="AD728" s="143"/>
    </row>
    <row r="729" spans="18:30" x14ac:dyDescent="0.25">
      <c r="R729" s="38"/>
      <c r="S729" s="38"/>
      <c r="T729" s="38"/>
      <c r="U729" s="38"/>
      <c r="V729" s="38"/>
      <c r="W729" s="38"/>
      <c r="X729" s="38"/>
      <c r="Y729" s="38"/>
      <c r="Z729" s="38"/>
      <c r="AA729" s="38"/>
      <c r="AB729" s="38"/>
      <c r="AC729" s="38"/>
      <c r="AD729" s="143"/>
    </row>
    <row r="730" spans="18:30" x14ac:dyDescent="0.25">
      <c r="R730" s="38"/>
      <c r="S730" s="38"/>
      <c r="T730" s="38"/>
      <c r="U730" s="38"/>
      <c r="V730" s="38"/>
      <c r="W730" s="38"/>
      <c r="X730" s="38"/>
      <c r="Y730" s="38"/>
      <c r="Z730" s="38"/>
      <c r="AA730" s="38"/>
      <c r="AB730" s="38"/>
      <c r="AC730" s="38"/>
      <c r="AD730" s="143"/>
    </row>
    <row r="731" spans="18:30" x14ac:dyDescent="0.25">
      <c r="R731" s="38"/>
      <c r="S731" s="38"/>
      <c r="T731" s="38"/>
      <c r="U731" s="38"/>
      <c r="V731" s="38"/>
      <c r="W731" s="38"/>
      <c r="X731" s="38"/>
      <c r="Y731" s="38"/>
      <c r="Z731" s="38"/>
      <c r="AA731" s="38"/>
      <c r="AB731" s="38"/>
      <c r="AC731" s="38"/>
      <c r="AD731" s="143"/>
    </row>
    <row r="732" spans="18:30" x14ac:dyDescent="0.25">
      <c r="R732" s="38"/>
      <c r="S732" s="38"/>
      <c r="T732" s="38"/>
      <c r="U732" s="38"/>
      <c r="V732" s="38"/>
      <c r="W732" s="38"/>
      <c r="X732" s="38"/>
      <c r="Y732" s="38"/>
      <c r="Z732" s="38"/>
      <c r="AA732" s="38"/>
      <c r="AB732" s="38"/>
      <c r="AC732" s="38"/>
      <c r="AD732" s="143"/>
    </row>
    <row r="733" spans="18:30" x14ac:dyDescent="0.25">
      <c r="R733" s="38"/>
      <c r="S733" s="38"/>
      <c r="T733" s="38"/>
      <c r="U733" s="38"/>
      <c r="V733" s="38"/>
      <c r="W733" s="38"/>
      <c r="X733" s="38"/>
      <c r="Y733" s="38"/>
      <c r="Z733" s="38"/>
      <c r="AA733" s="38"/>
      <c r="AB733" s="38"/>
      <c r="AC733" s="38"/>
      <c r="AD733" s="143"/>
    </row>
    <row r="734" spans="18:30" x14ac:dyDescent="0.25">
      <c r="R734" s="38"/>
      <c r="S734" s="38"/>
      <c r="T734" s="38"/>
      <c r="U734" s="38"/>
      <c r="V734" s="38"/>
      <c r="W734" s="38"/>
      <c r="X734" s="38"/>
      <c r="Y734" s="38"/>
      <c r="Z734" s="38"/>
      <c r="AA734" s="38"/>
      <c r="AB734" s="38"/>
      <c r="AC734" s="38"/>
      <c r="AD734" s="143"/>
    </row>
    <row r="735" spans="18:30" x14ac:dyDescent="0.25">
      <c r="R735" s="38"/>
      <c r="S735" s="38"/>
      <c r="T735" s="38"/>
      <c r="U735" s="38"/>
      <c r="V735" s="38"/>
      <c r="W735" s="38"/>
      <c r="X735" s="38"/>
      <c r="Y735" s="38"/>
      <c r="Z735" s="38"/>
      <c r="AA735" s="38"/>
      <c r="AB735" s="38"/>
      <c r="AC735" s="38"/>
      <c r="AD735" s="143"/>
    </row>
    <row r="736" spans="18:30" x14ac:dyDescent="0.25">
      <c r="R736" s="38"/>
      <c r="S736" s="38"/>
      <c r="T736" s="38"/>
      <c r="U736" s="38"/>
      <c r="V736" s="38"/>
      <c r="W736" s="38"/>
      <c r="X736" s="38"/>
      <c r="Y736" s="38"/>
      <c r="Z736" s="38"/>
      <c r="AA736" s="38"/>
      <c r="AB736" s="38"/>
      <c r="AC736" s="38"/>
      <c r="AD736" s="143"/>
    </row>
    <row r="737" spans="18:30" x14ac:dyDescent="0.25">
      <c r="R737" s="38"/>
      <c r="S737" s="38"/>
      <c r="T737" s="38"/>
      <c r="U737" s="38"/>
      <c r="V737" s="38"/>
      <c r="W737" s="38"/>
      <c r="X737" s="38"/>
      <c r="Y737" s="38"/>
      <c r="Z737" s="38"/>
      <c r="AA737" s="38"/>
      <c r="AB737" s="38"/>
      <c r="AC737" s="38"/>
      <c r="AD737" s="143"/>
    </row>
    <row r="738" spans="18:30" x14ac:dyDescent="0.25">
      <c r="R738" s="38"/>
      <c r="S738" s="38"/>
      <c r="T738" s="38"/>
      <c r="U738" s="38"/>
      <c r="V738" s="38"/>
      <c r="W738" s="38"/>
      <c r="X738" s="38"/>
      <c r="Y738" s="38"/>
      <c r="Z738" s="38"/>
      <c r="AA738" s="38"/>
      <c r="AB738" s="38"/>
      <c r="AC738" s="38"/>
      <c r="AD738" s="143"/>
    </row>
    <row r="739" spans="18:30" x14ac:dyDescent="0.25">
      <c r="R739" s="38"/>
      <c r="S739" s="38"/>
      <c r="T739" s="38"/>
      <c r="U739" s="38"/>
      <c r="V739" s="38"/>
      <c r="W739" s="38"/>
      <c r="X739" s="38"/>
      <c r="Y739" s="38"/>
      <c r="Z739" s="38"/>
      <c r="AA739" s="38"/>
      <c r="AB739" s="38"/>
      <c r="AC739" s="38"/>
      <c r="AD739" s="143"/>
    </row>
    <row r="740" spans="18:30" x14ac:dyDescent="0.25">
      <c r="R740" s="38"/>
      <c r="S740" s="38"/>
      <c r="T740" s="38"/>
      <c r="U740" s="38"/>
      <c r="V740" s="38"/>
      <c r="W740" s="38"/>
      <c r="X740" s="38"/>
      <c r="Y740" s="38"/>
      <c r="Z740" s="38"/>
      <c r="AA740" s="38"/>
      <c r="AB740" s="38"/>
      <c r="AC740" s="38"/>
      <c r="AD740" s="143"/>
    </row>
    <row r="741" spans="18:30" x14ac:dyDescent="0.25">
      <c r="R741" s="38"/>
      <c r="S741" s="38"/>
      <c r="T741" s="38"/>
      <c r="U741" s="38"/>
      <c r="V741" s="38"/>
      <c r="W741" s="38"/>
      <c r="X741" s="38"/>
      <c r="Y741" s="38"/>
      <c r="Z741" s="38"/>
      <c r="AA741" s="38"/>
      <c r="AB741" s="38"/>
      <c r="AC741" s="38"/>
      <c r="AD741" s="143"/>
    </row>
    <row r="742" spans="18:30" x14ac:dyDescent="0.25">
      <c r="R742" s="38"/>
      <c r="S742" s="38"/>
      <c r="T742" s="38"/>
      <c r="U742" s="38"/>
      <c r="V742" s="38"/>
      <c r="W742" s="38"/>
      <c r="X742" s="38"/>
      <c r="Y742" s="38"/>
      <c r="Z742" s="38"/>
      <c r="AA742" s="38"/>
      <c r="AB742" s="38"/>
      <c r="AC742" s="38"/>
      <c r="AD742" s="143"/>
    </row>
    <row r="743" spans="18:30" x14ac:dyDescent="0.25">
      <c r="R743" s="38"/>
      <c r="S743" s="38"/>
      <c r="T743" s="38"/>
      <c r="U743" s="38"/>
      <c r="V743" s="38"/>
      <c r="W743" s="38"/>
      <c r="X743" s="38"/>
      <c r="Y743" s="38"/>
      <c r="Z743" s="38"/>
      <c r="AA743" s="38"/>
      <c r="AB743" s="38"/>
      <c r="AC743" s="38"/>
      <c r="AD743" s="143"/>
    </row>
    <row r="744" spans="18:30" x14ac:dyDescent="0.25">
      <c r="R744" s="38"/>
      <c r="S744" s="38"/>
      <c r="T744" s="38"/>
      <c r="U744" s="38"/>
      <c r="V744" s="38"/>
      <c r="W744" s="38"/>
      <c r="X744" s="38"/>
      <c r="Y744" s="38"/>
      <c r="Z744" s="38"/>
      <c r="AA744" s="38"/>
      <c r="AB744" s="38"/>
      <c r="AC744" s="38"/>
      <c r="AD744" s="143"/>
    </row>
    <row r="745" spans="18:30" x14ac:dyDescent="0.25">
      <c r="R745" s="38"/>
      <c r="S745" s="38"/>
      <c r="T745" s="38"/>
      <c r="U745" s="38"/>
      <c r="V745" s="38"/>
      <c r="W745" s="38"/>
      <c r="X745" s="38"/>
      <c r="Y745" s="38"/>
      <c r="Z745" s="38"/>
      <c r="AA745" s="38"/>
      <c r="AB745" s="38"/>
      <c r="AC745" s="38"/>
      <c r="AD745" s="143"/>
    </row>
    <row r="746" spans="18:30" x14ac:dyDescent="0.25">
      <c r="R746" s="38"/>
      <c r="S746" s="38"/>
      <c r="T746" s="38"/>
      <c r="U746" s="38"/>
      <c r="V746" s="38"/>
      <c r="W746" s="38"/>
      <c r="X746" s="38"/>
      <c r="Y746" s="38"/>
      <c r="Z746" s="38"/>
      <c r="AA746" s="38"/>
      <c r="AB746" s="38"/>
      <c r="AC746" s="38"/>
      <c r="AD746" s="143"/>
    </row>
    <row r="747" spans="18:30" x14ac:dyDescent="0.25">
      <c r="R747" s="38"/>
      <c r="S747" s="38"/>
      <c r="T747" s="38"/>
      <c r="U747" s="38"/>
      <c r="V747" s="38"/>
      <c r="W747" s="38"/>
      <c r="X747" s="38"/>
      <c r="Y747" s="38"/>
      <c r="Z747" s="38"/>
      <c r="AA747" s="38"/>
      <c r="AB747" s="38"/>
      <c r="AC747" s="38"/>
      <c r="AD747" s="143"/>
    </row>
    <row r="748" spans="18:30" x14ac:dyDescent="0.25">
      <c r="R748" s="38"/>
      <c r="S748" s="38"/>
      <c r="T748" s="38"/>
      <c r="U748" s="38"/>
      <c r="V748" s="38"/>
      <c r="W748" s="38"/>
      <c r="X748" s="38"/>
      <c r="Y748" s="38"/>
      <c r="Z748" s="38"/>
      <c r="AA748" s="38"/>
      <c r="AB748" s="38"/>
      <c r="AC748" s="38"/>
      <c r="AD748" s="143"/>
    </row>
    <row r="749" spans="18:30" x14ac:dyDescent="0.25">
      <c r="R749" s="38"/>
      <c r="S749" s="38"/>
      <c r="T749" s="38"/>
      <c r="U749" s="38"/>
      <c r="V749" s="38"/>
      <c r="W749" s="38"/>
      <c r="X749" s="38"/>
      <c r="Y749" s="38"/>
      <c r="Z749" s="38"/>
      <c r="AA749" s="38"/>
      <c r="AB749" s="38"/>
      <c r="AC749" s="38"/>
      <c r="AD749" s="143"/>
    </row>
    <row r="750" spans="18:30" x14ac:dyDescent="0.25">
      <c r="R750" s="38"/>
      <c r="S750" s="38"/>
      <c r="T750" s="38"/>
      <c r="U750" s="38"/>
      <c r="V750" s="38"/>
      <c r="W750" s="38"/>
      <c r="X750" s="38"/>
      <c r="Y750" s="38"/>
      <c r="Z750" s="38"/>
      <c r="AA750" s="38"/>
      <c r="AB750" s="38"/>
      <c r="AC750" s="38"/>
      <c r="AD750" s="143"/>
    </row>
    <row r="751" spans="18:30" x14ac:dyDescent="0.25">
      <c r="R751" s="38"/>
      <c r="S751" s="38"/>
      <c r="T751" s="38"/>
      <c r="U751" s="38"/>
      <c r="V751" s="38"/>
      <c r="W751" s="38"/>
      <c r="X751" s="38"/>
      <c r="Y751" s="38"/>
      <c r="Z751" s="38"/>
      <c r="AA751" s="38"/>
      <c r="AB751" s="38"/>
      <c r="AC751" s="38"/>
      <c r="AD751" s="143"/>
    </row>
    <row r="752" spans="18:30" x14ac:dyDescent="0.25">
      <c r="R752" s="38"/>
      <c r="S752" s="38"/>
      <c r="T752" s="38"/>
      <c r="U752" s="38"/>
      <c r="V752" s="38"/>
      <c r="W752" s="38"/>
      <c r="X752" s="38"/>
      <c r="Y752" s="38"/>
      <c r="Z752" s="38"/>
      <c r="AA752" s="38"/>
      <c r="AB752" s="38"/>
      <c r="AC752" s="38"/>
      <c r="AD752" s="143"/>
    </row>
    <row r="753" spans="18:30" x14ac:dyDescent="0.25">
      <c r="R753" s="38"/>
      <c r="S753" s="38"/>
      <c r="T753" s="38"/>
      <c r="U753" s="38"/>
      <c r="V753" s="38"/>
      <c r="W753" s="38"/>
      <c r="X753" s="38"/>
      <c r="Y753" s="38"/>
      <c r="Z753" s="38"/>
      <c r="AA753" s="38"/>
      <c r="AB753" s="38"/>
      <c r="AC753" s="38"/>
      <c r="AD753" s="143"/>
    </row>
    <row r="754" spans="18:30" x14ac:dyDescent="0.25">
      <c r="R754" s="38"/>
      <c r="S754" s="38"/>
      <c r="T754" s="38"/>
      <c r="U754" s="38"/>
      <c r="V754" s="38"/>
      <c r="W754" s="38"/>
      <c r="X754" s="38"/>
      <c r="Y754" s="38"/>
      <c r="Z754" s="38"/>
      <c r="AA754" s="38"/>
      <c r="AB754" s="38"/>
      <c r="AC754" s="38"/>
      <c r="AD754" s="143"/>
    </row>
    <row r="755" spans="18:30" x14ac:dyDescent="0.25">
      <c r="R755" s="38"/>
      <c r="S755" s="38"/>
      <c r="T755" s="38"/>
      <c r="U755" s="38"/>
      <c r="V755" s="38"/>
      <c r="W755" s="38"/>
      <c r="X755" s="38"/>
      <c r="Y755" s="38"/>
      <c r="Z755" s="38"/>
      <c r="AA755" s="38"/>
      <c r="AB755" s="38"/>
      <c r="AC755" s="38"/>
      <c r="AD755" s="143"/>
    </row>
    <row r="756" spans="18:30" x14ac:dyDescent="0.25">
      <c r="R756" s="38"/>
      <c r="S756" s="38"/>
      <c r="T756" s="38"/>
      <c r="U756" s="38"/>
      <c r="V756" s="38"/>
      <c r="W756" s="38"/>
      <c r="X756" s="38"/>
      <c r="Y756" s="38"/>
      <c r="Z756" s="38"/>
      <c r="AA756" s="38"/>
      <c r="AB756" s="38"/>
      <c r="AC756" s="38"/>
      <c r="AD756" s="143"/>
    </row>
    <row r="757" spans="18:30" x14ac:dyDescent="0.25">
      <c r="R757" s="38"/>
      <c r="S757" s="38"/>
      <c r="T757" s="38"/>
      <c r="U757" s="38"/>
      <c r="V757" s="38"/>
      <c r="W757" s="38"/>
      <c r="X757" s="38"/>
      <c r="Y757" s="38"/>
      <c r="Z757" s="38"/>
      <c r="AA757" s="38"/>
      <c r="AB757" s="38"/>
      <c r="AC757" s="38"/>
      <c r="AD757" s="143"/>
    </row>
    <row r="758" spans="18:30" x14ac:dyDescent="0.25">
      <c r="R758" s="38"/>
      <c r="S758" s="38"/>
      <c r="T758" s="38"/>
      <c r="U758" s="38"/>
      <c r="V758" s="38"/>
      <c r="W758" s="38"/>
      <c r="X758" s="38"/>
      <c r="Y758" s="38"/>
      <c r="Z758" s="38"/>
      <c r="AA758" s="38"/>
      <c r="AB758" s="38"/>
      <c r="AC758" s="38"/>
      <c r="AD758" s="143"/>
    </row>
    <row r="759" spans="18:30" x14ac:dyDescent="0.25">
      <c r="R759" s="38"/>
      <c r="S759" s="38"/>
      <c r="T759" s="38"/>
      <c r="U759" s="38"/>
      <c r="V759" s="38"/>
      <c r="W759" s="38"/>
      <c r="X759" s="38"/>
      <c r="Y759" s="38"/>
      <c r="Z759" s="38"/>
      <c r="AA759" s="38"/>
      <c r="AB759" s="38"/>
      <c r="AC759" s="38"/>
      <c r="AD759" s="143"/>
    </row>
    <row r="760" spans="18:30" x14ac:dyDescent="0.25">
      <c r="R760" s="38"/>
      <c r="S760" s="38"/>
      <c r="T760" s="38"/>
      <c r="U760" s="38"/>
      <c r="V760" s="38"/>
      <c r="W760" s="38"/>
      <c r="X760" s="38"/>
      <c r="Y760" s="38"/>
      <c r="Z760" s="38"/>
      <c r="AA760" s="38"/>
      <c r="AB760" s="38"/>
      <c r="AC760" s="38"/>
      <c r="AD760" s="143"/>
    </row>
    <row r="761" spans="18:30" x14ac:dyDescent="0.25">
      <c r="R761" s="38"/>
      <c r="S761" s="38"/>
      <c r="T761" s="38"/>
      <c r="U761" s="38"/>
      <c r="V761" s="38"/>
      <c r="W761" s="38"/>
      <c r="X761" s="38"/>
      <c r="Y761" s="38"/>
      <c r="Z761" s="38"/>
      <c r="AA761" s="38"/>
      <c r="AB761" s="38"/>
      <c r="AC761" s="38"/>
      <c r="AD761" s="143"/>
    </row>
    <row r="762" spans="18:30" x14ac:dyDescent="0.25">
      <c r="R762" s="38"/>
      <c r="S762" s="38"/>
      <c r="T762" s="38"/>
      <c r="U762" s="38"/>
      <c r="V762" s="38"/>
      <c r="W762" s="38"/>
      <c r="X762" s="38"/>
      <c r="Y762" s="38"/>
      <c r="Z762" s="38"/>
      <c r="AA762" s="38"/>
      <c r="AB762" s="38"/>
      <c r="AC762" s="38"/>
      <c r="AD762" s="143"/>
    </row>
    <row r="763" spans="18:30" x14ac:dyDescent="0.25">
      <c r="R763" s="38"/>
      <c r="S763" s="38"/>
      <c r="T763" s="38"/>
      <c r="U763" s="38"/>
      <c r="V763" s="38"/>
      <c r="W763" s="38"/>
      <c r="X763" s="38"/>
      <c r="Y763" s="38"/>
      <c r="Z763" s="38"/>
      <c r="AA763" s="38"/>
      <c r="AB763" s="38"/>
      <c r="AC763" s="38"/>
      <c r="AD763" s="143"/>
    </row>
    <row r="764" spans="18:30" x14ac:dyDescent="0.25">
      <c r="R764" s="38"/>
      <c r="S764" s="38"/>
      <c r="T764" s="38"/>
      <c r="U764" s="38"/>
      <c r="V764" s="38"/>
      <c r="W764" s="38"/>
      <c r="X764" s="38"/>
      <c r="Y764" s="38"/>
      <c r="Z764" s="38"/>
      <c r="AA764" s="38"/>
      <c r="AB764" s="38"/>
      <c r="AC764" s="38"/>
      <c r="AD764" s="143"/>
    </row>
    <row r="765" spans="18:30" x14ac:dyDescent="0.25">
      <c r="R765" s="38"/>
      <c r="S765" s="38"/>
      <c r="T765" s="38"/>
      <c r="U765" s="38"/>
      <c r="V765" s="38"/>
      <c r="W765" s="38"/>
      <c r="X765" s="38"/>
      <c r="Y765" s="38"/>
      <c r="Z765" s="38"/>
      <c r="AA765" s="38"/>
      <c r="AB765" s="38"/>
      <c r="AC765" s="38"/>
      <c r="AD765" s="143"/>
    </row>
    <row r="766" spans="18:30" x14ac:dyDescent="0.25">
      <c r="R766" s="38"/>
      <c r="S766" s="38"/>
      <c r="T766" s="38"/>
      <c r="U766" s="38"/>
      <c r="V766" s="38"/>
      <c r="W766" s="38"/>
      <c r="X766" s="38"/>
      <c r="Y766" s="38"/>
      <c r="Z766" s="38"/>
      <c r="AA766" s="38"/>
      <c r="AB766" s="38"/>
      <c r="AC766" s="38"/>
      <c r="AD766" s="143"/>
    </row>
    <row r="767" spans="18:30" x14ac:dyDescent="0.25">
      <c r="R767" s="38"/>
      <c r="S767" s="38"/>
      <c r="T767" s="38"/>
      <c r="U767" s="38"/>
      <c r="V767" s="38"/>
      <c r="W767" s="38"/>
      <c r="X767" s="38"/>
      <c r="Y767" s="38"/>
      <c r="Z767" s="38"/>
      <c r="AA767" s="38"/>
      <c r="AB767" s="38"/>
      <c r="AC767" s="38"/>
      <c r="AD767" s="143"/>
    </row>
    <row r="768" spans="18:30" x14ac:dyDescent="0.25">
      <c r="R768" s="38"/>
      <c r="S768" s="38"/>
      <c r="T768" s="38"/>
      <c r="U768" s="38"/>
      <c r="V768" s="38"/>
      <c r="W768" s="38"/>
      <c r="X768" s="38"/>
      <c r="Y768" s="38"/>
      <c r="Z768" s="38"/>
      <c r="AA768" s="38"/>
      <c r="AB768" s="38"/>
      <c r="AC768" s="38"/>
      <c r="AD768" s="143"/>
    </row>
    <row r="769" spans="18:30" x14ac:dyDescent="0.25">
      <c r="R769" s="38"/>
      <c r="S769" s="38"/>
      <c r="T769" s="38"/>
      <c r="U769" s="38"/>
      <c r="V769" s="38"/>
      <c r="W769" s="38"/>
      <c r="X769" s="38"/>
      <c r="Y769" s="38"/>
      <c r="Z769" s="38"/>
      <c r="AA769" s="38"/>
      <c r="AB769" s="38"/>
      <c r="AC769" s="38"/>
      <c r="AD769" s="143"/>
    </row>
    <row r="770" spans="18:30" x14ac:dyDescent="0.25">
      <c r="R770" s="38"/>
      <c r="S770" s="38"/>
      <c r="T770" s="38"/>
      <c r="U770" s="38"/>
      <c r="V770" s="38"/>
      <c r="W770" s="38"/>
      <c r="X770" s="38"/>
      <c r="Y770" s="38"/>
      <c r="Z770" s="38"/>
      <c r="AA770" s="38"/>
      <c r="AB770" s="38"/>
      <c r="AC770" s="38"/>
      <c r="AD770" s="143"/>
    </row>
    <row r="771" spans="18:30" x14ac:dyDescent="0.25">
      <c r="R771" s="38"/>
      <c r="S771" s="38"/>
      <c r="T771" s="38"/>
      <c r="U771" s="38"/>
      <c r="V771" s="38"/>
      <c r="W771" s="38"/>
      <c r="X771" s="38"/>
      <c r="Y771" s="38"/>
      <c r="Z771" s="38"/>
      <c r="AA771" s="38"/>
      <c r="AB771" s="38"/>
      <c r="AC771" s="38"/>
      <c r="AD771" s="143"/>
    </row>
    <row r="772" spans="18:30" x14ac:dyDescent="0.25">
      <c r="R772" s="38"/>
      <c r="S772" s="38"/>
      <c r="T772" s="38"/>
      <c r="U772" s="38"/>
      <c r="V772" s="38"/>
      <c r="W772" s="38"/>
      <c r="X772" s="38"/>
      <c r="Y772" s="38"/>
      <c r="Z772" s="38"/>
      <c r="AA772" s="38"/>
      <c r="AB772" s="38"/>
      <c r="AC772" s="38"/>
      <c r="AD772" s="143"/>
    </row>
    <row r="773" spans="18:30" x14ac:dyDescent="0.25">
      <c r="R773" s="38"/>
      <c r="S773" s="38"/>
      <c r="T773" s="38"/>
      <c r="U773" s="38"/>
      <c r="V773" s="38"/>
      <c r="W773" s="38"/>
      <c r="X773" s="38"/>
      <c r="Y773" s="38"/>
      <c r="Z773" s="38"/>
      <c r="AA773" s="38"/>
      <c r="AB773" s="38"/>
      <c r="AC773" s="38"/>
      <c r="AD773" s="143"/>
    </row>
    <row r="774" spans="18:30" x14ac:dyDescent="0.25">
      <c r="R774" s="38"/>
      <c r="S774" s="38"/>
      <c r="T774" s="38"/>
      <c r="U774" s="38"/>
      <c r="V774" s="38"/>
      <c r="W774" s="38"/>
      <c r="X774" s="38"/>
      <c r="Y774" s="38"/>
      <c r="Z774" s="38"/>
      <c r="AA774" s="38"/>
      <c r="AB774" s="38"/>
      <c r="AC774" s="38"/>
      <c r="AD774" s="143"/>
    </row>
    <row r="775" spans="18:30" x14ac:dyDescent="0.25">
      <c r="R775" s="38"/>
      <c r="S775" s="38"/>
      <c r="T775" s="38"/>
      <c r="U775" s="38"/>
      <c r="V775" s="38"/>
      <c r="W775" s="38"/>
      <c r="X775" s="38"/>
      <c r="Y775" s="38"/>
      <c r="Z775" s="38"/>
      <c r="AA775" s="38"/>
      <c r="AB775" s="38"/>
      <c r="AC775" s="38"/>
      <c r="AD775" s="143"/>
    </row>
    <row r="776" spans="18:30" x14ac:dyDescent="0.25">
      <c r="R776" s="38"/>
      <c r="S776" s="38"/>
      <c r="T776" s="38"/>
      <c r="U776" s="38"/>
      <c r="V776" s="38"/>
      <c r="W776" s="38"/>
      <c r="X776" s="38"/>
      <c r="Y776" s="38"/>
      <c r="Z776" s="38"/>
      <c r="AA776" s="38"/>
      <c r="AB776" s="38"/>
      <c r="AC776" s="38"/>
      <c r="AD776" s="143"/>
    </row>
    <row r="777" spans="18:30" x14ac:dyDescent="0.25">
      <c r="R777" s="38"/>
      <c r="S777" s="38"/>
      <c r="T777" s="38"/>
      <c r="U777" s="38"/>
      <c r="V777" s="38"/>
      <c r="W777" s="38"/>
      <c r="X777" s="38"/>
      <c r="Y777" s="38"/>
      <c r="Z777" s="38"/>
      <c r="AA777" s="38"/>
      <c r="AB777" s="38"/>
      <c r="AC777" s="38"/>
      <c r="AD777" s="143"/>
    </row>
    <row r="778" spans="18:30" x14ac:dyDescent="0.25">
      <c r="R778" s="38"/>
      <c r="S778" s="38"/>
      <c r="T778" s="38"/>
      <c r="U778" s="38"/>
      <c r="V778" s="38"/>
      <c r="W778" s="38"/>
      <c r="X778" s="38"/>
      <c r="Y778" s="38"/>
      <c r="Z778" s="38"/>
      <c r="AA778" s="38"/>
      <c r="AB778" s="38"/>
      <c r="AC778" s="38"/>
      <c r="AD778" s="143"/>
    </row>
    <row r="779" spans="18:30" x14ac:dyDescent="0.25">
      <c r="R779" s="38"/>
      <c r="S779" s="38"/>
      <c r="T779" s="38"/>
      <c r="U779" s="38"/>
      <c r="V779" s="38"/>
      <c r="W779" s="38"/>
      <c r="X779" s="38"/>
      <c r="Y779" s="38"/>
      <c r="Z779" s="38"/>
      <c r="AA779" s="38"/>
      <c r="AB779" s="38"/>
      <c r="AC779" s="38"/>
      <c r="AD779" s="143"/>
    </row>
    <row r="780" spans="18:30" x14ac:dyDescent="0.25">
      <c r="R780" s="38"/>
      <c r="S780" s="38"/>
      <c r="T780" s="38"/>
      <c r="U780" s="38"/>
      <c r="V780" s="38"/>
      <c r="W780" s="38"/>
      <c r="X780" s="38"/>
      <c r="Y780" s="38"/>
      <c r="Z780" s="38"/>
      <c r="AA780" s="38"/>
      <c r="AB780" s="38"/>
      <c r="AC780" s="38"/>
      <c r="AD780" s="143"/>
    </row>
    <row r="781" spans="18:30" x14ac:dyDescent="0.25">
      <c r="R781" s="38"/>
      <c r="S781" s="38"/>
      <c r="T781" s="38"/>
      <c r="U781" s="38"/>
      <c r="V781" s="38"/>
      <c r="W781" s="38"/>
      <c r="X781" s="38"/>
      <c r="Y781" s="38"/>
      <c r="Z781" s="38"/>
      <c r="AA781" s="38"/>
      <c r="AB781" s="38"/>
      <c r="AC781" s="38"/>
      <c r="AD781" s="143"/>
    </row>
    <row r="782" spans="18:30" x14ac:dyDescent="0.25">
      <c r="R782" s="38"/>
      <c r="S782" s="38"/>
      <c r="T782" s="38"/>
      <c r="U782" s="38"/>
      <c r="V782" s="38"/>
      <c r="W782" s="38"/>
      <c r="X782" s="38"/>
      <c r="Y782" s="38"/>
      <c r="Z782" s="38"/>
      <c r="AA782" s="38"/>
      <c r="AB782" s="38"/>
      <c r="AC782" s="38"/>
      <c r="AD782" s="143"/>
    </row>
    <row r="783" spans="18:30" x14ac:dyDescent="0.25">
      <c r="R783" s="38"/>
      <c r="S783" s="38"/>
      <c r="T783" s="38"/>
      <c r="U783" s="38"/>
      <c r="V783" s="38"/>
      <c r="W783" s="38"/>
      <c r="X783" s="38"/>
      <c r="Y783" s="38"/>
      <c r="Z783" s="38"/>
      <c r="AA783" s="38"/>
      <c r="AB783" s="38"/>
      <c r="AC783" s="38"/>
      <c r="AD783" s="143"/>
    </row>
    <row r="784" spans="18:30" x14ac:dyDescent="0.25">
      <c r="R784" s="38"/>
      <c r="S784" s="38"/>
      <c r="T784" s="38"/>
      <c r="U784" s="38"/>
      <c r="V784" s="38"/>
      <c r="W784" s="38"/>
      <c r="X784" s="38"/>
      <c r="Y784" s="38"/>
      <c r="Z784" s="38"/>
      <c r="AA784" s="38"/>
      <c r="AB784" s="38"/>
      <c r="AC784" s="38"/>
      <c r="AD784" s="143"/>
    </row>
    <row r="785" spans="18:30" x14ac:dyDescent="0.25">
      <c r="R785" s="38"/>
      <c r="S785" s="38"/>
      <c r="T785" s="38"/>
      <c r="U785" s="38"/>
      <c r="V785" s="38"/>
      <c r="W785" s="38"/>
      <c r="X785" s="38"/>
      <c r="Y785" s="38"/>
      <c r="Z785" s="38"/>
      <c r="AA785" s="38"/>
      <c r="AB785" s="38"/>
      <c r="AC785" s="38"/>
      <c r="AD785" s="143"/>
    </row>
    <row r="786" spans="18:30" x14ac:dyDescent="0.25">
      <c r="R786" s="38"/>
      <c r="S786" s="38"/>
      <c r="T786" s="38"/>
      <c r="U786" s="38"/>
      <c r="V786" s="38"/>
      <c r="W786" s="38"/>
      <c r="X786" s="38"/>
      <c r="Y786" s="38"/>
      <c r="Z786" s="38"/>
      <c r="AA786" s="38"/>
      <c r="AB786" s="38"/>
      <c r="AC786" s="38"/>
      <c r="AD786" s="143"/>
    </row>
    <row r="787" spans="18:30" x14ac:dyDescent="0.25">
      <c r="R787" s="38"/>
      <c r="S787" s="38"/>
      <c r="T787" s="38"/>
      <c r="U787" s="38"/>
      <c r="V787" s="38"/>
      <c r="W787" s="38"/>
      <c r="X787" s="38"/>
      <c r="Y787" s="38"/>
      <c r="Z787" s="38"/>
      <c r="AA787" s="38"/>
      <c r="AB787" s="38"/>
      <c r="AC787" s="38"/>
      <c r="AD787" s="143"/>
    </row>
    <row r="788" spans="18:30" x14ac:dyDescent="0.25">
      <c r="R788" s="38"/>
      <c r="S788" s="38"/>
      <c r="T788" s="38"/>
      <c r="U788" s="38"/>
      <c r="V788" s="38"/>
      <c r="W788" s="38"/>
      <c r="X788" s="38"/>
      <c r="Y788" s="38"/>
      <c r="Z788" s="38"/>
      <c r="AA788" s="38"/>
      <c r="AB788" s="38"/>
      <c r="AC788" s="38"/>
      <c r="AD788" s="143"/>
    </row>
    <row r="789" spans="18:30" x14ac:dyDescent="0.25">
      <c r="R789" s="38"/>
      <c r="S789" s="38"/>
      <c r="T789" s="38"/>
      <c r="U789" s="38"/>
      <c r="V789" s="38"/>
      <c r="W789" s="38"/>
      <c r="X789" s="38"/>
      <c r="Y789" s="38"/>
      <c r="Z789" s="38"/>
      <c r="AA789" s="38"/>
      <c r="AB789" s="38"/>
      <c r="AC789" s="38"/>
      <c r="AD789" s="143"/>
    </row>
    <row r="790" spans="18:30" x14ac:dyDescent="0.25">
      <c r="R790" s="38"/>
      <c r="S790" s="38"/>
      <c r="T790" s="38"/>
      <c r="U790" s="38"/>
      <c r="V790" s="38"/>
      <c r="W790" s="38"/>
      <c r="X790" s="38"/>
      <c r="Y790" s="38"/>
      <c r="Z790" s="38"/>
      <c r="AA790" s="38"/>
      <c r="AB790" s="38"/>
      <c r="AC790" s="38"/>
      <c r="AD790" s="143"/>
    </row>
    <row r="791" spans="18:30" x14ac:dyDescent="0.25">
      <c r="R791" s="38"/>
      <c r="S791" s="38"/>
      <c r="T791" s="38"/>
      <c r="U791" s="38"/>
      <c r="V791" s="38"/>
      <c r="W791" s="38"/>
      <c r="X791" s="38"/>
      <c r="Y791" s="38"/>
      <c r="Z791" s="38"/>
      <c r="AA791" s="38"/>
      <c r="AB791" s="38"/>
      <c r="AC791" s="38"/>
      <c r="AD791" s="143"/>
    </row>
    <row r="792" spans="18:30" x14ac:dyDescent="0.25">
      <c r="R792" s="38"/>
      <c r="S792" s="38"/>
      <c r="T792" s="38"/>
      <c r="U792" s="38"/>
      <c r="V792" s="38"/>
      <c r="W792" s="38"/>
      <c r="X792" s="38"/>
      <c r="Y792" s="38"/>
      <c r="Z792" s="38"/>
      <c r="AA792" s="38"/>
      <c r="AB792" s="38"/>
      <c r="AC792" s="38"/>
      <c r="AD792" s="143"/>
    </row>
    <row r="793" spans="18:30" x14ac:dyDescent="0.25">
      <c r="R793" s="38"/>
      <c r="S793" s="38"/>
      <c r="T793" s="38"/>
      <c r="U793" s="38"/>
      <c r="V793" s="38"/>
      <c r="W793" s="38"/>
      <c r="X793" s="38"/>
      <c r="Y793" s="38"/>
      <c r="Z793" s="38"/>
      <c r="AA793" s="38"/>
      <c r="AB793" s="38"/>
      <c r="AC793" s="38"/>
      <c r="AD793" s="143"/>
    </row>
    <row r="794" spans="18:30" x14ac:dyDescent="0.25">
      <c r="R794" s="38"/>
      <c r="S794" s="38"/>
      <c r="T794" s="38"/>
      <c r="U794" s="38"/>
      <c r="V794" s="38"/>
      <c r="W794" s="38"/>
      <c r="X794" s="38"/>
      <c r="Y794" s="38"/>
      <c r="Z794" s="38"/>
      <c r="AA794" s="38"/>
      <c r="AB794" s="38"/>
      <c r="AC794" s="38"/>
      <c r="AD794" s="143"/>
    </row>
    <row r="795" spans="18:30" x14ac:dyDescent="0.25">
      <c r="R795" s="38"/>
      <c r="S795" s="38"/>
      <c r="T795" s="38"/>
      <c r="U795" s="38"/>
      <c r="V795" s="38"/>
      <c r="W795" s="38"/>
      <c r="X795" s="38"/>
      <c r="Y795" s="38"/>
      <c r="Z795" s="38"/>
      <c r="AA795" s="38"/>
      <c r="AB795" s="38"/>
      <c r="AC795" s="38"/>
      <c r="AD795" s="143"/>
    </row>
    <row r="796" spans="18:30" x14ac:dyDescent="0.25">
      <c r="R796" s="38"/>
      <c r="S796" s="38"/>
      <c r="T796" s="38"/>
      <c r="U796" s="38"/>
      <c r="V796" s="38"/>
      <c r="W796" s="38"/>
      <c r="X796" s="38"/>
      <c r="Y796" s="38"/>
      <c r="Z796" s="38"/>
      <c r="AA796" s="38"/>
      <c r="AB796" s="38"/>
      <c r="AC796" s="38"/>
      <c r="AD796" s="143"/>
    </row>
    <row r="797" spans="18:30" x14ac:dyDescent="0.25">
      <c r="R797" s="38"/>
      <c r="S797" s="38"/>
      <c r="T797" s="38"/>
      <c r="U797" s="38"/>
      <c r="V797" s="38"/>
      <c r="W797" s="38"/>
      <c r="X797" s="38"/>
      <c r="Y797" s="38"/>
      <c r="Z797" s="38"/>
      <c r="AA797" s="38"/>
      <c r="AB797" s="38"/>
      <c r="AC797" s="38"/>
      <c r="AD797" s="143"/>
    </row>
    <row r="798" spans="18:30" x14ac:dyDescent="0.25">
      <c r="R798" s="38"/>
      <c r="S798" s="38"/>
      <c r="T798" s="38"/>
      <c r="U798" s="38"/>
      <c r="V798" s="38"/>
      <c r="W798" s="38"/>
      <c r="X798" s="38"/>
      <c r="Y798" s="38"/>
      <c r="Z798" s="38"/>
      <c r="AA798" s="38"/>
      <c r="AB798" s="38"/>
      <c r="AC798" s="38"/>
      <c r="AD798" s="143"/>
    </row>
    <row r="799" spans="18:30" x14ac:dyDescent="0.25">
      <c r="R799" s="38"/>
      <c r="S799" s="38"/>
      <c r="T799" s="38"/>
      <c r="U799" s="38"/>
      <c r="V799" s="38"/>
      <c r="W799" s="38"/>
      <c r="X799" s="38"/>
      <c r="Y799" s="38"/>
      <c r="Z799" s="38"/>
      <c r="AA799" s="38"/>
      <c r="AB799" s="38"/>
      <c r="AC799" s="38"/>
      <c r="AD799" s="143"/>
    </row>
    <row r="800" spans="18:30" x14ac:dyDescent="0.25">
      <c r="R800" s="38"/>
      <c r="S800" s="38"/>
      <c r="T800" s="38"/>
      <c r="U800" s="38"/>
      <c r="V800" s="38"/>
      <c r="W800" s="38"/>
      <c r="X800" s="38"/>
      <c r="Y800" s="38"/>
      <c r="Z800" s="38"/>
      <c r="AA800" s="38"/>
      <c r="AB800" s="38"/>
      <c r="AC800" s="38"/>
      <c r="AD800" s="143"/>
    </row>
    <row r="801" spans="18:30" x14ac:dyDescent="0.25">
      <c r="R801" s="38"/>
      <c r="S801" s="38"/>
      <c r="T801" s="38"/>
      <c r="U801" s="38"/>
      <c r="V801" s="38"/>
      <c r="W801" s="38"/>
      <c r="X801" s="38"/>
      <c r="Y801" s="38"/>
      <c r="Z801" s="38"/>
      <c r="AA801" s="38"/>
      <c r="AB801" s="38"/>
      <c r="AC801" s="38"/>
      <c r="AD801" s="143"/>
    </row>
    <row r="802" spans="18:30" x14ac:dyDescent="0.25">
      <c r="R802" s="38"/>
      <c r="S802" s="38"/>
      <c r="T802" s="38"/>
      <c r="U802" s="38"/>
      <c r="V802" s="38"/>
      <c r="W802" s="38"/>
      <c r="X802" s="38"/>
      <c r="Y802" s="38"/>
      <c r="Z802" s="38"/>
      <c r="AA802" s="38"/>
      <c r="AB802" s="38"/>
      <c r="AC802" s="38"/>
      <c r="AD802" s="143"/>
    </row>
    <row r="803" spans="18:30" x14ac:dyDescent="0.25">
      <c r="R803" s="38"/>
      <c r="S803" s="38"/>
      <c r="T803" s="38"/>
      <c r="U803" s="38"/>
      <c r="V803" s="38"/>
      <c r="W803" s="38"/>
      <c r="X803" s="38"/>
      <c r="Y803" s="38"/>
      <c r="Z803" s="38"/>
      <c r="AA803" s="38"/>
      <c r="AB803" s="38"/>
      <c r="AC803" s="38"/>
      <c r="AD803" s="143"/>
    </row>
    <row r="804" spans="18:30" x14ac:dyDescent="0.25">
      <c r="R804" s="38"/>
      <c r="S804" s="38"/>
      <c r="T804" s="38"/>
      <c r="U804" s="38"/>
      <c r="V804" s="38"/>
      <c r="W804" s="38"/>
      <c r="X804" s="38"/>
      <c r="Y804" s="38"/>
      <c r="Z804" s="38"/>
      <c r="AA804" s="38"/>
      <c r="AB804" s="38"/>
      <c r="AC804" s="38"/>
      <c r="AD804" s="143"/>
    </row>
    <row r="805" spans="18:30" x14ac:dyDescent="0.25">
      <c r="R805" s="38"/>
      <c r="S805" s="38"/>
      <c r="T805" s="38"/>
      <c r="U805" s="38"/>
      <c r="V805" s="38"/>
      <c r="W805" s="38"/>
      <c r="X805" s="38"/>
      <c r="Y805" s="38"/>
      <c r="Z805" s="38"/>
      <c r="AA805" s="38"/>
      <c r="AB805" s="38"/>
      <c r="AC805" s="38"/>
      <c r="AD805" s="143"/>
    </row>
    <row r="806" spans="18:30" x14ac:dyDescent="0.25">
      <c r="R806" s="38"/>
      <c r="S806" s="38"/>
      <c r="T806" s="38"/>
      <c r="U806" s="38"/>
      <c r="V806" s="38"/>
      <c r="W806" s="38"/>
      <c r="X806" s="38"/>
      <c r="Y806" s="38"/>
      <c r="Z806" s="38"/>
      <c r="AA806" s="38"/>
      <c r="AB806" s="38"/>
      <c r="AC806" s="38"/>
      <c r="AD806" s="143"/>
    </row>
    <row r="807" spans="18:30" x14ac:dyDescent="0.25">
      <c r="R807" s="38"/>
      <c r="S807" s="38"/>
      <c r="T807" s="38"/>
      <c r="U807" s="38"/>
      <c r="V807" s="38"/>
      <c r="W807" s="38"/>
      <c r="X807" s="38"/>
      <c r="Y807" s="38"/>
      <c r="Z807" s="38"/>
      <c r="AA807" s="38"/>
      <c r="AB807" s="38"/>
      <c r="AC807" s="38"/>
      <c r="AD807" s="143"/>
    </row>
    <row r="808" spans="18:30" x14ac:dyDescent="0.25">
      <c r="R808" s="38"/>
      <c r="S808" s="38"/>
      <c r="T808" s="38"/>
      <c r="U808" s="38"/>
      <c r="V808" s="38"/>
      <c r="W808" s="38"/>
      <c r="X808" s="38"/>
      <c r="Y808" s="38"/>
      <c r="Z808" s="38"/>
      <c r="AA808" s="38"/>
      <c r="AB808" s="38"/>
      <c r="AC808" s="38"/>
      <c r="AD808" s="143"/>
    </row>
    <row r="809" spans="18:30" x14ac:dyDescent="0.25">
      <c r="R809" s="38"/>
      <c r="S809" s="38"/>
      <c r="T809" s="38"/>
      <c r="U809" s="38"/>
      <c r="V809" s="38"/>
      <c r="W809" s="38"/>
      <c r="X809" s="38"/>
      <c r="Y809" s="38"/>
      <c r="Z809" s="38"/>
      <c r="AA809" s="38"/>
      <c r="AB809" s="38"/>
      <c r="AC809" s="38"/>
      <c r="AD809" s="143"/>
    </row>
    <row r="810" spans="18:30" x14ac:dyDescent="0.25">
      <c r="R810" s="38"/>
      <c r="S810" s="38"/>
      <c r="T810" s="38"/>
      <c r="U810" s="38"/>
      <c r="V810" s="38"/>
      <c r="W810" s="38"/>
      <c r="X810" s="38"/>
      <c r="Y810" s="38"/>
      <c r="Z810" s="38"/>
      <c r="AA810" s="38"/>
      <c r="AB810" s="38"/>
      <c r="AC810" s="38"/>
      <c r="AD810" s="143"/>
    </row>
    <row r="811" spans="18:30" x14ac:dyDescent="0.25">
      <c r="R811" s="38"/>
      <c r="S811" s="38"/>
      <c r="T811" s="38"/>
      <c r="U811" s="38"/>
      <c r="V811" s="38"/>
      <c r="W811" s="38"/>
      <c r="X811" s="38"/>
      <c r="Y811" s="38"/>
      <c r="Z811" s="38"/>
      <c r="AA811" s="38"/>
      <c r="AB811" s="38"/>
      <c r="AC811" s="38"/>
      <c r="AD811" s="143"/>
    </row>
    <row r="812" spans="18:30" x14ac:dyDescent="0.25">
      <c r="R812" s="38"/>
      <c r="S812" s="38"/>
      <c r="T812" s="38"/>
      <c r="U812" s="38"/>
      <c r="V812" s="38"/>
      <c r="W812" s="38"/>
      <c r="X812" s="38"/>
      <c r="Y812" s="38"/>
      <c r="Z812" s="38"/>
      <c r="AA812" s="38"/>
      <c r="AB812" s="38"/>
      <c r="AC812" s="38"/>
      <c r="AD812" s="143"/>
    </row>
    <row r="813" spans="18:30" x14ac:dyDescent="0.25">
      <c r="R813" s="38"/>
      <c r="S813" s="38"/>
      <c r="T813" s="38"/>
      <c r="U813" s="38"/>
      <c r="V813" s="38"/>
      <c r="W813" s="38"/>
      <c r="X813" s="38"/>
      <c r="Y813" s="38"/>
      <c r="Z813" s="38"/>
      <c r="AA813" s="38"/>
      <c r="AB813" s="38"/>
      <c r="AC813" s="38"/>
      <c r="AD813" s="143"/>
    </row>
    <row r="814" spans="18:30" x14ac:dyDescent="0.25">
      <c r="R814" s="38"/>
      <c r="S814" s="38"/>
      <c r="T814" s="38"/>
      <c r="U814" s="38"/>
      <c r="V814" s="38"/>
      <c r="W814" s="38"/>
      <c r="X814" s="38"/>
      <c r="Y814" s="38"/>
      <c r="Z814" s="38"/>
      <c r="AA814" s="38"/>
      <c r="AB814" s="38"/>
      <c r="AC814" s="38"/>
      <c r="AD814" s="143"/>
    </row>
    <row r="815" spans="18:30" x14ac:dyDescent="0.25">
      <c r="R815" s="38"/>
      <c r="S815" s="38"/>
      <c r="T815" s="38"/>
      <c r="U815" s="38"/>
      <c r="V815" s="38"/>
      <c r="W815" s="38"/>
      <c r="X815" s="38"/>
      <c r="Y815" s="38"/>
      <c r="Z815" s="38"/>
      <c r="AA815" s="38"/>
      <c r="AB815" s="38"/>
      <c r="AC815" s="38"/>
      <c r="AD815" s="143"/>
    </row>
    <row r="816" spans="18:30" x14ac:dyDescent="0.25">
      <c r="R816" s="38"/>
      <c r="S816" s="38"/>
      <c r="T816" s="38"/>
      <c r="U816" s="38"/>
      <c r="V816" s="38"/>
      <c r="W816" s="38"/>
      <c r="X816" s="38"/>
      <c r="Y816" s="38"/>
      <c r="Z816" s="38"/>
      <c r="AA816" s="38"/>
      <c r="AB816" s="38"/>
      <c r="AC816" s="38"/>
      <c r="AD816" s="143"/>
    </row>
    <row r="817" spans="18:30" x14ac:dyDescent="0.25">
      <c r="R817" s="38"/>
      <c r="S817" s="38"/>
      <c r="T817" s="38"/>
      <c r="U817" s="38"/>
      <c r="V817" s="38"/>
      <c r="W817" s="38"/>
      <c r="X817" s="38"/>
      <c r="Y817" s="38"/>
      <c r="Z817" s="38"/>
      <c r="AA817" s="38"/>
      <c r="AB817" s="38"/>
      <c r="AC817" s="38"/>
      <c r="AD817" s="143"/>
    </row>
    <row r="818" spans="18:30" x14ac:dyDescent="0.25">
      <c r="R818" s="38"/>
      <c r="S818" s="38"/>
      <c r="T818" s="38"/>
      <c r="U818" s="38"/>
      <c r="V818" s="38"/>
      <c r="W818" s="38"/>
      <c r="X818" s="38"/>
      <c r="Y818" s="38"/>
      <c r="Z818" s="38"/>
      <c r="AA818" s="38"/>
      <c r="AB818" s="38"/>
      <c r="AC818" s="38"/>
      <c r="AD818" s="143"/>
    </row>
    <row r="819" spans="18:30" x14ac:dyDescent="0.25">
      <c r="R819" s="38"/>
      <c r="S819" s="38"/>
      <c r="T819" s="38"/>
      <c r="U819" s="38"/>
      <c r="V819" s="38"/>
      <c r="W819" s="38"/>
      <c r="X819" s="38"/>
      <c r="Y819" s="38"/>
      <c r="Z819" s="38"/>
      <c r="AA819" s="38"/>
      <c r="AB819" s="38"/>
      <c r="AC819" s="38"/>
      <c r="AD819" s="143"/>
    </row>
    <row r="820" spans="18:30" x14ac:dyDescent="0.25">
      <c r="R820" s="38"/>
      <c r="S820" s="38"/>
      <c r="T820" s="38"/>
      <c r="U820" s="38"/>
      <c r="V820" s="38"/>
      <c r="W820" s="38"/>
      <c r="X820" s="38"/>
      <c r="Y820" s="38"/>
      <c r="Z820" s="38"/>
      <c r="AA820" s="38"/>
      <c r="AB820" s="38"/>
      <c r="AC820" s="38"/>
      <c r="AD820" s="143"/>
    </row>
    <row r="821" spans="18:30" x14ac:dyDescent="0.25">
      <c r="R821" s="38"/>
      <c r="S821" s="38"/>
      <c r="T821" s="38"/>
      <c r="U821" s="38"/>
      <c r="V821" s="38"/>
      <c r="W821" s="38"/>
      <c r="X821" s="38"/>
      <c r="Y821" s="38"/>
      <c r="Z821" s="38"/>
      <c r="AA821" s="38"/>
      <c r="AB821" s="38"/>
      <c r="AC821" s="38"/>
      <c r="AD821" s="143"/>
    </row>
    <row r="822" spans="18:30" x14ac:dyDescent="0.25">
      <c r="R822" s="38"/>
      <c r="S822" s="38"/>
      <c r="T822" s="38"/>
      <c r="U822" s="38"/>
      <c r="V822" s="38"/>
      <c r="W822" s="38"/>
      <c r="X822" s="38"/>
      <c r="Y822" s="38"/>
      <c r="Z822" s="38"/>
      <c r="AA822" s="38"/>
      <c r="AB822" s="38"/>
      <c r="AC822" s="38"/>
      <c r="AD822" s="143"/>
    </row>
    <row r="823" spans="18:30" x14ac:dyDescent="0.25">
      <c r="R823" s="38"/>
      <c r="S823" s="38"/>
      <c r="T823" s="38"/>
      <c r="U823" s="38"/>
      <c r="V823" s="38"/>
      <c r="W823" s="38"/>
      <c r="X823" s="38"/>
      <c r="Y823" s="38"/>
      <c r="Z823" s="38"/>
      <c r="AA823" s="38"/>
      <c r="AB823" s="38"/>
      <c r="AC823" s="38"/>
      <c r="AD823" s="143"/>
    </row>
    <row r="824" spans="18:30" x14ac:dyDescent="0.25">
      <c r="R824" s="38"/>
      <c r="S824" s="38"/>
      <c r="T824" s="38"/>
      <c r="U824" s="38"/>
      <c r="V824" s="38"/>
      <c r="W824" s="38"/>
      <c r="X824" s="38"/>
      <c r="Y824" s="38"/>
      <c r="Z824" s="38"/>
      <c r="AA824" s="38"/>
      <c r="AB824" s="38"/>
      <c r="AC824" s="38"/>
      <c r="AD824" s="143"/>
    </row>
    <row r="825" spans="18:30" x14ac:dyDescent="0.25">
      <c r="R825" s="38"/>
      <c r="S825" s="38"/>
      <c r="T825" s="38"/>
      <c r="U825" s="38"/>
      <c r="V825" s="38"/>
      <c r="W825" s="38"/>
      <c r="X825" s="38"/>
      <c r="Y825" s="38"/>
      <c r="Z825" s="38"/>
      <c r="AA825" s="38"/>
      <c r="AB825" s="38"/>
      <c r="AC825" s="38"/>
      <c r="AD825" s="143"/>
    </row>
    <row r="826" spans="18:30" x14ac:dyDescent="0.25">
      <c r="R826" s="38"/>
      <c r="S826" s="38"/>
      <c r="T826" s="38"/>
      <c r="U826" s="38"/>
      <c r="V826" s="38"/>
      <c r="W826" s="38"/>
      <c r="X826" s="38"/>
      <c r="Y826" s="38"/>
      <c r="Z826" s="38"/>
      <c r="AA826" s="38"/>
      <c r="AB826" s="38"/>
      <c r="AC826" s="38"/>
      <c r="AD826" s="143"/>
    </row>
    <row r="827" spans="18:30" x14ac:dyDescent="0.25">
      <c r="R827" s="38"/>
      <c r="S827" s="38"/>
      <c r="T827" s="38"/>
      <c r="U827" s="38"/>
      <c r="V827" s="38"/>
      <c r="W827" s="38"/>
      <c r="X827" s="38"/>
      <c r="Y827" s="38"/>
      <c r="Z827" s="38"/>
      <c r="AA827" s="38"/>
      <c r="AB827" s="38"/>
      <c r="AC827" s="38"/>
      <c r="AD827" s="143"/>
    </row>
    <row r="828" spans="18:30" x14ac:dyDescent="0.25">
      <c r="R828" s="38"/>
      <c r="S828" s="38"/>
      <c r="T828" s="38"/>
      <c r="U828" s="38"/>
      <c r="V828" s="38"/>
      <c r="W828" s="38"/>
      <c r="X828" s="38"/>
      <c r="Y828" s="38"/>
      <c r="Z828" s="38"/>
      <c r="AA828" s="38"/>
      <c r="AB828" s="38"/>
      <c r="AC828" s="38"/>
      <c r="AD828" s="143"/>
    </row>
    <row r="829" spans="18:30" x14ac:dyDescent="0.25">
      <c r="R829" s="38"/>
      <c r="S829" s="38"/>
      <c r="T829" s="38"/>
      <c r="U829" s="38"/>
      <c r="V829" s="38"/>
      <c r="W829" s="38"/>
      <c r="X829" s="38"/>
      <c r="Y829" s="38"/>
      <c r="Z829" s="38"/>
      <c r="AA829" s="38"/>
      <c r="AB829" s="38"/>
      <c r="AC829" s="38"/>
      <c r="AD829" s="143"/>
    </row>
    <row r="830" spans="18:30" x14ac:dyDescent="0.25">
      <c r="R830" s="38"/>
      <c r="S830" s="38"/>
      <c r="T830" s="38"/>
      <c r="U830" s="38"/>
      <c r="V830" s="38"/>
      <c r="W830" s="38"/>
      <c r="X830" s="38"/>
      <c r="Y830" s="38"/>
      <c r="Z830" s="38"/>
      <c r="AA830" s="38"/>
      <c r="AB830" s="38"/>
      <c r="AC830" s="38"/>
      <c r="AD830" s="143"/>
    </row>
    <row r="831" spans="18:30" x14ac:dyDescent="0.25">
      <c r="R831" s="38"/>
      <c r="S831" s="38"/>
      <c r="T831" s="38"/>
      <c r="U831" s="38"/>
      <c r="V831" s="38"/>
      <c r="W831" s="38"/>
      <c r="X831" s="38"/>
      <c r="Y831" s="38"/>
      <c r="Z831" s="38"/>
      <c r="AA831" s="38"/>
      <c r="AB831" s="38"/>
      <c r="AC831" s="38"/>
      <c r="AD831" s="143"/>
    </row>
    <row r="832" spans="18:30" x14ac:dyDescent="0.25">
      <c r="R832" s="38"/>
      <c r="S832" s="38"/>
      <c r="T832" s="38"/>
      <c r="U832" s="38"/>
      <c r="V832" s="38"/>
      <c r="W832" s="38"/>
      <c r="X832" s="38"/>
      <c r="Y832" s="38"/>
      <c r="Z832" s="38"/>
      <c r="AA832" s="38"/>
      <c r="AB832" s="38"/>
      <c r="AC832" s="38"/>
      <c r="AD832" s="143"/>
    </row>
    <row r="833" spans="18:30" x14ac:dyDescent="0.25">
      <c r="R833" s="38"/>
      <c r="S833" s="38"/>
      <c r="T833" s="38"/>
      <c r="U833" s="38"/>
      <c r="V833" s="38"/>
      <c r="W833" s="38"/>
      <c r="X833" s="38"/>
      <c r="Y833" s="38"/>
      <c r="Z833" s="38"/>
      <c r="AA833" s="38"/>
      <c r="AB833" s="38"/>
      <c r="AC833" s="38"/>
      <c r="AD833" s="143"/>
    </row>
    <row r="834" spans="18:30" x14ac:dyDescent="0.25">
      <c r="R834" s="38"/>
      <c r="S834" s="38"/>
      <c r="T834" s="38"/>
      <c r="U834" s="38"/>
      <c r="V834" s="38"/>
      <c r="W834" s="38"/>
      <c r="X834" s="38"/>
      <c r="Y834" s="38"/>
      <c r="Z834" s="38"/>
      <c r="AA834" s="38"/>
      <c r="AB834" s="38"/>
      <c r="AC834" s="38"/>
      <c r="AD834" s="143"/>
    </row>
    <row r="835" spans="18:30" x14ac:dyDescent="0.25">
      <c r="R835" s="38"/>
      <c r="S835" s="38"/>
      <c r="T835" s="38"/>
      <c r="U835" s="38"/>
      <c r="V835" s="38"/>
      <c r="W835" s="38"/>
      <c r="X835" s="38"/>
      <c r="Y835" s="38"/>
      <c r="Z835" s="38"/>
      <c r="AA835" s="38"/>
      <c r="AB835" s="38"/>
      <c r="AC835" s="38"/>
      <c r="AD835" s="143"/>
    </row>
    <row r="836" spans="18:30" x14ac:dyDescent="0.25">
      <c r="R836" s="38"/>
      <c r="S836" s="38"/>
      <c r="T836" s="38"/>
      <c r="U836" s="38"/>
      <c r="V836" s="38"/>
      <c r="W836" s="38"/>
      <c r="X836" s="38"/>
      <c r="Y836" s="38"/>
      <c r="Z836" s="38"/>
      <c r="AA836" s="38"/>
      <c r="AB836" s="38"/>
      <c r="AC836" s="38"/>
      <c r="AD836" s="143"/>
    </row>
    <row r="837" spans="18:30" x14ac:dyDescent="0.25">
      <c r="R837" s="38"/>
      <c r="S837" s="38"/>
      <c r="T837" s="38"/>
      <c r="U837" s="38"/>
      <c r="V837" s="38"/>
      <c r="W837" s="38"/>
      <c r="X837" s="38"/>
      <c r="Y837" s="38"/>
      <c r="Z837" s="38"/>
      <c r="AA837" s="38"/>
      <c r="AB837" s="38"/>
      <c r="AC837" s="38"/>
      <c r="AD837" s="143"/>
    </row>
    <row r="838" spans="18:30" x14ac:dyDescent="0.25">
      <c r="R838" s="38"/>
      <c r="S838" s="38"/>
      <c r="T838" s="38"/>
      <c r="U838" s="38"/>
      <c r="V838" s="38"/>
      <c r="W838" s="38"/>
      <c r="X838" s="38"/>
      <c r="Y838" s="38"/>
      <c r="Z838" s="38"/>
      <c r="AA838" s="38"/>
      <c r="AB838" s="38"/>
      <c r="AC838" s="38"/>
      <c r="AD838" s="143"/>
    </row>
    <row r="839" spans="18:30" x14ac:dyDescent="0.25">
      <c r="R839" s="38"/>
      <c r="S839" s="38"/>
      <c r="T839" s="38"/>
      <c r="U839" s="38"/>
      <c r="V839" s="38"/>
      <c r="W839" s="38"/>
      <c r="X839" s="38"/>
      <c r="Y839" s="38"/>
      <c r="Z839" s="38"/>
      <c r="AA839" s="38"/>
      <c r="AB839" s="38"/>
      <c r="AC839" s="38"/>
      <c r="AD839" s="143"/>
    </row>
    <row r="840" spans="18:30" x14ac:dyDescent="0.25">
      <c r="R840" s="38"/>
      <c r="S840" s="38"/>
      <c r="T840" s="38"/>
      <c r="U840" s="38"/>
      <c r="V840" s="38"/>
      <c r="W840" s="38"/>
      <c r="X840" s="38"/>
      <c r="Y840" s="38"/>
      <c r="Z840" s="38"/>
      <c r="AA840" s="38"/>
      <c r="AB840" s="38"/>
      <c r="AC840" s="38"/>
      <c r="AD840" s="143"/>
    </row>
    <row r="841" spans="18:30" x14ac:dyDescent="0.25">
      <c r="R841" s="38"/>
      <c r="S841" s="38"/>
      <c r="T841" s="38"/>
      <c r="U841" s="38"/>
      <c r="V841" s="38"/>
      <c r="W841" s="38"/>
      <c r="X841" s="38"/>
      <c r="Y841" s="38"/>
      <c r="Z841" s="38"/>
      <c r="AA841" s="38"/>
      <c r="AB841" s="38"/>
      <c r="AC841" s="38"/>
      <c r="AD841" s="143"/>
    </row>
    <row r="842" spans="18:30" x14ac:dyDescent="0.25">
      <c r="R842" s="38"/>
      <c r="S842" s="38"/>
      <c r="T842" s="38"/>
      <c r="U842" s="38"/>
      <c r="V842" s="38"/>
      <c r="W842" s="38"/>
      <c r="X842" s="38"/>
      <c r="Y842" s="38"/>
      <c r="Z842" s="38"/>
      <c r="AA842" s="38"/>
      <c r="AB842" s="38"/>
      <c r="AC842" s="38"/>
      <c r="AD842" s="143"/>
    </row>
    <row r="843" spans="18:30" x14ac:dyDescent="0.25">
      <c r="R843" s="38"/>
      <c r="S843" s="38"/>
      <c r="T843" s="38"/>
      <c r="U843" s="38"/>
      <c r="V843" s="38"/>
      <c r="W843" s="38"/>
      <c r="X843" s="38"/>
      <c r="Y843" s="38"/>
      <c r="Z843" s="38"/>
      <c r="AA843" s="38"/>
      <c r="AB843" s="38"/>
      <c r="AC843" s="38"/>
      <c r="AD843" s="143"/>
    </row>
    <row r="844" spans="18:30" x14ac:dyDescent="0.25">
      <c r="R844" s="38"/>
      <c r="S844" s="38"/>
      <c r="T844" s="38"/>
      <c r="U844" s="38"/>
      <c r="V844" s="38"/>
      <c r="W844" s="38"/>
      <c r="X844" s="38"/>
      <c r="Y844" s="38"/>
      <c r="Z844" s="38"/>
      <c r="AA844" s="38"/>
      <c r="AB844" s="38"/>
      <c r="AC844" s="38"/>
      <c r="AD844" s="143"/>
    </row>
    <row r="845" spans="18:30" x14ac:dyDescent="0.25">
      <c r="R845" s="38"/>
      <c r="S845" s="38"/>
      <c r="T845" s="38"/>
      <c r="U845" s="38"/>
      <c r="V845" s="38"/>
      <c r="W845" s="38"/>
      <c r="X845" s="38"/>
      <c r="Y845" s="38"/>
      <c r="Z845" s="38"/>
      <c r="AA845" s="38"/>
      <c r="AB845" s="38"/>
      <c r="AC845" s="38"/>
      <c r="AD845" s="143"/>
    </row>
    <row r="846" spans="18:30" x14ac:dyDescent="0.25">
      <c r="R846" s="38"/>
      <c r="S846" s="38"/>
      <c r="T846" s="38"/>
      <c r="U846" s="38"/>
      <c r="V846" s="38"/>
      <c r="W846" s="38"/>
      <c r="X846" s="38"/>
      <c r="Y846" s="38"/>
      <c r="Z846" s="38"/>
      <c r="AA846" s="38"/>
      <c r="AB846" s="38"/>
      <c r="AC846" s="38"/>
      <c r="AD846" s="143"/>
    </row>
    <row r="847" spans="18:30" x14ac:dyDescent="0.25">
      <c r="R847" s="38"/>
      <c r="S847" s="38"/>
      <c r="T847" s="38"/>
      <c r="U847" s="38"/>
      <c r="V847" s="38"/>
      <c r="W847" s="38"/>
      <c r="X847" s="38"/>
      <c r="Y847" s="38"/>
      <c r="Z847" s="38"/>
      <c r="AA847" s="38"/>
      <c r="AB847" s="38"/>
      <c r="AC847" s="38"/>
      <c r="AD847" s="143"/>
    </row>
    <row r="848" spans="18:30" x14ac:dyDescent="0.25">
      <c r="R848" s="38"/>
      <c r="S848" s="38"/>
      <c r="T848" s="38"/>
      <c r="U848" s="38"/>
      <c r="V848" s="38"/>
      <c r="W848" s="38"/>
      <c r="X848" s="38"/>
      <c r="Y848" s="38"/>
      <c r="Z848" s="38"/>
      <c r="AA848" s="38"/>
      <c r="AB848" s="38"/>
      <c r="AC848" s="38"/>
      <c r="AD848" s="143"/>
    </row>
    <row r="849" spans="18:30" x14ac:dyDescent="0.25">
      <c r="R849" s="38"/>
      <c r="S849" s="38"/>
      <c r="T849" s="38"/>
      <c r="U849" s="38"/>
      <c r="V849" s="38"/>
      <c r="W849" s="38"/>
      <c r="X849" s="38"/>
      <c r="Y849" s="38"/>
      <c r="Z849" s="38"/>
      <c r="AA849" s="38"/>
      <c r="AB849" s="38"/>
      <c r="AC849" s="38"/>
      <c r="AD849" s="143"/>
    </row>
    <row r="850" spans="18:30" x14ac:dyDescent="0.25">
      <c r="R850" s="38"/>
      <c r="S850" s="38"/>
      <c r="T850" s="38"/>
      <c r="U850" s="38"/>
      <c r="V850" s="38"/>
      <c r="W850" s="38"/>
      <c r="X850" s="38"/>
      <c r="Y850" s="38"/>
      <c r="Z850" s="38"/>
      <c r="AA850" s="38"/>
      <c r="AB850" s="38"/>
      <c r="AC850" s="38"/>
      <c r="AD850" s="143"/>
    </row>
    <row r="851" spans="18:30" x14ac:dyDescent="0.25">
      <c r="R851" s="38"/>
      <c r="S851" s="38"/>
      <c r="T851" s="38"/>
      <c r="U851" s="38"/>
      <c r="V851" s="38"/>
      <c r="W851" s="38"/>
      <c r="X851" s="38"/>
      <c r="Y851" s="38"/>
      <c r="Z851" s="38"/>
      <c r="AA851" s="38"/>
      <c r="AB851" s="38"/>
      <c r="AC851" s="38"/>
      <c r="AD851" s="143"/>
    </row>
    <row r="852" spans="18:30" x14ac:dyDescent="0.25">
      <c r="R852" s="38"/>
      <c r="S852" s="38"/>
      <c r="T852" s="38"/>
      <c r="U852" s="38"/>
      <c r="V852" s="38"/>
      <c r="W852" s="38"/>
      <c r="X852" s="38"/>
      <c r="Y852" s="38"/>
      <c r="Z852" s="38"/>
      <c r="AA852" s="38"/>
      <c r="AB852" s="38"/>
      <c r="AC852" s="38"/>
      <c r="AD852" s="143"/>
    </row>
    <row r="853" spans="18:30" x14ac:dyDescent="0.25">
      <c r="R853" s="38"/>
      <c r="S853" s="38"/>
      <c r="T853" s="38"/>
      <c r="U853" s="38"/>
      <c r="V853" s="38"/>
      <c r="W853" s="38"/>
      <c r="X853" s="38"/>
      <c r="Y853" s="38"/>
      <c r="Z853" s="38"/>
      <c r="AA853" s="38"/>
      <c r="AB853" s="38"/>
      <c r="AC853" s="38"/>
      <c r="AD853" s="143"/>
    </row>
    <row r="854" spans="18:30" x14ac:dyDescent="0.25">
      <c r="R854" s="38"/>
      <c r="S854" s="38"/>
      <c r="T854" s="38"/>
      <c r="U854" s="38"/>
      <c r="V854" s="38"/>
      <c r="W854" s="38"/>
      <c r="X854" s="38"/>
      <c r="Y854" s="38"/>
      <c r="Z854" s="38"/>
      <c r="AA854" s="38"/>
      <c r="AB854" s="38"/>
      <c r="AC854" s="38"/>
      <c r="AD854" s="143"/>
    </row>
    <row r="855" spans="18:30" x14ac:dyDescent="0.25">
      <c r="R855" s="38"/>
      <c r="S855" s="38"/>
      <c r="T855" s="38"/>
      <c r="U855" s="38"/>
      <c r="V855" s="38"/>
      <c r="W855" s="38"/>
      <c r="X855" s="38"/>
      <c r="Y855" s="38"/>
      <c r="Z855" s="38"/>
      <c r="AA855" s="38"/>
      <c r="AB855" s="38"/>
      <c r="AC855" s="38"/>
      <c r="AD855" s="143"/>
    </row>
    <row r="856" spans="18:30" x14ac:dyDescent="0.25">
      <c r="R856" s="38"/>
      <c r="S856" s="38"/>
      <c r="T856" s="38"/>
      <c r="U856" s="38"/>
      <c r="V856" s="38"/>
      <c r="W856" s="38"/>
      <c r="X856" s="38"/>
      <c r="Y856" s="38"/>
      <c r="Z856" s="38"/>
      <c r="AA856" s="38"/>
      <c r="AB856" s="38"/>
      <c r="AC856" s="38"/>
      <c r="AD856" s="143"/>
    </row>
    <row r="857" spans="18:30" x14ac:dyDescent="0.25">
      <c r="R857" s="38"/>
      <c r="S857" s="38"/>
      <c r="T857" s="38"/>
      <c r="U857" s="38"/>
      <c r="V857" s="38"/>
      <c r="W857" s="38"/>
      <c r="X857" s="38"/>
      <c r="Y857" s="38"/>
      <c r="Z857" s="38"/>
      <c r="AA857" s="38"/>
      <c r="AB857" s="38"/>
      <c r="AC857" s="38"/>
      <c r="AD857" s="143"/>
    </row>
    <row r="858" spans="18:30" x14ac:dyDescent="0.25">
      <c r="R858" s="38"/>
      <c r="S858" s="38"/>
      <c r="T858" s="38"/>
      <c r="U858" s="38"/>
      <c r="V858" s="38"/>
      <c r="W858" s="38"/>
      <c r="X858" s="38"/>
      <c r="Y858" s="38"/>
      <c r="Z858" s="38"/>
      <c r="AA858" s="38"/>
      <c r="AB858" s="38"/>
      <c r="AC858" s="38"/>
      <c r="AD858" s="143"/>
    </row>
    <row r="859" spans="18:30" x14ac:dyDescent="0.25">
      <c r="R859" s="38"/>
      <c r="S859" s="38"/>
      <c r="T859" s="38"/>
      <c r="U859" s="38"/>
      <c r="V859" s="38"/>
      <c r="W859" s="38"/>
      <c r="X859" s="38"/>
      <c r="Y859" s="38"/>
      <c r="Z859" s="38"/>
      <c r="AA859" s="38"/>
      <c r="AB859" s="38"/>
      <c r="AC859" s="38"/>
      <c r="AD859" s="143"/>
    </row>
    <row r="860" spans="18:30" x14ac:dyDescent="0.25">
      <c r="R860" s="38"/>
      <c r="S860" s="38"/>
      <c r="T860" s="38"/>
      <c r="U860" s="38"/>
      <c r="V860" s="38"/>
      <c r="W860" s="38"/>
      <c r="X860" s="38"/>
      <c r="Y860" s="38"/>
      <c r="Z860" s="38"/>
      <c r="AA860" s="38"/>
      <c r="AB860" s="38"/>
      <c r="AC860" s="38"/>
      <c r="AD860" s="143"/>
    </row>
    <row r="861" spans="18:30" x14ac:dyDescent="0.25">
      <c r="R861" s="38"/>
      <c r="S861" s="38"/>
      <c r="T861" s="38"/>
      <c r="U861" s="38"/>
      <c r="V861" s="38"/>
      <c r="W861" s="38"/>
      <c r="X861" s="38"/>
      <c r="Y861" s="38"/>
      <c r="Z861" s="38"/>
      <c r="AA861" s="38"/>
      <c r="AB861" s="38"/>
      <c r="AC861" s="38"/>
      <c r="AD861" s="143"/>
    </row>
    <row r="862" spans="18:30" x14ac:dyDescent="0.25">
      <c r="R862" s="38"/>
      <c r="S862" s="38"/>
      <c r="T862" s="38"/>
      <c r="U862" s="38"/>
      <c r="V862" s="38"/>
      <c r="W862" s="38"/>
      <c r="X862" s="38"/>
      <c r="Y862" s="38"/>
      <c r="Z862" s="38"/>
      <c r="AA862" s="38"/>
      <c r="AB862" s="38"/>
      <c r="AC862" s="38"/>
      <c r="AD862" s="143"/>
    </row>
    <row r="863" spans="18:30" x14ac:dyDescent="0.25">
      <c r="R863" s="38"/>
      <c r="S863" s="38"/>
      <c r="T863" s="38"/>
      <c r="U863" s="38"/>
      <c r="V863" s="38"/>
      <c r="W863" s="38"/>
      <c r="X863" s="38"/>
      <c r="Y863" s="38"/>
      <c r="Z863" s="38"/>
      <c r="AA863" s="38"/>
      <c r="AB863" s="38"/>
      <c r="AC863" s="38"/>
      <c r="AD863" s="143"/>
    </row>
    <row r="864" spans="18:30" x14ac:dyDescent="0.25">
      <c r="R864" s="38"/>
      <c r="S864" s="38"/>
      <c r="T864" s="38"/>
      <c r="U864" s="38"/>
      <c r="V864" s="38"/>
      <c r="W864" s="38"/>
      <c r="X864" s="38"/>
      <c r="Y864" s="38"/>
      <c r="Z864" s="38"/>
      <c r="AA864" s="38"/>
      <c r="AB864" s="38"/>
      <c r="AC864" s="38"/>
      <c r="AD864" s="143"/>
    </row>
    <row r="865" spans="18:30" x14ac:dyDescent="0.25">
      <c r="R865" s="38"/>
      <c r="S865" s="38"/>
      <c r="T865" s="38"/>
      <c r="U865" s="38"/>
      <c r="V865" s="38"/>
      <c r="W865" s="38"/>
      <c r="X865" s="38"/>
      <c r="Y865" s="38"/>
      <c r="Z865" s="38"/>
      <c r="AA865" s="38"/>
      <c r="AB865" s="38"/>
      <c r="AC865" s="38"/>
      <c r="AD865" s="143"/>
    </row>
    <row r="866" spans="18:30" x14ac:dyDescent="0.25">
      <c r="R866" s="38"/>
      <c r="S866" s="38"/>
      <c r="T866" s="38"/>
      <c r="U866" s="38"/>
      <c r="V866" s="38"/>
      <c r="W866" s="38"/>
      <c r="X866" s="38"/>
      <c r="Y866" s="38"/>
      <c r="Z866" s="38"/>
      <c r="AA866" s="38"/>
      <c r="AB866" s="38"/>
      <c r="AC866" s="38"/>
      <c r="AD866" s="143"/>
    </row>
    <row r="867" spans="18:30" x14ac:dyDescent="0.25">
      <c r="R867" s="38"/>
      <c r="S867" s="38"/>
      <c r="T867" s="38"/>
      <c r="U867" s="38"/>
      <c r="V867" s="38"/>
      <c r="W867" s="38"/>
      <c r="X867" s="38"/>
      <c r="Y867" s="38"/>
      <c r="Z867" s="38"/>
      <c r="AA867" s="38"/>
      <c r="AB867" s="38"/>
      <c r="AC867" s="38"/>
      <c r="AD867" s="143"/>
    </row>
    <row r="868" spans="18:30" x14ac:dyDescent="0.25">
      <c r="R868" s="38"/>
      <c r="S868" s="38"/>
      <c r="T868" s="38"/>
      <c r="U868" s="38"/>
      <c r="V868" s="38"/>
      <c r="W868" s="38"/>
      <c r="X868" s="38"/>
      <c r="Y868" s="38"/>
      <c r="Z868" s="38"/>
      <c r="AA868" s="38"/>
      <c r="AB868" s="38"/>
      <c r="AC868" s="38"/>
      <c r="AD868" s="143"/>
    </row>
    <row r="869" spans="18:30" x14ac:dyDescent="0.25">
      <c r="R869" s="38"/>
      <c r="S869" s="38"/>
      <c r="T869" s="38"/>
      <c r="U869" s="38"/>
      <c r="V869" s="38"/>
      <c r="W869" s="38"/>
      <c r="X869" s="38"/>
      <c r="Y869" s="38"/>
      <c r="Z869" s="38"/>
      <c r="AA869" s="38"/>
      <c r="AB869" s="38"/>
      <c r="AC869" s="38"/>
      <c r="AD869" s="143"/>
    </row>
    <row r="870" spans="18:30" x14ac:dyDescent="0.25">
      <c r="R870" s="38"/>
      <c r="S870" s="38"/>
      <c r="T870" s="38"/>
      <c r="U870" s="38"/>
      <c r="V870" s="38"/>
      <c r="W870" s="38"/>
      <c r="X870" s="38"/>
      <c r="Y870" s="38"/>
      <c r="Z870" s="38"/>
      <c r="AA870" s="38"/>
      <c r="AB870" s="38"/>
      <c r="AC870" s="38"/>
      <c r="AD870" s="143"/>
    </row>
    <row r="871" spans="18:30" x14ac:dyDescent="0.25">
      <c r="R871" s="38"/>
      <c r="S871" s="38"/>
      <c r="T871" s="38"/>
      <c r="U871" s="38"/>
      <c r="V871" s="38"/>
      <c r="W871" s="38"/>
      <c r="X871" s="38"/>
      <c r="Y871" s="38"/>
      <c r="Z871" s="38"/>
      <c r="AA871" s="38"/>
      <c r="AB871" s="38"/>
      <c r="AC871" s="38"/>
      <c r="AD871" s="143"/>
    </row>
    <row r="872" spans="18:30" x14ac:dyDescent="0.25">
      <c r="R872" s="38"/>
      <c r="S872" s="38"/>
      <c r="T872" s="38"/>
      <c r="U872" s="38"/>
      <c r="V872" s="38"/>
      <c r="W872" s="38"/>
      <c r="X872" s="38"/>
      <c r="Y872" s="38"/>
      <c r="Z872" s="38"/>
      <c r="AA872" s="38"/>
      <c r="AB872" s="38"/>
      <c r="AC872" s="38"/>
      <c r="AD872" s="143"/>
    </row>
    <row r="873" spans="18:30" x14ac:dyDescent="0.25">
      <c r="R873" s="38"/>
      <c r="S873" s="38"/>
      <c r="T873" s="38"/>
      <c r="U873" s="38"/>
      <c r="V873" s="38"/>
      <c r="W873" s="38"/>
      <c r="X873" s="38"/>
      <c r="Y873" s="38"/>
      <c r="Z873" s="38"/>
      <c r="AA873" s="38"/>
      <c r="AB873" s="38"/>
      <c r="AC873" s="38"/>
      <c r="AD873" s="143"/>
    </row>
    <row r="874" spans="18:30" x14ac:dyDescent="0.25">
      <c r="R874" s="38"/>
      <c r="S874" s="38"/>
      <c r="T874" s="38"/>
      <c r="U874" s="38"/>
      <c r="V874" s="38"/>
      <c r="W874" s="38"/>
      <c r="X874" s="38"/>
      <c r="Y874" s="38"/>
      <c r="Z874" s="38"/>
      <c r="AA874" s="38"/>
      <c r="AB874" s="38"/>
      <c r="AC874" s="38"/>
      <c r="AD874" s="143"/>
    </row>
    <row r="875" spans="18:30" x14ac:dyDescent="0.25">
      <c r="R875" s="38"/>
      <c r="S875" s="38"/>
      <c r="T875" s="38"/>
      <c r="U875" s="38"/>
      <c r="V875" s="38"/>
      <c r="W875" s="38"/>
      <c r="X875" s="38"/>
      <c r="Y875" s="38"/>
      <c r="Z875" s="38"/>
      <c r="AA875" s="38"/>
      <c r="AB875" s="38"/>
      <c r="AC875" s="38"/>
      <c r="AD875" s="143"/>
    </row>
    <row r="876" spans="18:30" x14ac:dyDescent="0.25">
      <c r="R876" s="38"/>
      <c r="S876" s="38"/>
      <c r="T876" s="38"/>
      <c r="U876" s="38"/>
      <c r="V876" s="38"/>
      <c r="W876" s="38"/>
      <c r="X876" s="38"/>
      <c r="Y876" s="38"/>
      <c r="Z876" s="38"/>
      <c r="AA876" s="38"/>
      <c r="AB876" s="38"/>
      <c r="AC876" s="38"/>
      <c r="AD876" s="143"/>
    </row>
    <row r="877" spans="18:30" x14ac:dyDescent="0.25">
      <c r="R877" s="38"/>
      <c r="S877" s="38"/>
      <c r="T877" s="38"/>
      <c r="U877" s="38"/>
      <c r="V877" s="38"/>
      <c r="W877" s="38"/>
      <c r="X877" s="38"/>
      <c r="Y877" s="38"/>
      <c r="Z877" s="38"/>
      <c r="AA877" s="38"/>
      <c r="AB877" s="38"/>
      <c r="AC877" s="38"/>
      <c r="AD877" s="143"/>
    </row>
    <row r="878" spans="18:30" x14ac:dyDescent="0.25">
      <c r="R878" s="38"/>
      <c r="S878" s="38"/>
      <c r="T878" s="38"/>
      <c r="U878" s="38"/>
      <c r="V878" s="38"/>
      <c r="W878" s="38"/>
      <c r="X878" s="38"/>
      <c r="Y878" s="38"/>
      <c r="Z878" s="38"/>
      <c r="AA878" s="38"/>
      <c r="AB878" s="38"/>
      <c r="AC878" s="38"/>
      <c r="AD878" s="143"/>
    </row>
    <row r="879" spans="18:30" x14ac:dyDescent="0.25">
      <c r="R879" s="38"/>
      <c r="S879" s="38"/>
      <c r="T879" s="38"/>
      <c r="U879" s="38"/>
      <c r="V879" s="38"/>
      <c r="W879" s="38"/>
      <c r="X879" s="38"/>
      <c r="Y879" s="38"/>
      <c r="Z879" s="38"/>
      <c r="AA879" s="38"/>
      <c r="AB879" s="38"/>
      <c r="AC879" s="38"/>
      <c r="AD879" s="143"/>
    </row>
    <row r="880" spans="18:30" x14ac:dyDescent="0.25">
      <c r="R880" s="38"/>
      <c r="S880" s="38"/>
      <c r="T880" s="38"/>
      <c r="U880" s="38"/>
      <c r="V880" s="38"/>
      <c r="W880" s="38"/>
      <c r="X880" s="38"/>
      <c r="Y880" s="38"/>
      <c r="Z880" s="38"/>
      <c r="AA880" s="38"/>
      <c r="AB880" s="38"/>
      <c r="AC880" s="38"/>
      <c r="AD880" s="143"/>
    </row>
    <row r="881" spans="18:30" x14ac:dyDescent="0.25">
      <c r="R881" s="38"/>
      <c r="S881" s="38"/>
      <c r="T881" s="38"/>
      <c r="U881" s="38"/>
      <c r="V881" s="38"/>
      <c r="W881" s="38"/>
      <c r="X881" s="38"/>
      <c r="Y881" s="38"/>
      <c r="Z881" s="38"/>
      <c r="AA881" s="38"/>
      <c r="AB881" s="38"/>
      <c r="AC881" s="38"/>
      <c r="AD881" s="143"/>
    </row>
    <row r="882" spans="18:30" x14ac:dyDescent="0.25">
      <c r="R882" s="38"/>
      <c r="S882" s="38"/>
      <c r="T882" s="38"/>
      <c r="U882" s="38"/>
      <c r="V882" s="38"/>
      <c r="W882" s="38"/>
      <c r="X882" s="38"/>
      <c r="Y882" s="38"/>
      <c r="Z882" s="38"/>
      <c r="AA882" s="38"/>
      <c r="AB882" s="38"/>
      <c r="AC882" s="38"/>
      <c r="AD882" s="143"/>
    </row>
    <row r="883" spans="18:30" x14ac:dyDescent="0.25">
      <c r="R883" s="38"/>
      <c r="S883" s="38"/>
      <c r="T883" s="38"/>
      <c r="U883" s="38"/>
      <c r="V883" s="38"/>
      <c r="W883" s="38"/>
      <c r="X883" s="38"/>
      <c r="Y883" s="38"/>
      <c r="Z883" s="38"/>
      <c r="AA883" s="38"/>
      <c r="AB883" s="38"/>
      <c r="AC883" s="38"/>
      <c r="AD883" s="143"/>
    </row>
    <row r="884" spans="18:30" x14ac:dyDescent="0.25">
      <c r="R884" s="38"/>
      <c r="S884" s="38"/>
      <c r="T884" s="38"/>
      <c r="U884" s="38"/>
      <c r="V884" s="38"/>
      <c r="W884" s="38"/>
      <c r="X884" s="38"/>
      <c r="Y884" s="38"/>
      <c r="Z884" s="38"/>
      <c r="AA884" s="38"/>
      <c r="AB884" s="38"/>
      <c r="AC884" s="38"/>
      <c r="AD884" s="143"/>
    </row>
    <row r="885" spans="18:30" x14ac:dyDescent="0.25">
      <c r="R885" s="38"/>
      <c r="S885" s="38"/>
      <c r="T885" s="38"/>
      <c r="U885" s="38"/>
      <c r="V885" s="38"/>
      <c r="W885" s="38"/>
      <c r="X885" s="38"/>
      <c r="Y885" s="38"/>
      <c r="Z885" s="38"/>
      <c r="AA885" s="38"/>
      <c r="AB885" s="38"/>
      <c r="AC885" s="38"/>
      <c r="AD885" s="143"/>
    </row>
    <row r="886" spans="18:30" x14ac:dyDescent="0.25">
      <c r="R886" s="38"/>
      <c r="S886" s="38"/>
      <c r="T886" s="38"/>
      <c r="U886" s="38"/>
      <c r="V886" s="38"/>
      <c r="W886" s="38"/>
      <c r="X886" s="38"/>
      <c r="Y886" s="38"/>
      <c r="Z886" s="38"/>
      <c r="AA886" s="38"/>
      <c r="AB886" s="38"/>
      <c r="AC886" s="38"/>
      <c r="AD886" s="143"/>
    </row>
    <row r="887" spans="18:30" x14ac:dyDescent="0.25">
      <c r="R887" s="38"/>
      <c r="S887" s="38"/>
      <c r="T887" s="38"/>
      <c r="U887" s="38"/>
      <c r="V887" s="38"/>
      <c r="W887" s="38"/>
      <c r="X887" s="38"/>
      <c r="Y887" s="38"/>
      <c r="Z887" s="38"/>
      <c r="AA887" s="38"/>
      <c r="AB887" s="38"/>
      <c r="AC887" s="38"/>
      <c r="AD887" s="143"/>
    </row>
    <row r="888" spans="18:30" x14ac:dyDescent="0.25">
      <c r="R888" s="38"/>
      <c r="S888" s="38"/>
      <c r="T888" s="38"/>
      <c r="U888" s="38"/>
      <c r="V888" s="38"/>
      <c r="W888" s="38"/>
      <c r="X888" s="38"/>
      <c r="Y888" s="38"/>
      <c r="Z888" s="38"/>
      <c r="AA888" s="38"/>
      <c r="AB888" s="38"/>
      <c r="AC888" s="38"/>
      <c r="AD888" s="143"/>
    </row>
    <row r="889" spans="18:30" x14ac:dyDescent="0.25">
      <c r="R889" s="38"/>
      <c r="S889" s="38"/>
      <c r="T889" s="38"/>
      <c r="U889" s="38"/>
      <c r="V889" s="38"/>
      <c r="W889" s="38"/>
      <c r="X889" s="38"/>
      <c r="Y889" s="38"/>
      <c r="Z889" s="38"/>
      <c r="AA889" s="38"/>
      <c r="AB889" s="38"/>
      <c r="AC889" s="38"/>
      <c r="AD889" s="143"/>
    </row>
    <row r="890" spans="18:30" x14ac:dyDescent="0.25">
      <c r="R890" s="38"/>
      <c r="S890" s="38"/>
      <c r="T890" s="38"/>
      <c r="U890" s="38"/>
      <c r="V890" s="38"/>
      <c r="W890" s="38"/>
      <c r="X890" s="38"/>
      <c r="Y890" s="38"/>
      <c r="Z890" s="38"/>
      <c r="AA890" s="38"/>
      <c r="AB890" s="38"/>
      <c r="AC890" s="38"/>
      <c r="AD890" s="143"/>
    </row>
    <row r="891" spans="18:30" x14ac:dyDescent="0.25">
      <c r="R891" s="38"/>
      <c r="S891" s="38"/>
      <c r="T891" s="38"/>
      <c r="U891" s="38"/>
      <c r="V891" s="38"/>
      <c r="W891" s="38"/>
      <c r="X891" s="38"/>
      <c r="Y891" s="38"/>
      <c r="Z891" s="38"/>
      <c r="AA891" s="38"/>
      <c r="AB891" s="38"/>
      <c r="AC891" s="38"/>
      <c r="AD891" s="143"/>
    </row>
    <row r="892" spans="18:30" x14ac:dyDescent="0.25">
      <c r="R892" s="38"/>
      <c r="S892" s="38"/>
      <c r="T892" s="38"/>
      <c r="U892" s="38"/>
      <c r="V892" s="38"/>
      <c r="W892" s="38"/>
      <c r="X892" s="38"/>
      <c r="Y892" s="38"/>
      <c r="Z892" s="38"/>
      <c r="AA892" s="38"/>
      <c r="AB892" s="38"/>
      <c r="AC892" s="38"/>
      <c r="AD892" s="143"/>
    </row>
    <row r="893" spans="18:30" x14ac:dyDescent="0.25">
      <c r="R893" s="38"/>
      <c r="S893" s="38"/>
      <c r="T893" s="38"/>
      <c r="U893" s="38"/>
      <c r="V893" s="38"/>
      <c r="W893" s="38"/>
      <c r="X893" s="38"/>
      <c r="Y893" s="38"/>
      <c r="Z893" s="38"/>
      <c r="AA893" s="38"/>
      <c r="AB893" s="38"/>
      <c r="AC893" s="38"/>
      <c r="AD893" s="143"/>
    </row>
    <row r="894" spans="18:30" x14ac:dyDescent="0.25">
      <c r="R894" s="38"/>
      <c r="S894" s="38"/>
      <c r="T894" s="38"/>
      <c r="U894" s="38"/>
      <c r="V894" s="38"/>
      <c r="W894" s="38"/>
      <c r="X894" s="38"/>
      <c r="Y894" s="38"/>
      <c r="Z894" s="38"/>
      <c r="AA894" s="38"/>
      <c r="AB894" s="38"/>
      <c r="AC894" s="38"/>
      <c r="AD894" s="143"/>
    </row>
    <row r="895" spans="18:30" x14ac:dyDescent="0.25">
      <c r="R895" s="38"/>
      <c r="S895" s="38"/>
      <c r="T895" s="38"/>
      <c r="U895" s="38"/>
      <c r="V895" s="38"/>
      <c r="W895" s="38"/>
      <c r="X895" s="38"/>
      <c r="Y895" s="38"/>
      <c r="Z895" s="38"/>
      <c r="AA895" s="38"/>
      <c r="AB895" s="38"/>
      <c r="AC895" s="38"/>
      <c r="AD895" s="143"/>
    </row>
    <row r="896" spans="18:30" x14ac:dyDescent="0.25">
      <c r="R896" s="38"/>
      <c r="S896" s="38"/>
      <c r="T896" s="38"/>
      <c r="U896" s="38"/>
      <c r="V896" s="38"/>
      <c r="W896" s="38"/>
      <c r="X896" s="38"/>
      <c r="Y896" s="38"/>
      <c r="Z896" s="38"/>
      <c r="AA896" s="38"/>
      <c r="AB896" s="38"/>
      <c r="AC896" s="38"/>
      <c r="AD896" s="143"/>
    </row>
    <row r="897" spans="18:30" x14ac:dyDescent="0.25">
      <c r="R897" s="38"/>
      <c r="S897" s="38"/>
      <c r="T897" s="38"/>
      <c r="U897" s="38"/>
      <c r="V897" s="38"/>
      <c r="W897" s="38"/>
      <c r="X897" s="38"/>
      <c r="Y897" s="38"/>
      <c r="Z897" s="38"/>
      <c r="AA897" s="38"/>
      <c r="AB897" s="38"/>
      <c r="AC897" s="38"/>
      <c r="AD897" s="143"/>
    </row>
    <row r="898" spans="18:30" x14ac:dyDescent="0.25">
      <c r="R898" s="38"/>
      <c r="S898" s="38"/>
      <c r="T898" s="38"/>
      <c r="U898" s="38"/>
      <c r="V898" s="38"/>
      <c r="W898" s="38"/>
      <c r="X898" s="38"/>
      <c r="Y898" s="38"/>
      <c r="Z898" s="38"/>
      <c r="AA898" s="38"/>
      <c r="AB898" s="38"/>
      <c r="AC898" s="38"/>
      <c r="AD898" s="143"/>
    </row>
    <row r="899" spans="18:30" x14ac:dyDescent="0.25">
      <c r="R899" s="38"/>
      <c r="S899" s="38"/>
      <c r="T899" s="38"/>
      <c r="U899" s="38"/>
      <c r="V899" s="38"/>
      <c r="W899" s="38"/>
      <c r="X899" s="38"/>
      <c r="Y899" s="38"/>
      <c r="Z899" s="38"/>
      <c r="AA899" s="38"/>
      <c r="AB899" s="38"/>
      <c r="AC899" s="38"/>
      <c r="AD899" s="143"/>
    </row>
    <row r="900" spans="18:30" x14ac:dyDescent="0.25">
      <c r="R900" s="38"/>
      <c r="S900" s="38"/>
      <c r="T900" s="38"/>
      <c r="U900" s="38"/>
      <c r="V900" s="38"/>
      <c r="W900" s="38"/>
      <c r="X900" s="38"/>
      <c r="Y900" s="38"/>
      <c r="Z900" s="38"/>
      <c r="AA900" s="38"/>
      <c r="AB900" s="38"/>
      <c r="AC900" s="38"/>
      <c r="AD900" s="143"/>
    </row>
    <row r="901" spans="18:30" x14ac:dyDescent="0.25">
      <c r="R901" s="38"/>
      <c r="S901" s="38"/>
      <c r="T901" s="38"/>
      <c r="U901" s="38"/>
      <c r="V901" s="38"/>
      <c r="W901" s="38"/>
      <c r="X901" s="38"/>
      <c r="Y901" s="38"/>
      <c r="Z901" s="38"/>
      <c r="AA901" s="38"/>
      <c r="AB901" s="38"/>
      <c r="AC901" s="38"/>
      <c r="AD901" s="143"/>
    </row>
    <row r="902" spans="18:30" x14ac:dyDescent="0.25">
      <c r="R902" s="38"/>
      <c r="S902" s="38"/>
      <c r="T902" s="38"/>
      <c r="U902" s="38"/>
      <c r="V902" s="38"/>
      <c r="W902" s="38"/>
      <c r="X902" s="38"/>
      <c r="Y902" s="38"/>
      <c r="Z902" s="38"/>
      <c r="AA902" s="38"/>
      <c r="AB902" s="38"/>
      <c r="AC902" s="38"/>
      <c r="AD902" s="143"/>
    </row>
    <row r="903" spans="18:30" x14ac:dyDescent="0.25">
      <c r="R903" s="38"/>
      <c r="S903" s="38"/>
      <c r="T903" s="38"/>
      <c r="U903" s="38"/>
      <c r="V903" s="38"/>
      <c r="W903" s="38"/>
      <c r="X903" s="38"/>
      <c r="Y903" s="38"/>
      <c r="Z903" s="38"/>
      <c r="AA903" s="38"/>
      <c r="AB903" s="38"/>
      <c r="AC903" s="38"/>
      <c r="AD903" s="143"/>
    </row>
    <row r="904" spans="18:30" x14ac:dyDescent="0.25">
      <c r="R904" s="38"/>
      <c r="S904" s="38"/>
      <c r="T904" s="38"/>
      <c r="U904" s="38"/>
      <c r="V904" s="38"/>
      <c r="W904" s="38"/>
      <c r="X904" s="38"/>
      <c r="Y904" s="38"/>
      <c r="Z904" s="38"/>
      <c r="AA904" s="38"/>
      <c r="AB904" s="38"/>
      <c r="AC904" s="38"/>
      <c r="AD904" s="143"/>
    </row>
    <row r="905" spans="18:30" x14ac:dyDescent="0.25">
      <c r="R905" s="38"/>
      <c r="S905" s="38"/>
      <c r="T905" s="38"/>
      <c r="U905" s="38"/>
      <c r="V905" s="38"/>
      <c r="W905" s="38"/>
      <c r="X905" s="38"/>
      <c r="Y905" s="38"/>
      <c r="Z905" s="38"/>
      <c r="AA905" s="38"/>
      <c r="AB905" s="38"/>
      <c r="AC905" s="38"/>
      <c r="AD905" s="143"/>
    </row>
    <row r="906" spans="18:30" x14ac:dyDescent="0.25">
      <c r="R906" s="38"/>
      <c r="S906" s="38"/>
      <c r="T906" s="38"/>
      <c r="U906" s="38"/>
      <c r="V906" s="38"/>
      <c r="W906" s="38"/>
      <c r="X906" s="38"/>
      <c r="Y906" s="38"/>
      <c r="Z906" s="38"/>
      <c r="AA906" s="38"/>
      <c r="AB906" s="38"/>
      <c r="AC906" s="38"/>
      <c r="AD906" s="143"/>
    </row>
    <row r="907" spans="18:30" x14ac:dyDescent="0.25">
      <c r="R907" s="38"/>
      <c r="S907" s="38"/>
      <c r="T907" s="38"/>
      <c r="U907" s="38"/>
      <c r="V907" s="38"/>
      <c r="W907" s="38"/>
      <c r="X907" s="38"/>
      <c r="Y907" s="38"/>
      <c r="Z907" s="38"/>
      <c r="AA907" s="38"/>
      <c r="AB907" s="38"/>
      <c r="AC907" s="38"/>
      <c r="AD907" s="143"/>
    </row>
    <row r="908" spans="18:30" x14ac:dyDescent="0.25">
      <c r="R908" s="38"/>
      <c r="S908" s="38"/>
      <c r="T908" s="38"/>
      <c r="U908" s="38"/>
      <c r="V908" s="38"/>
      <c r="W908" s="38"/>
      <c r="X908" s="38"/>
      <c r="Y908" s="38"/>
      <c r="Z908" s="38"/>
      <c r="AA908" s="38"/>
      <c r="AB908" s="38"/>
      <c r="AC908" s="38"/>
      <c r="AD908" s="143"/>
    </row>
    <row r="909" spans="18:30" x14ac:dyDescent="0.25">
      <c r="R909" s="38"/>
      <c r="S909" s="38"/>
      <c r="T909" s="38"/>
      <c r="U909" s="38"/>
      <c r="V909" s="38"/>
      <c r="W909" s="38"/>
      <c r="X909" s="38"/>
      <c r="Y909" s="38"/>
      <c r="Z909" s="38"/>
      <c r="AA909" s="38"/>
      <c r="AB909" s="38"/>
      <c r="AC909" s="38"/>
      <c r="AD909" s="143"/>
    </row>
    <row r="910" spans="18:30" x14ac:dyDescent="0.25">
      <c r="R910" s="38"/>
      <c r="S910" s="38"/>
      <c r="T910" s="38"/>
      <c r="U910" s="38"/>
      <c r="V910" s="38"/>
      <c r="W910" s="38"/>
      <c r="X910" s="38"/>
      <c r="Y910" s="38"/>
      <c r="Z910" s="38"/>
      <c r="AA910" s="38"/>
      <c r="AB910" s="38"/>
      <c r="AC910" s="38"/>
      <c r="AD910" s="143"/>
    </row>
    <row r="911" spans="18:30" x14ac:dyDescent="0.25">
      <c r="R911" s="38"/>
      <c r="S911" s="38"/>
      <c r="T911" s="38"/>
      <c r="U911" s="38"/>
      <c r="V911" s="38"/>
      <c r="W911" s="38"/>
      <c r="X911" s="38"/>
      <c r="Y911" s="38"/>
      <c r="Z911" s="38"/>
      <c r="AA911" s="38"/>
      <c r="AB911" s="38"/>
      <c r="AC911" s="38"/>
      <c r="AD911" s="143"/>
    </row>
    <row r="912" spans="18:30" x14ac:dyDescent="0.25">
      <c r="R912" s="38"/>
      <c r="S912" s="38"/>
      <c r="T912" s="38"/>
      <c r="U912" s="38"/>
      <c r="V912" s="38"/>
      <c r="W912" s="38"/>
      <c r="X912" s="38"/>
      <c r="Y912" s="38"/>
      <c r="Z912" s="38"/>
      <c r="AA912" s="38"/>
      <c r="AB912" s="38"/>
      <c r="AC912" s="38"/>
      <c r="AD912" s="143"/>
    </row>
    <row r="913" spans="18:30" x14ac:dyDescent="0.25">
      <c r="R913" s="38"/>
      <c r="S913" s="38"/>
      <c r="T913" s="38"/>
      <c r="U913" s="38"/>
      <c r="V913" s="38"/>
      <c r="W913" s="38"/>
      <c r="X913" s="38"/>
      <c r="Y913" s="38"/>
      <c r="Z913" s="38"/>
      <c r="AA913" s="38"/>
      <c r="AB913" s="38"/>
      <c r="AC913" s="38"/>
      <c r="AD913" s="143"/>
    </row>
    <row r="914" spans="18:30" x14ac:dyDescent="0.25">
      <c r="R914" s="38"/>
      <c r="S914" s="38"/>
      <c r="T914" s="38"/>
      <c r="U914" s="38"/>
      <c r="V914" s="38"/>
      <c r="W914" s="38"/>
      <c r="X914" s="38"/>
      <c r="Y914" s="38"/>
      <c r="Z914" s="38"/>
      <c r="AA914" s="38"/>
      <c r="AB914" s="38"/>
      <c r="AC914" s="38"/>
      <c r="AD914" s="143"/>
    </row>
    <row r="915" spans="18:30" x14ac:dyDescent="0.25">
      <c r="R915" s="38"/>
      <c r="S915" s="38"/>
      <c r="T915" s="38"/>
      <c r="U915" s="38"/>
      <c r="V915" s="38"/>
      <c r="W915" s="38"/>
      <c r="X915" s="38"/>
      <c r="Y915" s="38"/>
      <c r="Z915" s="38"/>
      <c r="AA915" s="38"/>
      <c r="AB915" s="38"/>
      <c r="AC915" s="38"/>
      <c r="AD915" s="143"/>
    </row>
    <row r="916" spans="18:30" x14ac:dyDescent="0.25">
      <c r="R916" s="38"/>
      <c r="S916" s="38"/>
      <c r="T916" s="38"/>
      <c r="U916" s="38"/>
      <c r="V916" s="38"/>
      <c r="W916" s="38"/>
      <c r="X916" s="38"/>
      <c r="Y916" s="38"/>
      <c r="Z916" s="38"/>
      <c r="AA916" s="38"/>
      <c r="AB916" s="38"/>
      <c r="AC916" s="38"/>
      <c r="AD916" s="143"/>
    </row>
    <row r="917" spans="18:30" x14ac:dyDescent="0.25">
      <c r="R917" s="38"/>
      <c r="S917" s="38"/>
      <c r="T917" s="38"/>
      <c r="U917" s="38"/>
      <c r="V917" s="38"/>
      <c r="W917" s="38"/>
      <c r="X917" s="38"/>
      <c r="Y917" s="38"/>
      <c r="Z917" s="38"/>
      <c r="AA917" s="38"/>
      <c r="AB917" s="38"/>
      <c r="AC917" s="38"/>
      <c r="AD917" s="143"/>
    </row>
    <row r="918" spans="18:30" x14ac:dyDescent="0.25">
      <c r="R918" s="38"/>
      <c r="S918" s="38"/>
      <c r="T918" s="38"/>
      <c r="U918" s="38"/>
      <c r="V918" s="38"/>
      <c r="W918" s="38"/>
      <c r="X918" s="38"/>
      <c r="Y918" s="38"/>
      <c r="Z918" s="38"/>
      <c r="AA918" s="38"/>
      <c r="AB918" s="38"/>
      <c r="AC918" s="38"/>
      <c r="AD918" s="143"/>
    </row>
    <row r="919" spans="18:30" x14ac:dyDescent="0.25">
      <c r="R919" s="38"/>
      <c r="S919" s="38"/>
      <c r="T919" s="38"/>
      <c r="U919" s="38"/>
      <c r="V919" s="38"/>
      <c r="W919" s="38"/>
      <c r="X919" s="38"/>
      <c r="Y919" s="38"/>
      <c r="Z919" s="38"/>
      <c r="AA919" s="38"/>
      <c r="AB919" s="38"/>
      <c r="AC919" s="38"/>
      <c r="AD919" s="143"/>
    </row>
    <row r="920" spans="18:30" x14ac:dyDescent="0.25">
      <c r="R920" s="38"/>
      <c r="S920" s="38"/>
      <c r="T920" s="38"/>
      <c r="U920" s="38"/>
      <c r="V920" s="38"/>
      <c r="W920" s="38"/>
      <c r="X920" s="38"/>
      <c r="Y920" s="38"/>
      <c r="Z920" s="38"/>
      <c r="AA920" s="38"/>
      <c r="AB920" s="38"/>
      <c r="AC920" s="38"/>
      <c r="AD920" s="143"/>
    </row>
    <row r="921" spans="18:30" x14ac:dyDescent="0.25">
      <c r="R921" s="38"/>
      <c r="S921" s="38"/>
      <c r="T921" s="38"/>
      <c r="U921" s="38"/>
      <c r="V921" s="38"/>
      <c r="W921" s="38"/>
      <c r="X921" s="38"/>
      <c r="Y921" s="38"/>
      <c r="Z921" s="38"/>
      <c r="AA921" s="38"/>
      <c r="AB921" s="38"/>
      <c r="AC921" s="38"/>
      <c r="AD921" s="143"/>
    </row>
    <row r="922" spans="18:30" x14ac:dyDescent="0.25">
      <c r="R922" s="38"/>
      <c r="S922" s="38"/>
      <c r="T922" s="38"/>
      <c r="U922" s="38"/>
      <c r="V922" s="38"/>
      <c r="W922" s="38"/>
      <c r="X922" s="38"/>
      <c r="Y922" s="38"/>
      <c r="Z922" s="38"/>
      <c r="AA922" s="38"/>
      <c r="AB922" s="38"/>
      <c r="AC922" s="38"/>
      <c r="AD922" s="143"/>
    </row>
    <row r="923" spans="18:30" x14ac:dyDescent="0.25">
      <c r="R923" s="38"/>
      <c r="S923" s="38"/>
      <c r="T923" s="38"/>
      <c r="U923" s="38"/>
      <c r="V923" s="38"/>
      <c r="W923" s="38"/>
      <c r="X923" s="38"/>
      <c r="Y923" s="38"/>
      <c r="Z923" s="38"/>
      <c r="AA923" s="38"/>
      <c r="AB923" s="38"/>
      <c r="AC923" s="38"/>
      <c r="AD923" s="143"/>
    </row>
    <row r="924" spans="18:30" x14ac:dyDescent="0.25">
      <c r="R924" s="38"/>
      <c r="S924" s="38"/>
      <c r="T924" s="38"/>
      <c r="U924" s="38"/>
      <c r="V924" s="38"/>
      <c r="W924" s="38"/>
      <c r="X924" s="38"/>
      <c r="Y924" s="38"/>
      <c r="Z924" s="38"/>
      <c r="AA924" s="38"/>
      <c r="AB924" s="38"/>
      <c r="AC924" s="38"/>
      <c r="AD924" s="143"/>
    </row>
    <row r="925" spans="18:30" x14ac:dyDescent="0.25">
      <c r="R925" s="38"/>
      <c r="S925" s="38"/>
      <c r="T925" s="38"/>
      <c r="U925" s="38"/>
      <c r="V925" s="38"/>
      <c r="W925" s="38"/>
      <c r="X925" s="38"/>
      <c r="Y925" s="38"/>
      <c r="Z925" s="38"/>
      <c r="AA925" s="38"/>
      <c r="AB925" s="38"/>
      <c r="AC925" s="38"/>
      <c r="AD925" s="143"/>
    </row>
    <row r="926" spans="18:30" x14ac:dyDescent="0.25">
      <c r="R926" s="38"/>
      <c r="S926" s="38"/>
      <c r="T926" s="38"/>
      <c r="U926" s="38"/>
      <c r="V926" s="38"/>
      <c r="W926" s="38"/>
      <c r="X926" s="38"/>
      <c r="Y926" s="38"/>
      <c r="Z926" s="38"/>
      <c r="AA926" s="38"/>
      <c r="AB926" s="38"/>
      <c r="AC926" s="38"/>
      <c r="AD926" s="143"/>
    </row>
    <row r="927" spans="18:30" x14ac:dyDescent="0.25">
      <c r="R927" s="38"/>
      <c r="S927" s="38"/>
      <c r="T927" s="38"/>
      <c r="U927" s="38"/>
      <c r="V927" s="38"/>
      <c r="W927" s="38"/>
      <c r="X927" s="38"/>
      <c r="Y927" s="38"/>
      <c r="Z927" s="38"/>
      <c r="AA927" s="38"/>
      <c r="AB927" s="38"/>
      <c r="AC927" s="38"/>
      <c r="AD927" s="143"/>
    </row>
    <row r="928" spans="18:30" x14ac:dyDescent="0.25">
      <c r="R928" s="38"/>
      <c r="S928" s="38"/>
      <c r="T928" s="38"/>
      <c r="U928" s="38"/>
      <c r="V928" s="38"/>
      <c r="W928" s="38"/>
      <c r="X928" s="38"/>
      <c r="Y928" s="38"/>
      <c r="Z928" s="38"/>
      <c r="AA928" s="38"/>
      <c r="AB928" s="38"/>
      <c r="AC928" s="38"/>
      <c r="AD928" s="143"/>
    </row>
    <row r="929" spans="18:30" x14ac:dyDescent="0.25">
      <c r="R929" s="38"/>
      <c r="S929" s="38"/>
      <c r="T929" s="38"/>
      <c r="U929" s="38"/>
      <c r="V929" s="38"/>
      <c r="W929" s="38"/>
      <c r="X929" s="38"/>
      <c r="Y929" s="38"/>
      <c r="Z929" s="38"/>
      <c r="AA929" s="38"/>
      <c r="AB929" s="38"/>
      <c r="AC929" s="38"/>
      <c r="AD929" s="143"/>
    </row>
    <row r="930" spans="18:30" x14ac:dyDescent="0.25">
      <c r="R930" s="38"/>
      <c r="S930" s="38"/>
      <c r="T930" s="38"/>
      <c r="U930" s="38"/>
      <c r="V930" s="38"/>
      <c r="W930" s="38"/>
      <c r="X930" s="38"/>
      <c r="Y930" s="38"/>
      <c r="Z930" s="38"/>
      <c r="AA930" s="38"/>
      <c r="AB930" s="38"/>
      <c r="AC930" s="38"/>
      <c r="AD930" s="143"/>
    </row>
    <row r="931" spans="18:30" x14ac:dyDescent="0.25">
      <c r="R931" s="38"/>
      <c r="S931" s="38"/>
      <c r="T931" s="38"/>
      <c r="U931" s="38"/>
      <c r="V931" s="38"/>
      <c r="W931" s="38"/>
      <c r="X931" s="38"/>
      <c r="Y931" s="38"/>
      <c r="Z931" s="38"/>
      <c r="AA931" s="38"/>
      <c r="AB931" s="38"/>
      <c r="AC931" s="38"/>
      <c r="AD931" s="143"/>
    </row>
    <row r="932" spans="18:30" x14ac:dyDescent="0.25">
      <c r="R932" s="38"/>
      <c r="S932" s="38"/>
      <c r="T932" s="38"/>
      <c r="U932" s="38"/>
      <c r="V932" s="38"/>
      <c r="W932" s="38"/>
      <c r="X932" s="38"/>
      <c r="Y932" s="38"/>
      <c r="Z932" s="38"/>
      <c r="AA932" s="38"/>
      <c r="AB932" s="38"/>
      <c r="AC932" s="38"/>
      <c r="AD932" s="143"/>
    </row>
    <row r="933" spans="18:30" x14ac:dyDescent="0.25">
      <c r="R933" s="38"/>
      <c r="S933" s="38"/>
      <c r="T933" s="38"/>
      <c r="U933" s="38"/>
      <c r="V933" s="38"/>
      <c r="W933" s="38"/>
      <c r="X933" s="38"/>
      <c r="Y933" s="38"/>
      <c r="Z933" s="38"/>
      <c r="AA933" s="38"/>
      <c r="AB933" s="38"/>
      <c r="AC933" s="38"/>
      <c r="AD933" s="143"/>
    </row>
    <row r="934" spans="18:30" x14ac:dyDescent="0.25">
      <c r="R934" s="38"/>
      <c r="S934" s="38"/>
      <c r="T934" s="38"/>
      <c r="U934" s="38"/>
      <c r="V934" s="38"/>
      <c r="W934" s="38"/>
      <c r="X934" s="38"/>
      <c r="Y934" s="38"/>
      <c r="Z934" s="38"/>
      <c r="AA934" s="38"/>
      <c r="AB934" s="38"/>
      <c r="AC934" s="38"/>
      <c r="AD934" s="143"/>
    </row>
    <row r="935" spans="18:30" x14ac:dyDescent="0.25">
      <c r="R935" s="38"/>
      <c r="S935" s="38"/>
      <c r="T935" s="38"/>
      <c r="U935" s="38"/>
      <c r="V935" s="38"/>
      <c r="W935" s="38"/>
      <c r="X935" s="38"/>
      <c r="Y935" s="38"/>
      <c r="Z935" s="38"/>
      <c r="AA935" s="38"/>
      <c r="AB935" s="38"/>
      <c r="AC935" s="38"/>
      <c r="AD935" s="143"/>
    </row>
    <row r="936" spans="18:30" x14ac:dyDescent="0.25">
      <c r="R936" s="38"/>
      <c r="S936" s="38"/>
      <c r="T936" s="38"/>
      <c r="U936" s="38"/>
      <c r="V936" s="38"/>
      <c r="W936" s="38"/>
      <c r="X936" s="38"/>
      <c r="Y936" s="38"/>
      <c r="Z936" s="38"/>
      <c r="AA936" s="38"/>
      <c r="AB936" s="38"/>
      <c r="AC936" s="38"/>
      <c r="AD936" s="143"/>
    </row>
    <row r="937" spans="18:30" x14ac:dyDescent="0.25">
      <c r="R937" s="38"/>
      <c r="S937" s="38"/>
      <c r="T937" s="38"/>
      <c r="U937" s="38"/>
      <c r="V937" s="38"/>
      <c r="W937" s="38"/>
      <c r="X937" s="38"/>
      <c r="Y937" s="38"/>
      <c r="Z937" s="38"/>
      <c r="AA937" s="38"/>
      <c r="AB937" s="38"/>
      <c r="AC937" s="38"/>
      <c r="AD937" s="143"/>
    </row>
    <row r="938" spans="18:30" x14ac:dyDescent="0.25">
      <c r="R938" s="38"/>
      <c r="S938" s="38"/>
      <c r="T938" s="38"/>
      <c r="U938" s="38"/>
      <c r="V938" s="38"/>
      <c r="W938" s="38"/>
      <c r="X938" s="38"/>
      <c r="Y938" s="38"/>
      <c r="Z938" s="38"/>
      <c r="AA938" s="38"/>
      <c r="AB938" s="38"/>
      <c r="AC938" s="38"/>
      <c r="AD938" s="143"/>
    </row>
    <row r="939" spans="18:30" x14ac:dyDescent="0.25">
      <c r="R939" s="38"/>
      <c r="S939" s="38"/>
      <c r="T939" s="38"/>
      <c r="U939" s="38"/>
      <c r="V939" s="38"/>
      <c r="W939" s="38"/>
      <c r="X939" s="38"/>
      <c r="Y939" s="38"/>
      <c r="Z939" s="38"/>
      <c r="AA939" s="38"/>
      <c r="AB939" s="38"/>
      <c r="AC939" s="38"/>
      <c r="AD939" s="143"/>
    </row>
    <row r="940" spans="18:30" x14ac:dyDescent="0.25">
      <c r="R940" s="38"/>
      <c r="S940" s="38"/>
      <c r="T940" s="38"/>
      <c r="U940" s="38"/>
      <c r="V940" s="38"/>
      <c r="W940" s="38"/>
      <c r="X940" s="38"/>
      <c r="Y940" s="38"/>
      <c r="Z940" s="38"/>
      <c r="AA940" s="38"/>
      <c r="AB940" s="38"/>
      <c r="AC940" s="38"/>
      <c r="AD940" s="143"/>
    </row>
    <row r="941" spans="18:30" x14ac:dyDescent="0.25">
      <c r="R941" s="38"/>
      <c r="S941" s="38"/>
      <c r="T941" s="38"/>
      <c r="U941" s="38"/>
      <c r="V941" s="38"/>
      <c r="W941" s="38"/>
      <c r="X941" s="38"/>
      <c r="Y941" s="38"/>
      <c r="Z941" s="38"/>
      <c r="AA941" s="38"/>
      <c r="AB941" s="38"/>
      <c r="AC941" s="38"/>
      <c r="AD941" s="143"/>
    </row>
    <row r="942" spans="18:30" x14ac:dyDescent="0.25">
      <c r="R942" s="38"/>
      <c r="S942" s="38"/>
      <c r="T942" s="38"/>
      <c r="U942" s="38"/>
      <c r="V942" s="38"/>
      <c r="W942" s="38"/>
      <c r="X942" s="38"/>
      <c r="Y942" s="38"/>
      <c r="Z942" s="38"/>
      <c r="AA942" s="38"/>
      <c r="AB942" s="38"/>
      <c r="AC942" s="38"/>
      <c r="AD942" s="143"/>
    </row>
    <row r="943" spans="18:30" x14ac:dyDescent="0.25">
      <c r="R943" s="38"/>
      <c r="S943" s="38"/>
      <c r="T943" s="38"/>
      <c r="U943" s="38"/>
      <c r="V943" s="38"/>
      <c r="W943" s="38"/>
      <c r="X943" s="38"/>
      <c r="Y943" s="38"/>
      <c r="Z943" s="38"/>
      <c r="AA943" s="38"/>
      <c r="AB943" s="38"/>
      <c r="AC943" s="38"/>
      <c r="AD943" s="143"/>
    </row>
    <row r="944" spans="18:30" x14ac:dyDescent="0.25">
      <c r="R944" s="38"/>
      <c r="S944" s="38"/>
      <c r="T944" s="38"/>
      <c r="U944" s="38"/>
      <c r="V944" s="38"/>
      <c r="W944" s="38"/>
      <c r="X944" s="38"/>
      <c r="Y944" s="38"/>
      <c r="Z944" s="38"/>
      <c r="AA944" s="38"/>
      <c r="AB944" s="38"/>
      <c r="AC944" s="38"/>
      <c r="AD944" s="143"/>
    </row>
    <row r="945" spans="18:30" x14ac:dyDescent="0.25">
      <c r="R945" s="38"/>
      <c r="S945" s="38"/>
      <c r="T945" s="38"/>
      <c r="U945" s="38"/>
      <c r="V945" s="38"/>
      <c r="W945" s="38"/>
      <c r="X945" s="38"/>
      <c r="Y945" s="38"/>
      <c r="Z945" s="38"/>
      <c r="AA945" s="38"/>
      <c r="AB945" s="38"/>
      <c r="AC945" s="38"/>
      <c r="AD945" s="143"/>
    </row>
    <row r="946" spans="18:30" x14ac:dyDescent="0.25">
      <c r="R946" s="38"/>
      <c r="S946" s="38"/>
      <c r="T946" s="38"/>
      <c r="U946" s="38"/>
      <c r="V946" s="38"/>
      <c r="W946" s="38"/>
      <c r="X946" s="38"/>
      <c r="Y946" s="38"/>
      <c r="Z946" s="38"/>
      <c r="AA946" s="38"/>
      <c r="AB946" s="38"/>
      <c r="AC946" s="38"/>
      <c r="AD946" s="143"/>
    </row>
    <row r="947" spans="18:30" x14ac:dyDescent="0.25">
      <c r="R947" s="38"/>
      <c r="S947" s="38"/>
      <c r="T947" s="38"/>
      <c r="U947" s="38"/>
      <c r="V947" s="38"/>
      <c r="W947" s="38"/>
      <c r="X947" s="38"/>
      <c r="Y947" s="38"/>
      <c r="Z947" s="38"/>
      <c r="AA947" s="38"/>
      <c r="AB947" s="38"/>
      <c r="AC947" s="38"/>
      <c r="AD947" s="143"/>
    </row>
    <row r="948" spans="18:30" x14ac:dyDescent="0.25">
      <c r="R948" s="38"/>
      <c r="S948" s="38"/>
      <c r="T948" s="38"/>
      <c r="U948" s="38"/>
      <c r="V948" s="38"/>
      <c r="W948" s="38"/>
      <c r="X948" s="38"/>
      <c r="Y948" s="38"/>
      <c r="Z948" s="38"/>
      <c r="AA948" s="38"/>
      <c r="AB948" s="38"/>
      <c r="AC948" s="38"/>
      <c r="AD948" s="143"/>
    </row>
    <row r="949" spans="18:30" x14ac:dyDescent="0.25">
      <c r="R949" s="38"/>
      <c r="S949" s="38"/>
      <c r="T949" s="38"/>
      <c r="U949" s="38"/>
      <c r="V949" s="38"/>
      <c r="W949" s="38"/>
      <c r="X949" s="38"/>
      <c r="Y949" s="38"/>
      <c r="Z949" s="38"/>
      <c r="AA949" s="38"/>
      <c r="AB949" s="38"/>
      <c r="AC949" s="38"/>
      <c r="AD949" s="143"/>
    </row>
    <row r="950" spans="18:30" x14ac:dyDescent="0.25">
      <c r="R950" s="38"/>
      <c r="S950" s="38"/>
      <c r="T950" s="38"/>
      <c r="U950" s="38"/>
      <c r="V950" s="38"/>
      <c r="W950" s="38"/>
      <c r="X950" s="38"/>
      <c r="Y950" s="38"/>
      <c r="Z950" s="38"/>
      <c r="AA950" s="38"/>
      <c r="AB950" s="38"/>
      <c r="AC950" s="38"/>
      <c r="AD950" s="143"/>
    </row>
    <row r="951" spans="18:30" x14ac:dyDescent="0.25">
      <c r="R951" s="38"/>
      <c r="S951" s="38"/>
      <c r="T951" s="38"/>
      <c r="U951" s="38"/>
      <c r="V951" s="38"/>
      <c r="W951" s="38"/>
      <c r="X951" s="38"/>
      <c r="Y951" s="38"/>
      <c r="Z951" s="38"/>
      <c r="AA951" s="38"/>
      <c r="AB951" s="38"/>
      <c r="AC951" s="38"/>
      <c r="AD951" s="143"/>
    </row>
    <row r="952" spans="18:30" x14ac:dyDescent="0.25">
      <c r="R952" s="38"/>
      <c r="S952" s="38"/>
      <c r="T952" s="38"/>
      <c r="U952" s="38"/>
      <c r="V952" s="38"/>
      <c r="W952" s="38"/>
      <c r="X952" s="38"/>
      <c r="Y952" s="38"/>
      <c r="Z952" s="38"/>
      <c r="AA952" s="38"/>
      <c r="AB952" s="38"/>
      <c r="AC952" s="38"/>
      <c r="AD952" s="143"/>
    </row>
    <row r="953" spans="18:30" x14ac:dyDescent="0.25">
      <c r="R953" s="38"/>
      <c r="S953" s="38"/>
      <c r="T953" s="38"/>
      <c r="U953" s="38"/>
      <c r="V953" s="38"/>
      <c r="W953" s="38"/>
      <c r="X953" s="38"/>
      <c r="Y953" s="38"/>
      <c r="Z953" s="38"/>
      <c r="AA953" s="38"/>
      <c r="AB953" s="38"/>
      <c r="AC953" s="38"/>
      <c r="AD953" s="143"/>
    </row>
    <row r="954" spans="18:30" x14ac:dyDescent="0.25">
      <c r="R954" s="38"/>
      <c r="S954" s="38"/>
      <c r="T954" s="38"/>
      <c r="U954" s="38"/>
      <c r="V954" s="38"/>
      <c r="W954" s="38"/>
      <c r="X954" s="38"/>
      <c r="Y954" s="38"/>
      <c r="Z954" s="38"/>
      <c r="AA954" s="38"/>
      <c r="AB954" s="38"/>
      <c r="AC954" s="38"/>
      <c r="AD954" s="143"/>
    </row>
    <row r="955" spans="18:30" x14ac:dyDescent="0.25">
      <c r="R955" s="38"/>
      <c r="S955" s="38"/>
      <c r="T955" s="38"/>
      <c r="U955" s="38"/>
      <c r="V955" s="38"/>
      <c r="W955" s="38"/>
      <c r="X955" s="38"/>
      <c r="Y955" s="38"/>
      <c r="Z955" s="38"/>
      <c r="AA955" s="38"/>
      <c r="AB955" s="38"/>
      <c r="AC955" s="38"/>
      <c r="AD955" s="143"/>
    </row>
    <row r="956" spans="18:30" x14ac:dyDescent="0.25">
      <c r="R956" s="38"/>
      <c r="S956" s="38"/>
      <c r="T956" s="38"/>
      <c r="U956" s="38"/>
      <c r="V956" s="38"/>
      <c r="W956" s="38"/>
      <c r="X956" s="38"/>
      <c r="Y956" s="38"/>
      <c r="Z956" s="38"/>
      <c r="AA956" s="38"/>
      <c r="AB956" s="38"/>
      <c r="AC956" s="38"/>
      <c r="AD956" s="143"/>
    </row>
    <row r="957" spans="18:30" x14ac:dyDescent="0.25">
      <c r="R957" s="38"/>
      <c r="S957" s="38"/>
      <c r="T957" s="38"/>
      <c r="U957" s="38"/>
      <c r="V957" s="38"/>
      <c r="W957" s="38"/>
      <c r="X957" s="38"/>
      <c r="Y957" s="38"/>
      <c r="Z957" s="38"/>
      <c r="AA957" s="38"/>
      <c r="AB957" s="38"/>
      <c r="AC957" s="38"/>
      <c r="AD957" s="143"/>
    </row>
    <row r="958" spans="18:30" x14ac:dyDescent="0.25">
      <c r="R958" s="38"/>
      <c r="S958" s="38"/>
      <c r="T958" s="38"/>
      <c r="U958" s="38"/>
      <c r="V958" s="38"/>
      <c r="W958" s="38"/>
      <c r="X958" s="38"/>
      <c r="Y958" s="38"/>
      <c r="Z958" s="38"/>
      <c r="AA958" s="38"/>
      <c r="AB958" s="38"/>
      <c r="AC958" s="38"/>
      <c r="AD958" s="143"/>
    </row>
    <row r="959" spans="18:30" x14ac:dyDescent="0.25">
      <c r="R959" s="38"/>
      <c r="S959" s="38"/>
      <c r="T959" s="38"/>
      <c r="U959" s="38"/>
      <c r="V959" s="38"/>
      <c r="W959" s="38"/>
      <c r="X959" s="38"/>
      <c r="Y959" s="38"/>
      <c r="Z959" s="38"/>
      <c r="AA959" s="38"/>
      <c r="AB959" s="38"/>
      <c r="AC959" s="38"/>
      <c r="AD959" s="143"/>
    </row>
    <row r="960" spans="18:30" x14ac:dyDescent="0.25">
      <c r="R960" s="38"/>
      <c r="S960" s="38"/>
      <c r="T960" s="38"/>
      <c r="U960" s="38"/>
      <c r="V960" s="38"/>
      <c r="W960" s="38"/>
      <c r="X960" s="38"/>
      <c r="Y960" s="38"/>
      <c r="Z960" s="38"/>
      <c r="AA960" s="38"/>
      <c r="AB960" s="38"/>
      <c r="AC960" s="38"/>
      <c r="AD960" s="143"/>
    </row>
    <row r="961" spans="18:30" x14ac:dyDescent="0.25">
      <c r="R961" s="38"/>
      <c r="S961" s="38"/>
      <c r="T961" s="38"/>
      <c r="U961" s="38"/>
      <c r="V961" s="38"/>
      <c r="W961" s="38"/>
      <c r="X961" s="38"/>
      <c r="Y961" s="38"/>
      <c r="Z961" s="38"/>
      <c r="AA961" s="38"/>
      <c r="AB961" s="38"/>
      <c r="AC961" s="38"/>
      <c r="AD961" s="143"/>
    </row>
    <row r="962" spans="18:30" x14ac:dyDescent="0.25">
      <c r="R962" s="38"/>
      <c r="S962" s="38"/>
      <c r="T962" s="38"/>
      <c r="U962" s="38"/>
      <c r="V962" s="38"/>
      <c r="W962" s="38"/>
      <c r="X962" s="38"/>
      <c r="Y962" s="38"/>
      <c r="Z962" s="38"/>
      <c r="AA962" s="38"/>
      <c r="AB962" s="38"/>
      <c r="AC962" s="38"/>
      <c r="AD962" s="143"/>
    </row>
    <row r="963" spans="18:30" x14ac:dyDescent="0.25">
      <c r="R963" s="38"/>
      <c r="S963" s="38"/>
      <c r="T963" s="38"/>
      <c r="U963" s="38"/>
      <c r="V963" s="38"/>
      <c r="W963" s="38"/>
      <c r="X963" s="38"/>
      <c r="Y963" s="38"/>
      <c r="Z963" s="38"/>
      <c r="AA963" s="38"/>
      <c r="AB963" s="38"/>
      <c r="AC963" s="38"/>
      <c r="AD963" s="143"/>
    </row>
    <row r="964" spans="18:30" x14ac:dyDescent="0.25">
      <c r="R964" s="38"/>
      <c r="S964" s="38"/>
      <c r="T964" s="38"/>
      <c r="U964" s="38"/>
      <c r="V964" s="38"/>
      <c r="W964" s="38"/>
      <c r="X964" s="38"/>
      <c r="Y964" s="38"/>
      <c r="Z964" s="38"/>
      <c r="AA964" s="38"/>
      <c r="AB964" s="38"/>
      <c r="AC964" s="38"/>
      <c r="AD964" s="143"/>
    </row>
    <row r="965" spans="18:30" x14ac:dyDescent="0.25">
      <c r="R965" s="38"/>
      <c r="S965" s="38"/>
      <c r="T965" s="38"/>
      <c r="U965" s="38"/>
      <c r="V965" s="38"/>
      <c r="W965" s="38"/>
      <c r="X965" s="38"/>
      <c r="Y965" s="38"/>
      <c r="Z965" s="38"/>
      <c r="AA965" s="38"/>
      <c r="AB965" s="38"/>
      <c r="AC965" s="38"/>
      <c r="AD965" s="143"/>
    </row>
    <row r="966" spans="18:30" x14ac:dyDescent="0.25">
      <c r="R966" s="38"/>
      <c r="S966" s="38"/>
      <c r="T966" s="38"/>
      <c r="U966" s="38"/>
      <c r="V966" s="38"/>
      <c r="W966" s="38"/>
      <c r="X966" s="38"/>
      <c r="Y966" s="38"/>
      <c r="Z966" s="38"/>
      <c r="AA966" s="38"/>
      <c r="AB966" s="38"/>
      <c r="AC966" s="38"/>
      <c r="AD966" s="143"/>
    </row>
    <row r="967" spans="18:30" x14ac:dyDescent="0.25">
      <c r="R967" s="38"/>
      <c r="S967" s="38"/>
      <c r="T967" s="38"/>
      <c r="U967" s="38"/>
      <c r="V967" s="38"/>
      <c r="W967" s="38"/>
      <c r="X967" s="38"/>
      <c r="Y967" s="38"/>
      <c r="Z967" s="38"/>
      <c r="AA967" s="38"/>
      <c r="AB967" s="38"/>
      <c r="AC967" s="38"/>
      <c r="AD967" s="143"/>
    </row>
    <row r="968" spans="18:30" x14ac:dyDescent="0.25">
      <c r="R968" s="38"/>
      <c r="S968" s="38"/>
      <c r="T968" s="38"/>
      <c r="U968" s="38"/>
      <c r="V968" s="38"/>
      <c r="W968" s="38"/>
      <c r="X968" s="38"/>
      <c r="Y968" s="38"/>
      <c r="Z968" s="38"/>
      <c r="AA968" s="38"/>
      <c r="AB968" s="38"/>
      <c r="AC968" s="38"/>
      <c r="AD968" s="143"/>
    </row>
    <row r="969" spans="18:30" x14ac:dyDescent="0.25">
      <c r="R969" s="38"/>
      <c r="S969" s="38"/>
      <c r="T969" s="38"/>
      <c r="U969" s="38"/>
      <c r="V969" s="38"/>
      <c r="W969" s="38"/>
      <c r="X969" s="38"/>
      <c r="Y969" s="38"/>
      <c r="Z969" s="38"/>
      <c r="AA969" s="38"/>
      <c r="AB969" s="38"/>
      <c r="AC969" s="38"/>
      <c r="AD969" s="143"/>
    </row>
    <row r="970" spans="18:30" x14ac:dyDescent="0.25">
      <c r="R970" s="38"/>
      <c r="S970" s="38"/>
      <c r="T970" s="38"/>
      <c r="U970" s="38"/>
      <c r="V970" s="38"/>
      <c r="W970" s="38"/>
      <c r="X970" s="38"/>
      <c r="Y970" s="38"/>
      <c r="Z970" s="38"/>
      <c r="AA970" s="38"/>
      <c r="AB970" s="38"/>
      <c r="AC970" s="38"/>
      <c r="AD970" s="143"/>
    </row>
    <row r="971" spans="18:30" x14ac:dyDescent="0.25">
      <c r="R971" s="38"/>
      <c r="S971" s="38"/>
      <c r="T971" s="38"/>
      <c r="U971" s="38"/>
      <c r="V971" s="38"/>
      <c r="W971" s="38"/>
      <c r="X971" s="38"/>
      <c r="Y971" s="38"/>
      <c r="Z971" s="38"/>
      <c r="AA971" s="38"/>
      <c r="AB971" s="38"/>
      <c r="AC971" s="38"/>
      <c r="AD971" s="143"/>
    </row>
    <row r="972" spans="18:30" x14ac:dyDescent="0.25">
      <c r="R972" s="38"/>
      <c r="S972" s="38"/>
      <c r="T972" s="38"/>
      <c r="U972" s="38"/>
      <c r="V972" s="38"/>
      <c r="W972" s="38"/>
      <c r="X972" s="38"/>
      <c r="Y972" s="38"/>
      <c r="Z972" s="38"/>
      <c r="AA972" s="38"/>
      <c r="AB972" s="38"/>
      <c r="AC972" s="38"/>
      <c r="AD972" s="143"/>
    </row>
    <row r="973" spans="18:30" x14ac:dyDescent="0.25">
      <c r="R973" s="38"/>
      <c r="S973" s="38"/>
      <c r="T973" s="38"/>
      <c r="U973" s="38"/>
      <c r="V973" s="38"/>
      <c r="W973" s="38"/>
      <c r="X973" s="38"/>
      <c r="Y973" s="38"/>
      <c r="Z973" s="38"/>
      <c r="AA973" s="38"/>
      <c r="AB973" s="38"/>
      <c r="AC973" s="38"/>
      <c r="AD973" s="143"/>
    </row>
    <row r="974" spans="18:30" x14ac:dyDescent="0.25">
      <c r="R974" s="38"/>
      <c r="S974" s="38"/>
      <c r="T974" s="38"/>
      <c r="U974" s="38"/>
      <c r="V974" s="38"/>
      <c r="W974" s="38"/>
      <c r="X974" s="38"/>
      <c r="Y974" s="38"/>
      <c r="Z974" s="38"/>
      <c r="AA974" s="38"/>
      <c r="AB974" s="38"/>
      <c r="AC974" s="38"/>
      <c r="AD974" s="143"/>
    </row>
    <row r="975" spans="18:30" x14ac:dyDescent="0.25">
      <c r="R975" s="38"/>
      <c r="S975" s="38"/>
      <c r="T975" s="38"/>
      <c r="U975" s="38"/>
      <c r="V975" s="38"/>
      <c r="W975" s="38"/>
      <c r="X975" s="38"/>
      <c r="Y975" s="38"/>
      <c r="Z975" s="38"/>
      <c r="AA975" s="38"/>
      <c r="AB975" s="38"/>
      <c r="AC975" s="38"/>
      <c r="AD975" s="143"/>
    </row>
    <row r="976" spans="18:30" x14ac:dyDescent="0.25">
      <c r="R976" s="38"/>
      <c r="S976" s="38"/>
      <c r="T976" s="38"/>
      <c r="U976" s="38"/>
      <c r="V976" s="38"/>
      <c r="W976" s="38"/>
      <c r="X976" s="38"/>
      <c r="Y976" s="38"/>
      <c r="Z976" s="38"/>
      <c r="AA976" s="38"/>
      <c r="AB976" s="38"/>
      <c r="AC976" s="38"/>
      <c r="AD976" s="143"/>
    </row>
    <row r="977" spans="18:30" x14ac:dyDescent="0.25">
      <c r="R977" s="38"/>
      <c r="S977" s="38"/>
      <c r="T977" s="38"/>
      <c r="U977" s="38"/>
      <c r="V977" s="38"/>
      <c r="W977" s="38"/>
      <c r="X977" s="38"/>
      <c r="Y977" s="38"/>
      <c r="Z977" s="38"/>
      <c r="AA977" s="38"/>
      <c r="AB977" s="38"/>
      <c r="AC977" s="38"/>
      <c r="AD977" s="143"/>
    </row>
    <row r="978" spans="18:30" x14ac:dyDescent="0.25">
      <c r="R978" s="38"/>
      <c r="S978" s="38"/>
      <c r="T978" s="38"/>
      <c r="U978" s="38"/>
      <c r="V978" s="38"/>
      <c r="W978" s="38"/>
      <c r="X978" s="38"/>
      <c r="Y978" s="38"/>
      <c r="Z978" s="38"/>
      <c r="AA978" s="38"/>
      <c r="AB978" s="38"/>
      <c r="AC978" s="38"/>
      <c r="AD978" s="143"/>
    </row>
    <row r="979" spans="18:30" x14ac:dyDescent="0.25">
      <c r="R979" s="38"/>
      <c r="S979" s="38"/>
      <c r="T979" s="38"/>
      <c r="U979" s="38"/>
      <c r="V979" s="38"/>
      <c r="W979" s="38"/>
      <c r="X979" s="38"/>
      <c r="Y979" s="38"/>
      <c r="Z979" s="38"/>
      <c r="AA979" s="38"/>
      <c r="AB979" s="38"/>
      <c r="AC979" s="38"/>
      <c r="AD979" s="143"/>
    </row>
    <row r="980" spans="18:30" x14ac:dyDescent="0.25">
      <c r="R980" s="38"/>
      <c r="S980" s="38"/>
      <c r="T980" s="38"/>
      <c r="U980" s="38"/>
      <c r="V980" s="38"/>
      <c r="W980" s="38"/>
      <c r="X980" s="38"/>
      <c r="Y980" s="38"/>
      <c r="Z980" s="38"/>
      <c r="AA980" s="38"/>
      <c r="AB980" s="38"/>
      <c r="AC980" s="38"/>
      <c r="AD980" s="143"/>
    </row>
    <row r="981" spans="18:30" x14ac:dyDescent="0.25">
      <c r="R981" s="38"/>
      <c r="S981" s="38"/>
      <c r="T981" s="38"/>
      <c r="U981" s="38"/>
      <c r="V981" s="38"/>
      <c r="W981" s="38"/>
      <c r="X981" s="38"/>
      <c r="Y981" s="38"/>
      <c r="Z981" s="38"/>
      <c r="AA981" s="38"/>
      <c r="AB981" s="38"/>
      <c r="AC981" s="38"/>
      <c r="AD981" s="143"/>
    </row>
    <row r="982" spans="18:30" x14ac:dyDescent="0.25">
      <c r="R982" s="38"/>
      <c r="S982" s="38"/>
      <c r="T982" s="38"/>
      <c r="U982" s="38"/>
      <c r="V982" s="38"/>
      <c r="W982" s="38"/>
      <c r="X982" s="38"/>
      <c r="Y982" s="38"/>
      <c r="Z982" s="38"/>
      <c r="AA982" s="38"/>
      <c r="AB982" s="38"/>
      <c r="AC982" s="38"/>
      <c r="AD982" s="143"/>
    </row>
    <row r="983" spans="18:30" x14ac:dyDescent="0.25">
      <c r="R983" s="38"/>
      <c r="S983" s="38"/>
      <c r="T983" s="38"/>
      <c r="U983" s="38"/>
      <c r="V983" s="38"/>
      <c r="W983" s="38"/>
      <c r="X983" s="38"/>
      <c r="Y983" s="38"/>
      <c r="Z983" s="38"/>
      <c r="AA983" s="38"/>
      <c r="AB983" s="38"/>
      <c r="AC983" s="38"/>
      <c r="AD983" s="143"/>
    </row>
    <row r="984" spans="18:30" x14ac:dyDescent="0.25">
      <c r="R984" s="38"/>
      <c r="S984" s="38"/>
      <c r="T984" s="38"/>
      <c r="U984" s="38"/>
      <c r="V984" s="38"/>
      <c r="W984" s="38"/>
      <c r="X984" s="38"/>
      <c r="Y984" s="38"/>
      <c r="Z984" s="38"/>
      <c r="AA984" s="38"/>
      <c r="AB984" s="38"/>
      <c r="AC984" s="38"/>
      <c r="AD984" s="143"/>
    </row>
    <row r="985" spans="18:30" x14ac:dyDescent="0.25">
      <c r="R985" s="38"/>
      <c r="S985" s="38"/>
      <c r="T985" s="38"/>
      <c r="U985" s="38"/>
      <c r="V985" s="38"/>
      <c r="W985" s="38"/>
      <c r="X985" s="38"/>
      <c r="Y985" s="38"/>
      <c r="Z985" s="38"/>
      <c r="AA985" s="38"/>
      <c r="AB985" s="38"/>
      <c r="AC985" s="38"/>
      <c r="AD985" s="143"/>
    </row>
    <row r="986" spans="18:30" x14ac:dyDescent="0.25">
      <c r="R986" s="38"/>
      <c r="S986" s="38"/>
      <c r="T986" s="38"/>
      <c r="U986" s="38"/>
      <c r="V986" s="38"/>
      <c r="W986" s="38"/>
      <c r="X986" s="38"/>
      <c r="Y986" s="38"/>
      <c r="Z986" s="38"/>
      <c r="AA986" s="38"/>
      <c r="AB986" s="38"/>
      <c r="AC986" s="38"/>
      <c r="AD986" s="143"/>
    </row>
    <row r="987" spans="18:30" x14ac:dyDescent="0.25">
      <c r="R987" s="38"/>
      <c r="S987" s="38"/>
      <c r="T987" s="38"/>
      <c r="U987" s="38"/>
      <c r="V987" s="38"/>
      <c r="W987" s="38"/>
      <c r="X987" s="38"/>
      <c r="Y987" s="38"/>
      <c r="Z987" s="38"/>
      <c r="AA987" s="38"/>
      <c r="AB987" s="38"/>
      <c r="AC987" s="38"/>
      <c r="AD987" s="143"/>
    </row>
    <row r="988" spans="18:30" x14ac:dyDescent="0.25">
      <c r="R988" s="38"/>
      <c r="S988" s="38"/>
      <c r="T988" s="38"/>
      <c r="U988" s="38"/>
      <c r="V988" s="38"/>
      <c r="W988" s="38"/>
      <c r="X988" s="38"/>
      <c r="Y988" s="38"/>
      <c r="Z988" s="38"/>
      <c r="AA988" s="38"/>
      <c r="AB988" s="38"/>
      <c r="AC988" s="38"/>
      <c r="AD988" s="143"/>
    </row>
    <row r="989" spans="18:30" x14ac:dyDescent="0.25">
      <c r="R989" s="38"/>
      <c r="S989" s="38"/>
      <c r="T989" s="38"/>
      <c r="U989" s="38"/>
      <c r="V989" s="38"/>
      <c r="W989" s="38"/>
      <c r="X989" s="38"/>
      <c r="Y989" s="38"/>
      <c r="Z989" s="38"/>
      <c r="AA989" s="38"/>
      <c r="AB989" s="38"/>
      <c r="AC989" s="38"/>
      <c r="AD989" s="143"/>
    </row>
    <row r="990" spans="18:30" x14ac:dyDescent="0.25">
      <c r="R990" s="38"/>
      <c r="S990" s="38"/>
      <c r="T990" s="38"/>
      <c r="U990" s="38"/>
      <c r="V990" s="38"/>
      <c r="W990" s="38"/>
      <c r="X990" s="38"/>
      <c r="Y990" s="38"/>
      <c r="Z990" s="38"/>
      <c r="AA990" s="38"/>
      <c r="AB990" s="38"/>
      <c r="AC990" s="38"/>
      <c r="AD990" s="143"/>
    </row>
    <row r="991" spans="18:30" x14ac:dyDescent="0.25">
      <c r="R991" s="38"/>
      <c r="S991" s="38"/>
      <c r="T991" s="38"/>
      <c r="U991" s="38"/>
      <c r="V991" s="38"/>
      <c r="W991" s="38"/>
      <c r="X991" s="38"/>
      <c r="Y991" s="38"/>
      <c r="Z991" s="38"/>
      <c r="AA991" s="38"/>
      <c r="AB991" s="38"/>
      <c r="AC991" s="38"/>
      <c r="AD991" s="143"/>
    </row>
    <row r="992" spans="18:30" x14ac:dyDescent="0.25">
      <c r="R992" s="38"/>
      <c r="S992" s="38"/>
      <c r="T992" s="38"/>
      <c r="U992" s="38"/>
      <c r="V992" s="38"/>
      <c r="W992" s="38"/>
      <c r="X992" s="38"/>
      <c r="Y992" s="38"/>
      <c r="Z992" s="38"/>
      <c r="AA992" s="38"/>
      <c r="AB992" s="38"/>
      <c r="AC992" s="38"/>
      <c r="AD992" s="143"/>
    </row>
    <row r="993" spans="18:30" x14ac:dyDescent="0.25">
      <c r="R993" s="38"/>
      <c r="S993" s="38"/>
      <c r="T993" s="38"/>
      <c r="U993" s="38"/>
      <c r="V993" s="38"/>
      <c r="W993" s="38"/>
      <c r="X993" s="38"/>
      <c r="Y993" s="38"/>
      <c r="Z993" s="38"/>
      <c r="AA993" s="38"/>
      <c r="AB993" s="38"/>
      <c r="AC993" s="38"/>
      <c r="AD993" s="143"/>
    </row>
    <row r="994" spans="18:30" x14ac:dyDescent="0.25">
      <c r="R994" s="38"/>
      <c r="S994" s="38"/>
      <c r="T994" s="38"/>
      <c r="U994" s="38"/>
      <c r="V994" s="38"/>
      <c r="W994" s="38"/>
      <c r="X994" s="38"/>
      <c r="Y994" s="38"/>
      <c r="Z994" s="38"/>
      <c r="AA994" s="38"/>
      <c r="AB994" s="38"/>
      <c r="AC994" s="38"/>
      <c r="AD994" s="143"/>
    </row>
    <row r="995" spans="18:30" x14ac:dyDescent="0.25">
      <c r="R995" s="38"/>
      <c r="S995" s="38"/>
      <c r="T995" s="38"/>
      <c r="U995" s="38"/>
      <c r="V995" s="38"/>
      <c r="W995" s="38"/>
      <c r="X995" s="38"/>
      <c r="Y995" s="38"/>
      <c r="Z995" s="38"/>
      <c r="AA995" s="38"/>
      <c r="AB995" s="38"/>
      <c r="AC995" s="38"/>
      <c r="AD995" s="143"/>
    </row>
    <row r="996" spans="18:30" x14ac:dyDescent="0.25">
      <c r="R996" s="38"/>
      <c r="S996" s="38"/>
      <c r="T996" s="38"/>
      <c r="U996" s="38"/>
      <c r="V996" s="38"/>
      <c r="W996" s="38"/>
      <c r="X996" s="38"/>
      <c r="Y996" s="38"/>
      <c r="Z996" s="38"/>
      <c r="AA996" s="38"/>
      <c r="AB996" s="38"/>
      <c r="AC996" s="38"/>
      <c r="AD996" s="143"/>
    </row>
    <row r="997" spans="18:30" x14ac:dyDescent="0.25">
      <c r="R997" s="38"/>
      <c r="S997" s="38"/>
      <c r="T997" s="38"/>
      <c r="U997" s="38"/>
      <c r="V997" s="38"/>
      <c r="W997" s="38"/>
      <c r="X997" s="38"/>
      <c r="Y997" s="38"/>
      <c r="Z997" s="38"/>
      <c r="AA997" s="38"/>
      <c r="AB997" s="38"/>
      <c r="AC997" s="38"/>
      <c r="AD997" s="143"/>
    </row>
    <row r="998" spans="18:30" x14ac:dyDescent="0.25">
      <c r="R998" s="38"/>
      <c r="S998" s="38"/>
      <c r="T998" s="38"/>
      <c r="U998" s="38"/>
      <c r="V998" s="38"/>
      <c r="W998" s="38"/>
      <c r="X998" s="38"/>
      <c r="Y998" s="38"/>
      <c r="Z998" s="38"/>
      <c r="AA998" s="38"/>
      <c r="AB998" s="38"/>
      <c r="AC998" s="38"/>
      <c r="AD998" s="143"/>
    </row>
    <row r="999" spans="18:30" x14ac:dyDescent="0.25">
      <c r="R999" s="38"/>
      <c r="S999" s="38"/>
      <c r="T999" s="38"/>
      <c r="U999" s="38"/>
      <c r="V999" s="38"/>
      <c r="W999" s="38"/>
      <c r="X999" s="38"/>
      <c r="Y999" s="38"/>
      <c r="Z999" s="38"/>
      <c r="AA999" s="38"/>
      <c r="AB999" s="38"/>
      <c r="AC999" s="38"/>
      <c r="AD999" s="143"/>
    </row>
    <row r="1000" spans="18:30" x14ac:dyDescent="0.25">
      <c r="R1000" s="38"/>
      <c r="S1000" s="38"/>
      <c r="T1000" s="38"/>
      <c r="U1000" s="38"/>
      <c r="V1000" s="38"/>
      <c r="W1000" s="38"/>
      <c r="X1000" s="38"/>
      <c r="Y1000" s="38"/>
      <c r="Z1000" s="38"/>
      <c r="AA1000" s="38"/>
      <c r="AB1000" s="38"/>
      <c r="AC1000" s="38"/>
      <c r="AD1000" s="143"/>
    </row>
    <row r="1001" spans="18:30" x14ac:dyDescent="0.25">
      <c r="R1001" s="38"/>
      <c r="S1001" s="38"/>
      <c r="T1001" s="38"/>
      <c r="U1001" s="38"/>
      <c r="V1001" s="38"/>
      <c r="W1001" s="38"/>
      <c r="X1001" s="38"/>
      <c r="Y1001" s="38"/>
      <c r="Z1001" s="38"/>
      <c r="AA1001" s="38"/>
      <c r="AB1001" s="38"/>
      <c r="AC1001" s="38"/>
      <c r="AD1001" s="143"/>
    </row>
    <row r="1002" spans="18:30" x14ac:dyDescent="0.25">
      <c r="R1002" s="38"/>
      <c r="S1002" s="38"/>
      <c r="T1002" s="38"/>
      <c r="U1002" s="38"/>
      <c r="V1002" s="38"/>
      <c r="W1002" s="38"/>
      <c r="X1002" s="38"/>
      <c r="Y1002" s="38"/>
      <c r="Z1002" s="38"/>
      <c r="AA1002" s="38"/>
      <c r="AB1002" s="38"/>
      <c r="AC1002" s="38"/>
      <c r="AD1002" s="143"/>
    </row>
    <row r="1003" spans="18:30" x14ac:dyDescent="0.25">
      <c r="R1003" s="38"/>
      <c r="S1003" s="38"/>
      <c r="T1003" s="38"/>
      <c r="U1003" s="38"/>
      <c r="V1003" s="38"/>
      <c r="W1003" s="38"/>
      <c r="X1003" s="38"/>
      <c r="Y1003" s="38"/>
      <c r="Z1003" s="38"/>
      <c r="AA1003" s="38"/>
      <c r="AB1003" s="38"/>
      <c r="AC1003" s="38"/>
      <c r="AD1003" s="143"/>
    </row>
    <row r="1004" spans="18:30" x14ac:dyDescent="0.25">
      <c r="R1004" s="38"/>
      <c r="S1004" s="38"/>
      <c r="T1004" s="38"/>
      <c r="U1004" s="38"/>
      <c r="V1004" s="38"/>
      <c r="W1004" s="38"/>
      <c r="X1004" s="38"/>
      <c r="Y1004" s="38"/>
      <c r="Z1004" s="38"/>
      <c r="AA1004" s="38"/>
      <c r="AB1004" s="38"/>
      <c r="AC1004" s="38"/>
      <c r="AD1004" s="143"/>
    </row>
    <row r="1005" spans="18:30" x14ac:dyDescent="0.25">
      <c r="R1005" s="38"/>
      <c r="S1005" s="38"/>
      <c r="T1005" s="38"/>
      <c r="U1005" s="38"/>
      <c r="V1005" s="38"/>
      <c r="W1005" s="38"/>
      <c r="X1005" s="38"/>
      <c r="Y1005" s="38"/>
      <c r="Z1005" s="38"/>
      <c r="AA1005" s="38"/>
      <c r="AB1005" s="38"/>
      <c r="AC1005" s="38"/>
      <c r="AD1005" s="143"/>
    </row>
    <row r="1006" spans="18:30" x14ac:dyDescent="0.25">
      <c r="R1006" s="38"/>
      <c r="S1006" s="38"/>
      <c r="T1006" s="38"/>
      <c r="U1006" s="38"/>
      <c r="V1006" s="38"/>
      <c r="W1006" s="38"/>
      <c r="X1006" s="38"/>
      <c r="Y1006" s="38"/>
      <c r="Z1006" s="38"/>
      <c r="AA1006" s="38"/>
      <c r="AB1006" s="38"/>
      <c r="AC1006" s="38"/>
      <c r="AD1006" s="143"/>
    </row>
    <row r="1007" spans="18:30" x14ac:dyDescent="0.25">
      <c r="R1007" s="38"/>
      <c r="S1007" s="38"/>
      <c r="T1007" s="38"/>
      <c r="U1007" s="38"/>
      <c r="V1007" s="38"/>
      <c r="W1007" s="38"/>
      <c r="X1007" s="38"/>
      <c r="Y1007" s="38"/>
      <c r="Z1007" s="38"/>
      <c r="AA1007" s="38"/>
      <c r="AB1007" s="38"/>
      <c r="AC1007" s="38"/>
      <c r="AD1007" s="143"/>
    </row>
    <row r="1008" spans="18:30" x14ac:dyDescent="0.25">
      <c r="R1008" s="38"/>
      <c r="S1008" s="38"/>
      <c r="T1008" s="38"/>
      <c r="U1008" s="38"/>
      <c r="V1008" s="38"/>
      <c r="W1008" s="38"/>
      <c r="X1008" s="38"/>
      <c r="Y1008" s="38"/>
      <c r="Z1008" s="38"/>
      <c r="AA1008" s="38"/>
      <c r="AB1008" s="38"/>
      <c r="AC1008" s="38"/>
      <c r="AD1008" s="143"/>
    </row>
    <row r="1009" spans="18:30" x14ac:dyDescent="0.25">
      <c r="R1009" s="38"/>
      <c r="S1009" s="38"/>
      <c r="T1009" s="38"/>
      <c r="U1009" s="38"/>
      <c r="V1009" s="38"/>
      <c r="W1009" s="38"/>
      <c r="X1009" s="38"/>
      <c r="Y1009" s="38"/>
      <c r="Z1009" s="38"/>
      <c r="AA1009" s="38"/>
      <c r="AB1009" s="38"/>
      <c r="AC1009" s="38"/>
      <c r="AD1009" s="143"/>
    </row>
    <row r="1010" spans="18:30" x14ac:dyDescent="0.25">
      <c r="R1010" s="38"/>
      <c r="S1010" s="38"/>
      <c r="T1010" s="38"/>
      <c r="U1010" s="38"/>
      <c r="V1010" s="38"/>
      <c r="W1010" s="38"/>
      <c r="X1010" s="38"/>
      <c r="Y1010" s="38"/>
      <c r="Z1010" s="38"/>
      <c r="AA1010" s="38"/>
      <c r="AB1010" s="38"/>
      <c r="AC1010" s="38"/>
      <c r="AD1010" s="143"/>
    </row>
    <row r="1011" spans="18:30" x14ac:dyDescent="0.25">
      <c r="R1011" s="38"/>
      <c r="S1011" s="38"/>
      <c r="T1011" s="38"/>
      <c r="U1011" s="38"/>
      <c r="V1011" s="38"/>
      <c r="W1011" s="38"/>
      <c r="X1011" s="38"/>
      <c r="Y1011" s="38"/>
      <c r="Z1011" s="38"/>
      <c r="AA1011" s="38"/>
      <c r="AB1011" s="38"/>
      <c r="AC1011" s="38"/>
      <c r="AD1011" s="143"/>
    </row>
    <row r="1012" spans="18:30" x14ac:dyDescent="0.25">
      <c r="R1012" s="38"/>
      <c r="S1012" s="38"/>
      <c r="T1012" s="38"/>
      <c r="U1012" s="38"/>
      <c r="V1012" s="38"/>
      <c r="W1012" s="38"/>
      <c r="X1012" s="38"/>
      <c r="Y1012" s="38"/>
      <c r="Z1012" s="38"/>
      <c r="AA1012" s="38"/>
      <c r="AB1012" s="38"/>
      <c r="AC1012" s="38"/>
      <c r="AD1012" s="143"/>
    </row>
    <row r="1013" spans="18:30" x14ac:dyDescent="0.25">
      <c r="R1013" s="38"/>
      <c r="S1013" s="38"/>
      <c r="T1013" s="38"/>
      <c r="U1013" s="38"/>
      <c r="V1013" s="38"/>
      <c r="W1013" s="38"/>
      <c r="X1013" s="38"/>
      <c r="Y1013" s="38"/>
      <c r="Z1013" s="38"/>
      <c r="AA1013" s="38"/>
      <c r="AB1013" s="38"/>
      <c r="AC1013" s="38"/>
      <c r="AD1013" s="143"/>
    </row>
    <row r="1014" spans="18:30" x14ac:dyDescent="0.25">
      <c r="R1014" s="38"/>
      <c r="S1014" s="38"/>
      <c r="T1014" s="38"/>
      <c r="U1014" s="38"/>
      <c r="V1014" s="38"/>
      <c r="W1014" s="38"/>
      <c r="X1014" s="38"/>
      <c r="Y1014" s="38"/>
      <c r="Z1014" s="38"/>
      <c r="AA1014" s="38"/>
      <c r="AB1014" s="38"/>
      <c r="AC1014" s="38"/>
      <c r="AD1014" s="143"/>
    </row>
    <row r="1015" spans="18:30" x14ac:dyDescent="0.25">
      <c r="R1015" s="38"/>
      <c r="S1015" s="38"/>
      <c r="T1015" s="38"/>
      <c r="U1015" s="38"/>
      <c r="V1015" s="38"/>
      <c r="W1015" s="38"/>
      <c r="X1015" s="38"/>
      <c r="Y1015" s="38"/>
      <c r="Z1015" s="38"/>
      <c r="AA1015" s="38"/>
      <c r="AB1015" s="38"/>
      <c r="AC1015" s="38"/>
      <c r="AD1015" s="143"/>
    </row>
    <row r="1016" spans="18:30" x14ac:dyDescent="0.25">
      <c r="R1016" s="38"/>
      <c r="S1016" s="38"/>
      <c r="T1016" s="38"/>
      <c r="U1016" s="38"/>
      <c r="V1016" s="38"/>
      <c r="W1016" s="38"/>
      <c r="X1016" s="38"/>
      <c r="Y1016" s="38"/>
      <c r="Z1016" s="38"/>
      <c r="AA1016" s="38"/>
      <c r="AB1016" s="38"/>
      <c r="AC1016" s="38"/>
      <c r="AD1016" s="143"/>
    </row>
    <row r="1017" spans="18:30" x14ac:dyDescent="0.25">
      <c r="R1017" s="38"/>
      <c r="S1017" s="38"/>
      <c r="T1017" s="38"/>
      <c r="U1017" s="38"/>
      <c r="V1017" s="38"/>
      <c r="W1017" s="38"/>
      <c r="X1017" s="38"/>
      <c r="Y1017" s="38"/>
      <c r="Z1017" s="38"/>
      <c r="AA1017" s="38"/>
      <c r="AB1017" s="38"/>
      <c r="AC1017" s="38"/>
      <c r="AD1017" s="143"/>
    </row>
    <row r="1018" spans="18:30" x14ac:dyDescent="0.25">
      <c r="R1018" s="38"/>
      <c r="S1018" s="38"/>
      <c r="T1018" s="38"/>
      <c r="U1018" s="38"/>
      <c r="V1018" s="38"/>
      <c r="W1018" s="38"/>
      <c r="X1018" s="38"/>
      <c r="Y1018" s="38"/>
      <c r="Z1018" s="38"/>
      <c r="AA1018" s="38"/>
      <c r="AB1018" s="38"/>
      <c r="AC1018" s="38"/>
      <c r="AD1018" s="143"/>
    </row>
    <row r="1019" spans="18:30" x14ac:dyDescent="0.25">
      <c r="R1019" s="38"/>
      <c r="S1019" s="38"/>
      <c r="T1019" s="38"/>
      <c r="U1019" s="38"/>
      <c r="V1019" s="38"/>
      <c r="W1019" s="38"/>
      <c r="X1019" s="38"/>
      <c r="Y1019" s="38"/>
      <c r="Z1019" s="38"/>
      <c r="AA1019" s="38"/>
      <c r="AB1019" s="38"/>
      <c r="AC1019" s="38"/>
      <c r="AD1019" s="143"/>
    </row>
    <row r="1020" spans="18:30" x14ac:dyDescent="0.25">
      <c r="R1020" s="38"/>
      <c r="S1020" s="38"/>
      <c r="T1020" s="38"/>
      <c r="U1020" s="38"/>
      <c r="V1020" s="38"/>
      <c r="W1020" s="38"/>
      <c r="X1020" s="38"/>
      <c r="Y1020" s="38"/>
      <c r="Z1020" s="38"/>
      <c r="AA1020" s="38"/>
      <c r="AB1020" s="38"/>
      <c r="AC1020" s="38"/>
      <c r="AD1020" s="143"/>
    </row>
    <row r="1021" spans="18:30" x14ac:dyDescent="0.25">
      <c r="R1021" s="38"/>
      <c r="S1021" s="38"/>
      <c r="T1021" s="38"/>
      <c r="U1021" s="38"/>
      <c r="V1021" s="38"/>
      <c r="W1021" s="38"/>
      <c r="X1021" s="38"/>
      <c r="Y1021" s="38"/>
      <c r="Z1021" s="38"/>
      <c r="AA1021" s="38"/>
      <c r="AB1021" s="38"/>
      <c r="AC1021" s="38"/>
      <c r="AD1021" s="143"/>
    </row>
    <row r="1022" spans="18:30" x14ac:dyDescent="0.25">
      <c r="R1022" s="38"/>
      <c r="S1022" s="38"/>
      <c r="T1022" s="38"/>
      <c r="U1022" s="38"/>
      <c r="V1022" s="38"/>
      <c r="W1022" s="38"/>
      <c r="X1022" s="38"/>
      <c r="Y1022" s="38"/>
      <c r="Z1022" s="38"/>
      <c r="AA1022" s="38"/>
      <c r="AB1022" s="38"/>
      <c r="AC1022" s="38"/>
      <c r="AD1022" s="143"/>
    </row>
    <row r="1023" spans="18:30" x14ac:dyDescent="0.25">
      <c r="R1023" s="38"/>
      <c r="S1023" s="38"/>
      <c r="T1023" s="38"/>
      <c r="U1023" s="38"/>
      <c r="V1023" s="38"/>
      <c r="W1023" s="38"/>
      <c r="X1023" s="38"/>
      <c r="Y1023" s="38"/>
      <c r="Z1023" s="38"/>
      <c r="AA1023" s="38"/>
      <c r="AB1023" s="38"/>
      <c r="AC1023" s="38"/>
      <c r="AD1023" s="143"/>
    </row>
    <row r="1024" spans="18:30" x14ac:dyDescent="0.25">
      <c r="R1024" s="38"/>
      <c r="S1024" s="38"/>
      <c r="T1024" s="38"/>
      <c r="U1024" s="38"/>
      <c r="V1024" s="38"/>
      <c r="W1024" s="38"/>
      <c r="X1024" s="38"/>
      <c r="Y1024" s="38"/>
      <c r="Z1024" s="38"/>
      <c r="AA1024" s="38"/>
      <c r="AB1024" s="38"/>
      <c r="AC1024" s="38"/>
      <c r="AD1024" s="143"/>
    </row>
    <row r="1025" spans="18:30" x14ac:dyDescent="0.25">
      <c r="R1025" s="38"/>
      <c r="S1025" s="38"/>
      <c r="T1025" s="38"/>
      <c r="U1025" s="38"/>
      <c r="V1025" s="38"/>
      <c r="W1025" s="38"/>
      <c r="X1025" s="38"/>
      <c r="Y1025" s="38"/>
      <c r="Z1025" s="38"/>
      <c r="AA1025" s="38"/>
      <c r="AB1025" s="38"/>
      <c r="AC1025" s="38"/>
      <c r="AD1025" s="143"/>
    </row>
    <row r="1026" spans="18:30" x14ac:dyDescent="0.25">
      <c r="R1026" s="38"/>
      <c r="S1026" s="38"/>
      <c r="T1026" s="38"/>
      <c r="U1026" s="38"/>
      <c r="V1026" s="38"/>
      <c r="W1026" s="38"/>
      <c r="X1026" s="38"/>
      <c r="Y1026" s="38"/>
      <c r="Z1026" s="38"/>
      <c r="AA1026" s="38"/>
      <c r="AB1026" s="38"/>
      <c r="AC1026" s="38"/>
      <c r="AD1026" s="143"/>
    </row>
    <row r="1027" spans="18:30" x14ac:dyDescent="0.25">
      <c r="R1027" s="38"/>
      <c r="S1027" s="38"/>
      <c r="T1027" s="38"/>
      <c r="U1027" s="38"/>
      <c r="V1027" s="38"/>
      <c r="W1027" s="38"/>
      <c r="X1027" s="38"/>
      <c r="Y1027" s="38"/>
      <c r="Z1027" s="38"/>
      <c r="AA1027" s="38"/>
      <c r="AB1027" s="38"/>
      <c r="AC1027" s="38"/>
      <c r="AD1027" s="143"/>
    </row>
    <row r="1028" spans="18:30" x14ac:dyDescent="0.25">
      <c r="R1028" s="38"/>
      <c r="S1028" s="38"/>
      <c r="T1028" s="38"/>
      <c r="U1028" s="38"/>
      <c r="V1028" s="38"/>
      <c r="W1028" s="38"/>
      <c r="X1028" s="38"/>
      <c r="Y1028" s="38"/>
      <c r="Z1028" s="38"/>
      <c r="AA1028" s="38"/>
      <c r="AB1028" s="38"/>
      <c r="AC1028" s="38"/>
      <c r="AD1028" s="143"/>
    </row>
    <row r="1029" spans="18:30" x14ac:dyDescent="0.25">
      <c r="R1029" s="38"/>
      <c r="S1029" s="38"/>
      <c r="T1029" s="38"/>
      <c r="U1029" s="38"/>
      <c r="V1029" s="38"/>
      <c r="W1029" s="38"/>
      <c r="X1029" s="38"/>
      <c r="Y1029" s="38"/>
      <c r="Z1029" s="38"/>
      <c r="AA1029" s="38"/>
      <c r="AB1029" s="38"/>
      <c r="AC1029" s="38"/>
      <c r="AD1029" s="143"/>
    </row>
    <row r="1030" spans="18:30" x14ac:dyDescent="0.25">
      <c r="R1030" s="38"/>
      <c r="S1030" s="38"/>
      <c r="T1030" s="38"/>
      <c r="U1030" s="38"/>
      <c r="V1030" s="38"/>
      <c r="W1030" s="38"/>
      <c r="X1030" s="38"/>
      <c r="Y1030" s="38"/>
      <c r="Z1030" s="38"/>
      <c r="AA1030" s="38"/>
      <c r="AB1030" s="38"/>
      <c r="AC1030" s="38"/>
      <c r="AD1030" s="143"/>
    </row>
    <row r="1031" spans="18:30" x14ac:dyDescent="0.25">
      <c r="R1031" s="38"/>
      <c r="S1031" s="38"/>
      <c r="T1031" s="38"/>
      <c r="U1031" s="38"/>
      <c r="V1031" s="38"/>
      <c r="W1031" s="38"/>
      <c r="X1031" s="38"/>
      <c r="Y1031" s="38"/>
      <c r="Z1031" s="38"/>
      <c r="AA1031" s="38"/>
      <c r="AB1031" s="38"/>
      <c r="AC1031" s="38"/>
      <c r="AD1031" s="143"/>
    </row>
    <row r="1032" spans="18:30" x14ac:dyDescent="0.25">
      <c r="R1032" s="38"/>
      <c r="S1032" s="38"/>
      <c r="T1032" s="38"/>
      <c r="U1032" s="38"/>
      <c r="V1032" s="38"/>
      <c r="W1032" s="38"/>
      <c r="X1032" s="38"/>
      <c r="Y1032" s="38"/>
      <c r="Z1032" s="38"/>
      <c r="AA1032" s="38"/>
      <c r="AB1032" s="38"/>
      <c r="AC1032" s="38"/>
      <c r="AD1032" s="143"/>
    </row>
    <row r="1033" spans="18:30" x14ac:dyDescent="0.25">
      <c r="R1033" s="38"/>
      <c r="S1033" s="38"/>
      <c r="T1033" s="38"/>
      <c r="U1033" s="38"/>
      <c r="V1033" s="38"/>
      <c r="W1033" s="38"/>
      <c r="X1033" s="38"/>
      <c r="Y1033" s="38"/>
      <c r="Z1033" s="38"/>
      <c r="AA1033" s="38"/>
      <c r="AB1033" s="38"/>
      <c r="AC1033" s="38"/>
      <c r="AD1033" s="143"/>
    </row>
    <row r="1034" spans="18:30" x14ac:dyDescent="0.25">
      <c r="R1034" s="38"/>
      <c r="S1034" s="38"/>
      <c r="T1034" s="38"/>
      <c r="U1034" s="38"/>
      <c r="V1034" s="38"/>
      <c r="W1034" s="38"/>
      <c r="X1034" s="38"/>
      <c r="Y1034" s="38"/>
      <c r="Z1034" s="38"/>
      <c r="AA1034" s="38"/>
      <c r="AB1034" s="38"/>
      <c r="AC1034" s="38"/>
      <c r="AD1034" s="143"/>
    </row>
    <row r="1035" spans="18:30" x14ac:dyDescent="0.25">
      <c r="R1035" s="38"/>
      <c r="S1035" s="38"/>
      <c r="T1035" s="38"/>
      <c r="U1035" s="38"/>
      <c r="V1035" s="38"/>
      <c r="W1035" s="38"/>
      <c r="X1035" s="38"/>
      <c r="Y1035" s="38"/>
      <c r="Z1035" s="38"/>
      <c r="AA1035" s="38"/>
      <c r="AB1035" s="38"/>
      <c r="AC1035" s="38"/>
      <c r="AD1035" s="143"/>
    </row>
    <row r="1036" spans="18:30" x14ac:dyDescent="0.25">
      <c r="R1036" s="38"/>
      <c r="S1036" s="38"/>
      <c r="T1036" s="38"/>
      <c r="U1036" s="38"/>
      <c r="V1036" s="38"/>
      <c r="W1036" s="38"/>
      <c r="X1036" s="38"/>
      <c r="Y1036" s="38"/>
      <c r="Z1036" s="38"/>
      <c r="AA1036" s="38"/>
      <c r="AB1036" s="38"/>
      <c r="AC1036" s="38"/>
      <c r="AD1036" s="143"/>
    </row>
    <row r="1037" spans="18:30" x14ac:dyDescent="0.25">
      <c r="R1037" s="38"/>
      <c r="S1037" s="38"/>
      <c r="T1037" s="38"/>
      <c r="U1037" s="38"/>
      <c r="V1037" s="38"/>
      <c r="W1037" s="38"/>
      <c r="X1037" s="38"/>
      <c r="Y1037" s="38"/>
      <c r="Z1037" s="38"/>
      <c r="AA1037" s="38"/>
      <c r="AB1037" s="38"/>
      <c r="AC1037" s="38"/>
      <c r="AD1037" s="143"/>
    </row>
    <row r="1038" spans="18:30" x14ac:dyDescent="0.25">
      <c r="R1038" s="38"/>
      <c r="S1038" s="38"/>
      <c r="T1038" s="38"/>
      <c r="U1038" s="38"/>
      <c r="V1038" s="38"/>
      <c r="W1038" s="38"/>
      <c r="X1038" s="38"/>
      <c r="Y1038" s="38"/>
      <c r="Z1038" s="38"/>
      <c r="AA1038" s="38"/>
      <c r="AB1038" s="38"/>
      <c r="AC1038" s="38"/>
      <c r="AD1038" s="143"/>
    </row>
    <row r="1039" spans="18:30" x14ac:dyDescent="0.25">
      <c r="R1039" s="38"/>
      <c r="S1039" s="38"/>
      <c r="T1039" s="38"/>
      <c r="U1039" s="38"/>
      <c r="V1039" s="38"/>
      <c r="W1039" s="38"/>
      <c r="X1039" s="38"/>
      <c r="Y1039" s="38"/>
      <c r="Z1039" s="38"/>
      <c r="AA1039" s="38"/>
      <c r="AB1039" s="38"/>
      <c r="AC1039" s="38"/>
      <c r="AD1039" s="143"/>
    </row>
    <row r="1040" spans="18:30" x14ac:dyDescent="0.25">
      <c r="R1040" s="38"/>
      <c r="S1040" s="38"/>
      <c r="T1040" s="38"/>
      <c r="U1040" s="38"/>
      <c r="V1040" s="38"/>
      <c r="W1040" s="38"/>
      <c r="X1040" s="38"/>
      <c r="Y1040" s="38"/>
      <c r="Z1040" s="38"/>
      <c r="AA1040" s="38"/>
      <c r="AB1040" s="38"/>
      <c r="AC1040" s="38"/>
      <c r="AD1040" s="143"/>
    </row>
    <row r="1041" spans="18:30" x14ac:dyDescent="0.25">
      <c r="R1041" s="38"/>
      <c r="S1041" s="38"/>
      <c r="T1041" s="38"/>
      <c r="U1041" s="38"/>
      <c r="V1041" s="38"/>
      <c r="W1041" s="38"/>
      <c r="X1041" s="38"/>
      <c r="Y1041" s="38"/>
      <c r="Z1041" s="38"/>
      <c r="AA1041" s="38"/>
      <c r="AB1041" s="38"/>
      <c r="AC1041" s="38"/>
      <c r="AD1041" s="143"/>
    </row>
    <row r="1042" spans="18:30" x14ac:dyDescent="0.25">
      <c r="R1042" s="38"/>
      <c r="S1042" s="38"/>
      <c r="T1042" s="38"/>
      <c r="U1042" s="38"/>
      <c r="V1042" s="38"/>
      <c r="W1042" s="38"/>
      <c r="X1042" s="38"/>
      <c r="Y1042" s="38"/>
      <c r="Z1042" s="38"/>
      <c r="AA1042" s="38"/>
      <c r="AB1042" s="38"/>
      <c r="AC1042" s="38"/>
      <c r="AD1042" s="143"/>
    </row>
    <row r="1043" spans="18:30" x14ac:dyDescent="0.25">
      <c r="R1043" s="38"/>
      <c r="S1043" s="38"/>
      <c r="T1043" s="38"/>
      <c r="U1043" s="38"/>
      <c r="V1043" s="38"/>
      <c r="W1043" s="38"/>
      <c r="X1043" s="38"/>
      <c r="Y1043" s="38"/>
      <c r="Z1043" s="38"/>
      <c r="AA1043" s="38"/>
      <c r="AB1043" s="38"/>
      <c r="AC1043" s="38"/>
      <c r="AD1043" s="143"/>
    </row>
    <row r="1044" spans="18:30" x14ac:dyDescent="0.25">
      <c r="R1044" s="38"/>
      <c r="S1044" s="38"/>
      <c r="T1044" s="38"/>
      <c r="U1044" s="38"/>
      <c r="V1044" s="38"/>
      <c r="W1044" s="38"/>
      <c r="X1044" s="38"/>
      <c r="Y1044" s="38"/>
      <c r="Z1044" s="38"/>
      <c r="AA1044" s="38"/>
      <c r="AB1044" s="38"/>
      <c r="AC1044" s="38"/>
      <c r="AD1044" s="143"/>
    </row>
    <row r="1045" spans="18:30" x14ac:dyDescent="0.25">
      <c r="R1045" s="38"/>
      <c r="S1045" s="38"/>
      <c r="T1045" s="38"/>
      <c r="U1045" s="38"/>
      <c r="V1045" s="38"/>
      <c r="W1045" s="38"/>
      <c r="X1045" s="38"/>
      <c r="Y1045" s="38"/>
      <c r="Z1045" s="38"/>
      <c r="AA1045" s="38"/>
      <c r="AB1045" s="38"/>
      <c r="AC1045" s="38"/>
      <c r="AD1045" s="143"/>
    </row>
    <row r="1046" spans="18:30" x14ac:dyDescent="0.25">
      <c r="R1046" s="38"/>
      <c r="S1046" s="38"/>
      <c r="T1046" s="38"/>
      <c r="U1046" s="38"/>
      <c r="V1046" s="38"/>
      <c r="W1046" s="38"/>
      <c r="X1046" s="38"/>
      <c r="Y1046" s="38"/>
      <c r="Z1046" s="38"/>
      <c r="AA1046" s="38"/>
      <c r="AB1046" s="38"/>
      <c r="AC1046" s="38"/>
      <c r="AD1046" s="143"/>
    </row>
    <row r="1047" spans="18:30" x14ac:dyDescent="0.25">
      <c r="R1047" s="38"/>
      <c r="S1047" s="38"/>
      <c r="T1047" s="38"/>
      <c r="U1047" s="38"/>
      <c r="V1047" s="38"/>
      <c r="W1047" s="38"/>
      <c r="X1047" s="38"/>
      <c r="Y1047" s="38"/>
      <c r="Z1047" s="38"/>
      <c r="AA1047" s="38"/>
      <c r="AB1047" s="38"/>
      <c r="AC1047" s="38"/>
      <c r="AD1047" s="143"/>
    </row>
    <row r="1048" spans="18:30" x14ac:dyDescent="0.25">
      <c r="R1048" s="38"/>
      <c r="S1048" s="38"/>
      <c r="T1048" s="38"/>
      <c r="U1048" s="38"/>
      <c r="V1048" s="38"/>
      <c r="W1048" s="38"/>
      <c r="X1048" s="38"/>
      <c r="Y1048" s="38"/>
      <c r="Z1048" s="38"/>
      <c r="AA1048" s="38"/>
      <c r="AB1048" s="38"/>
      <c r="AC1048" s="38"/>
      <c r="AD1048" s="143"/>
    </row>
    <row r="1049" spans="18:30" x14ac:dyDescent="0.25">
      <c r="R1049" s="38"/>
      <c r="S1049" s="38"/>
      <c r="T1049" s="38"/>
      <c r="U1049" s="38"/>
      <c r="V1049" s="38"/>
      <c r="W1049" s="38"/>
      <c r="X1049" s="38"/>
      <c r="Y1049" s="38"/>
      <c r="Z1049" s="38"/>
      <c r="AA1049" s="38"/>
      <c r="AB1049" s="38"/>
      <c r="AC1049" s="38"/>
      <c r="AD1049" s="143"/>
    </row>
    <row r="1050" spans="18:30" x14ac:dyDescent="0.25">
      <c r="R1050" s="38"/>
      <c r="S1050" s="38"/>
      <c r="T1050" s="38"/>
      <c r="U1050" s="38"/>
      <c r="V1050" s="38"/>
      <c r="W1050" s="38"/>
      <c r="X1050" s="38"/>
      <c r="Y1050" s="38"/>
      <c r="Z1050" s="38"/>
      <c r="AA1050" s="38"/>
      <c r="AB1050" s="38"/>
      <c r="AC1050" s="38"/>
      <c r="AD1050" s="143"/>
    </row>
    <row r="1051" spans="18:30" x14ac:dyDescent="0.25">
      <c r="R1051" s="38"/>
      <c r="S1051" s="38"/>
      <c r="T1051" s="38"/>
      <c r="U1051" s="38"/>
      <c r="V1051" s="38"/>
      <c r="W1051" s="38"/>
      <c r="X1051" s="38"/>
      <c r="Y1051" s="38"/>
      <c r="Z1051" s="38"/>
      <c r="AA1051" s="38"/>
      <c r="AB1051" s="38"/>
      <c r="AC1051" s="38"/>
      <c r="AD1051" s="143"/>
    </row>
    <row r="1052" spans="18:30" x14ac:dyDescent="0.25">
      <c r="R1052" s="38"/>
      <c r="S1052" s="38"/>
      <c r="T1052" s="38"/>
      <c r="U1052" s="38"/>
      <c r="V1052" s="38"/>
      <c r="W1052" s="38"/>
      <c r="X1052" s="38"/>
      <c r="Y1052" s="38"/>
      <c r="Z1052" s="38"/>
      <c r="AA1052" s="38"/>
      <c r="AB1052" s="38"/>
      <c r="AC1052" s="38"/>
      <c r="AD1052" s="143"/>
    </row>
    <row r="1053" spans="18:30" x14ac:dyDescent="0.25">
      <c r="R1053" s="38"/>
      <c r="S1053" s="38"/>
      <c r="T1053" s="38"/>
      <c r="U1053" s="38"/>
      <c r="V1053" s="38"/>
      <c r="W1053" s="38"/>
      <c r="X1053" s="38"/>
      <c r="Y1053" s="38"/>
      <c r="Z1053" s="38"/>
      <c r="AA1053" s="38"/>
      <c r="AB1053" s="38"/>
      <c r="AC1053" s="38"/>
      <c r="AD1053" s="143"/>
    </row>
    <row r="1054" spans="18:30" x14ac:dyDescent="0.25">
      <c r="R1054" s="38"/>
      <c r="S1054" s="38"/>
      <c r="T1054" s="38"/>
      <c r="U1054" s="38"/>
      <c r="V1054" s="38"/>
      <c r="W1054" s="38"/>
      <c r="X1054" s="38"/>
      <c r="Y1054" s="38"/>
      <c r="Z1054" s="38"/>
      <c r="AA1054" s="38"/>
      <c r="AB1054" s="38"/>
      <c r="AC1054" s="38"/>
      <c r="AD1054" s="143"/>
    </row>
    <row r="1055" spans="18:30" x14ac:dyDescent="0.25">
      <c r="R1055" s="38"/>
      <c r="S1055" s="38"/>
      <c r="T1055" s="38"/>
      <c r="U1055" s="38"/>
      <c r="V1055" s="38"/>
      <c r="W1055" s="38"/>
      <c r="X1055" s="38"/>
      <c r="Y1055" s="38"/>
      <c r="Z1055" s="38"/>
      <c r="AA1055" s="38"/>
      <c r="AB1055" s="38"/>
      <c r="AC1055" s="38"/>
      <c r="AD1055" s="143"/>
    </row>
    <row r="1056" spans="18:30" x14ac:dyDescent="0.25">
      <c r="R1056" s="38"/>
      <c r="S1056" s="38"/>
      <c r="T1056" s="38"/>
      <c r="U1056" s="38"/>
      <c r="V1056" s="38"/>
      <c r="W1056" s="38"/>
      <c r="X1056" s="38"/>
      <c r="Y1056" s="38"/>
      <c r="Z1056" s="38"/>
      <c r="AA1056" s="38"/>
      <c r="AB1056" s="38"/>
      <c r="AC1056" s="38"/>
      <c r="AD1056" s="143"/>
    </row>
    <row r="1057" spans="18:30" x14ac:dyDescent="0.25">
      <c r="R1057" s="38"/>
      <c r="S1057" s="38"/>
      <c r="T1057" s="38"/>
      <c r="U1057" s="38"/>
      <c r="V1057" s="38"/>
      <c r="W1057" s="38"/>
      <c r="X1057" s="38"/>
      <c r="Y1057" s="38"/>
      <c r="Z1057" s="38"/>
      <c r="AA1057" s="38"/>
      <c r="AB1057" s="38"/>
      <c r="AC1057" s="38"/>
      <c r="AD1057" s="143"/>
    </row>
    <row r="1058" spans="18:30" x14ac:dyDescent="0.25">
      <c r="R1058" s="38"/>
      <c r="S1058" s="38"/>
      <c r="T1058" s="38"/>
      <c r="U1058" s="38"/>
      <c r="V1058" s="38"/>
      <c r="W1058" s="38"/>
      <c r="X1058" s="38"/>
      <c r="Y1058" s="38"/>
      <c r="Z1058" s="38"/>
      <c r="AA1058" s="38"/>
      <c r="AB1058" s="38"/>
      <c r="AC1058" s="38"/>
      <c r="AD1058" s="143"/>
    </row>
    <row r="1059" spans="18:30" x14ac:dyDescent="0.25">
      <c r="R1059" s="38"/>
      <c r="S1059" s="38"/>
      <c r="T1059" s="38"/>
      <c r="U1059" s="38"/>
      <c r="V1059" s="38"/>
      <c r="W1059" s="38"/>
      <c r="X1059" s="38"/>
      <c r="Y1059" s="38"/>
      <c r="Z1059" s="38"/>
      <c r="AA1059" s="38"/>
      <c r="AB1059" s="38"/>
      <c r="AC1059" s="38"/>
      <c r="AD1059" s="143"/>
    </row>
    <row r="1060" spans="18:30" x14ac:dyDescent="0.25">
      <c r="R1060" s="38"/>
      <c r="S1060" s="38"/>
      <c r="T1060" s="38"/>
      <c r="U1060" s="38"/>
      <c r="V1060" s="38"/>
      <c r="W1060" s="38"/>
      <c r="X1060" s="38"/>
      <c r="Y1060" s="38"/>
      <c r="Z1060" s="38"/>
      <c r="AA1060" s="38"/>
      <c r="AB1060" s="38"/>
      <c r="AC1060" s="38"/>
      <c r="AD1060" s="143"/>
    </row>
    <row r="1061" spans="18:30" x14ac:dyDescent="0.25">
      <c r="R1061" s="38"/>
      <c r="S1061" s="38"/>
      <c r="T1061" s="38"/>
      <c r="U1061" s="38"/>
      <c r="V1061" s="38"/>
      <c r="W1061" s="38"/>
      <c r="X1061" s="38"/>
      <c r="Y1061" s="38"/>
      <c r="Z1061" s="38"/>
      <c r="AA1061" s="38"/>
      <c r="AB1061" s="38"/>
      <c r="AC1061" s="38"/>
      <c r="AD1061" s="143"/>
    </row>
    <row r="1062" spans="18:30" x14ac:dyDescent="0.25">
      <c r="R1062" s="38"/>
      <c r="S1062" s="38"/>
      <c r="T1062" s="38"/>
      <c r="U1062" s="38"/>
      <c r="V1062" s="38"/>
      <c r="W1062" s="38"/>
      <c r="X1062" s="38"/>
      <c r="Y1062" s="38"/>
      <c r="Z1062" s="38"/>
      <c r="AA1062" s="38"/>
      <c r="AB1062" s="38"/>
      <c r="AC1062" s="38"/>
      <c r="AD1062" s="143"/>
    </row>
    <row r="1063" spans="18:30" x14ac:dyDescent="0.25">
      <c r="R1063" s="38"/>
      <c r="S1063" s="38"/>
      <c r="T1063" s="38"/>
      <c r="U1063" s="38"/>
      <c r="V1063" s="38"/>
      <c r="W1063" s="38"/>
      <c r="X1063" s="38"/>
      <c r="Y1063" s="38"/>
      <c r="Z1063" s="38"/>
      <c r="AA1063" s="38"/>
      <c r="AB1063" s="38"/>
      <c r="AC1063" s="38"/>
      <c r="AD1063" s="143"/>
    </row>
    <row r="1064" spans="18:30" x14ac:dyDescent="0.25">
      <c r="R1064" s="38"/>
      <c r="S1064" s="38"/>
      <c r="T1064" s="38"/>
      <c r="U1064" s="38"/>
      <c r="V1064" s="38"/>
      <c r="W1064" s="38"/>
      <c r="X1064" s="38"/>
      <c r="Y1064" s="38"/>
      <c r="Z1064" s="38"/>
      <c r="AA1064" s="38"/>
      <c r="AB1064" s="38"/>
      <c r="AC1064" s="38"/>
      <c r="AD1064" s="143"/>
    </row>
    <row r="1065" spans="18:30" x14ac:dyDescent="0.25">
      <c r="R1065" s="38"/>
      <c r="S1065" s="38"/>
      <c r="T1065" s="38"/>
      <c r="U1065" s="38"/>
      <c r="V1065" s="38"/>
      <c r="W1065" s="38"/>
      <c r="X1065" s="38"/>
      <c r="Y1065" s="38"/>
      <c r="Z1065" s="38"/>
      <c r="AA1065" s="38"/>
      <c r="AB1065" s="38"/>
      <c r="AC1065" s="38"/>
      <c r="AD1065" s="143"/>
    </row>
    <row r="1066" spans="18:30" x14ac:dyDescent="0.25">
      <c r="R1066" s="38"/>
      <c r="S1066" s="38"/>
      <c r="T1066" s="38"/>
      <c r="U1066" s="38"/>
      <c r="V1066" s="38"/>
      <c r="W1066" s="38"/>
      <c r="X1066" s="38"/>
      <c r="Y1066" s="38"/>
      <c r="Z1066" s="38"/>
      <c r="AA1066" s="38"/>
      <c r="AB1066" s="38"/>
      <c r="AC1066" s="38"/>
      <c r="AD1066" s="143"/>
    </row>
    <row r="1067" spans="18:30" x14ac:dyDescent="0.25">
      <c r="R1067" s="38"/>
      <c r="S1067" s="38"/>
      <c r="T1067" s="38"/>
      <c r="U1067" s="38"/>
      <c r="V1067" s="38"/>
      <c r="W1067" s="38"/>
      <c r="X1067" s="38"/>
      <c r="Y1067" s="38"/>
      <c r="Z1067" s="38"/>
      <c r="AA1067" s="38"/>
      <c r="AB1067" s="38"/>
      <c r="AC1067" s="38"/>
      <c r="AD1067" s="143"/>
    </row>
    <row r="1068" spans="18:30" x14ac:dyDescent="0.25">
      <c r="R1068" s="38"/>
      <c r="S1068" s="38"/>
      <c r="T1068" s="38"/>
      <c r="U1068" s="38"/>
      <c r="V1068" s="38"/>
      <c r="W1068" s="38"/>
      <c r="X1068" s="38"/>
      <c r="Y1068" s="38"/>
      <c r="Z1068" s="38"/>
      <c r="AA1068" s="38"/>
      <c r="AB1068" s="38"/>
      <c r="AC1068" s="38"/>
      <c r="AD1068" s="143"/>
    </row>
    <row r="1069" spans="18:30" x14ac:dyDescent="0.25">
      <c r="R1069" s="38"/>
      <c r="S1069" s="38"/>
      <c r="T1069" s="38"/>
      <c r="U1069" s="38"/>
      <c r="V1069" s="38"/>
      <c r="W1069" s="38"/>
      <c r="X1069" s="38"/>
      <c r="Y1069" s="38"/>
      <c r="Z1069" s="38"/>
      <c r="AA1069" s="38"/>
      <c r="AB1069" s="38"/>
      <c r="AC1069" s="38"/>
      <c r="AD1069" s="143"/>
    </row>
    <row r="1070" spans="18:30" x14ac:dyDescent="0.25">
      <c r="R1070" s="38"/>
      <c r="S1070" s="38"/>
      <c r="T1070" s="38"/>
      <c r="U1070" s="38"/>
      <c r="V1070" s="38"/>
      <c r="W1070" s="38"/>
      <c r="X1070" s="38"/>
      <c r="Y1070" s="38"/>
      <c r="Z1070" s="38"/>
      <c r="AA1070" s="38"/>
      <c r="AB1070" s="38"/>
      <c r="AC1070" s="38"/>
      <c r="AD1070" s="143"/>
    </row>
    <row r="1071" spans="18:30" x14ac:dyDescent="0.25">
      <c r="R1071" s="38"/>
      <c r="S1071" s="38"/>
      <c r="T1071" s="38"/>
      <c r="U1071" s="38"/>
      <c r="V1071" s="38"/>
      <c r="W1071" s="38"/>
      <c r="X1071" s="38"/>
      <c r="Y1071" s="38"/>
      <c r="Z1071" s="38"/>
      <c r="AA1071" s="38"/>
      <c r="AB1071" s="38"/>
      <c r="AC1071" s="38"/>
      <c r="AD1071" s="143"/>
    </row>
    <row r="1072" spans="18:30" x14ac:dyDescent="0.25">
      <c r="R1072" s="38"/>
      <c r="S1072" s="38"/>
      <c r="T1072" s="38"/>
      <c r="U1072" s="38"/>
      <c r="V1072" s="38"/>
      <c r="W1072" s="38"/>
      <c r="X1072" s="38"/>
      <c r="Y1072" s="38"/>
      <c r="Z1072" s="38"/>
      <c r="AA1072" s="38"/>
      <c r="AB1072" s="38"/>
      <c r="AC1072" s="38"/>
      <c r="AD1072" s="143"/>
    </row>
    <row r="1073" spans="18:30" x14ac:dyDescent="0.25">
      <c r="R1073" s="38"/>
      <c r="S1073" s="38"/>
      <c r="T1073" s="38"/>
      <c r="U1073" s="38"/>
      <c r="V1073" s="38"/>
      <c r="W1073" s="38"/>
      <c r="X1073" s="38"/>
      <c r="Y1073" s="38"/>
      <c r="Z1073" s="38"/>
      <c r="AA1073" s="38"/>
      <c r="AB1073" s="38"/>
      <c r="AC1073" s="38"/>
      <c r="AD1073" s="143"/>
    </row>
    <row r="1074" spans="18:30" x14ac:dyDescent="0.25">
      <c r="R1074" s="38"/>
      <c r="S1074" s="38"/>
      <c r="T1074" s="38"/>
      <c r="U1074" s="38"/>
      <c r="V1074" s="38"/>
      <c r="W1074" s="38"/>
      <c r="X1074" s="38"/>
      <c r="Y1074" s="38"/>
      <c r="Z1074" s="38"/>
      <c r="AA1074" s="38"/>
      <c r="AB1074" s="38"/>
      <c r="AC1074" s="38"/>
      <c r="AD1074" s="143"/>
    </row>
    <row r="1075" spans="18:30" x14ac:dyDescent="0.25">
      <c r="R1075" s="38"/>
      <c r="S1075" s="38"/>
      <c r="T1075" s="38"/>
      <c r="U1075" s="38"/>
      <c r="V1075" s="38"/>
      <c r="W1075" s="38"/>
      <c r="X1075" s="38"/>
      <c r="Y1075" s="38"/>
      <c r="Z1075" s="38"/>
      <c r="AA1075" s="38"/>
      <c r="AB1075" s="38"/>
      <c r="AC1075" s="38"/>
      <c r="AD1075" s="143"/>
    </row>
    <row r="1076" spans="18:30" x14ac:dyDescent="0.25">
      <c r="R1076" s="38"/>
      <c r="S1076" s="38"/>
      <c r="T1076" s="38"/>
      <c r="U1076" s="38"/>
      <c r="V1076" s="38"/>
      <c r="W1076" s="38"/>
      <c r="X1076" s="38"/>
      <c r="Y1076" s="38"/>
      <c r="Z1076" s="38"/>
      <c r="AA1076" s="38"/>
      <c r="AB1076" s="38"/>
      <c r="AC1076" s="38"/>
      <c r="AD1076" s="143"/>
    </row>
    <row r="1077" spans="18:30" x14ac:dyDescent="0.25">
      <c r="R1077" s="38"/>
      <c r="S1077" s="38"/>
      <c r="T1077" s="38"/>
      <c r="U1077" s="38"/>
      <c r="V1077" s="38"/>
      <c r="W1077" s="38"/>
      <c r="X1077" s="38"/>
      <c r="Y1077" s="38"/>
      <c r="Z1077" s="38"/>
      <c r="AA1077" s="38"/>
      <c r="AB1077" s="38"/>
      <c r="AC1077" s="38"/>
      <c r="AD1077" s="143"/>
    </row>
    <row r="1078" spans="18:30" x14ac:dyDescent="0.25">
      <c r="R1078" s="38"/>
      <c r="S1078" s="38"/>
      <c r="T1078" s="38"/>
      <c r="U1078" s="38"/>
      <c r="V1078" s="38"/>
      <c r="W1078" s="38"/>
      <c r="X1078" s="38"/>
      <c r="Y1078" s="38"/>
      <c r="Z1078" s="38"/>
      <c r="AA1078" s="38"/>
      <c r="AB1078" s="38"/>
      <c r="AC1078" s="38"/>
      <c r="AD1078" s="143"/>
    </row>
    <row r="1079" spans="18:30" x14ac:dyDescent="0.25">
      <c r="R1079" s="38"/>
      <c r="S1079" s="38"/>
      <c r="T1079" s="38"/>
      <c r="U1079" s="38"/>
      <c r="V1079" s="38"/>
      <c r="W1079" s="38"/>
      <c r="X1079" s="38"/>
      <c r="Y1079" s="38"/>
      <c r="Z1079" s="38"/>
      <c r="AA1079" s="38"/>
      <c r="AB1079" s="38"/>
      <c r="AC1079" s="38"/>
      <c r="AD1079" s="143"/>
    </row>
    <row r="1080" spans="18:30" x14ac:dyDescent="0.25">
      <c r="R1080" s="38"/>
      <c r="S1080" s="38"/>
      <c r="T1080" s="38"/>
      <c r="U1080" s="38"/>
      <c r="V1080" s="38"/>
      <c r="W1080" s="38"/>
      <c r="X1080" s="38"/>
      <c r="Y1080" s="38"/>
      <c r="Z1080" s="38"/>
      <c r="AA1080" s="38"/>
      <c r="AB1080" s="38"/>
      <c r="AC1080" s="38"/>
      <c r="AD1080" s="143"/>
    </row>
    <row r="1081" spans="18:30" x14ac:dyDescent="0.25">
      <c r="R1081" s="38"/>
      <c r="S1081" s="38"/>
      <c r="T1081" s="38"/>
      <c r="U1081" s="38"/>
      <c r="V1081" s="38"/>
      <c r="W1081" s="38"/>
      <c r="X1081" s="38"/>
      <c r="Y1081" s="38"/>
      <c r="Z1081" s="38"/>
      <c r="AA1081" s="38"/>
      <c r="AB1081" s="38"/>
      <c r="AC1081" s="38"/>
      <c r="AD1081" s="143"/>
    </row>
    <row r="1082" spans="18:30" x14ac:dyDescent="0.25">
      <c r="R1082" s="38"/>
      <c r="S1082" s="38"/>
      <c r="T1082" s="38"/>
      <c r="U1082" s="38"/>
      <c r="V1082" s="38"/>
      <c r="W1082" s="38"/>
      <c r="X1082" s="38"/>
      <c r="Y1082" s="38"/>
      <c r="Z1082" s="38"/>
      <c r="AA1082" s="38"/>
      <c r="AB1082" s="38"/>
      <c r="AC1082" s="38"/>
      <c r="AD1082" s="143"/>
    </row>
    <row r="1083" spans="18:30" x14ac:dyDescent="0.25">
      <c r="R1083" s="38"/>
      <c r="S1083" s="38"/>
      <c r="T1083" s="38"/>
      <c r="U1083" s="38"/>
      <c r="V1083" s="38"/>
      <c r="W1083" s="38"/>
      <c r="X1083" s="38"/>
      <c r="Y1083" s="38"/>
      <c r="Z1083" s="38"/>
      <c r="AA1083" s="38"/>
      <c r="AB1083" s="38"/>
      <c r="AC1083" s="38"/>
      <c r="AD1083" s="143"/>
    </row>
    <row r="1084" spans="18:30" x14ac:dyDescent="0.25">
      <c r="R1084" s="38"/>
      <c r="S1084" s="38"/>
      <c r="T1084" s="38"/>
      <c r="U1084" s="38"/>
      <c r="V1084" s="38"/>
      <c r="W1084" s="38"/>
      <c r="X1084" s="38"/>
      <c r="Y1084" s="38"/>
      <c r="Z1084" s="38"/>
      <c r="AA1084" s="38"/>
      <c r="AB1084" s="38"/>
      <c r="AC1084" s="38"/>
      <c r="AD1084" s="143"/>
    </row>
    <row r="1085" spans="18:30" x14ac:dyDescent="0.25">
      <c r="R1085" s="38"/>
      <c r="S1085" s="38"/>
      <c r="T1085" s="38"/>
      <c r="U1085" s="38"/>
      <c r="V1085" s="38"/>
      <c r="W1085" s="38"/>
      <c r="X1085" s="38"/>
      <c r="Y1085" s="38"/>
      <c r="Z1085" s="38"/>
      <c r="AA1085" s="38"/>
      <c r="AB1085" s="38"/>
      <c r="AC1085" s="38"/>
      <c r="AD1085" s="143"/>
    </row>
    <row r="1086" spans="18:30" x14ac:dyDescent="0.25">
      <c r="R1086" s="38"/>
      <c r="S1086" s="38"/>
      <c r="T1086" s="38"/>
      <c r="U1086" s="38"/>
      <c r="V1086" s="38"/>
      <c r="W1086" s="38"/>
      <c r="X1086" s="38"/>
      <c r="Y1086" s="38"/>
      <c r="Z1086" s="38"/>
      <c r="AA1086" s="38"/>
      <c r="AB1086" s="38"/>
      <c r="AC1086" s="38"/>
      <c r="AD1086" s="143"/>
    </row>
    <row r="1087" spans="18:30" x14ac:dyDescent="0.25">
      <c r="R1087" s="38"/>
      <c r="S1087" s="38"/>
      <c r="T1087" s="38"/>
      <c r="U1087" s="38"/>
      <c r="V1087" s="38"/>
      <c r="W1087" s="38"/>
      <c r="X1087" s="38"/>
      <c r="Y1087" s="38"/>
      <c r="Z1087" s="38"/>
      <c r="AA1087" s="38"/>
      <c r="AB1087" s="38"/>
      <c r="AC1087" s="38"/>
      <c r="AD1087" s="143"/>
    </row>
    <row r="1088" spans="18:30" x14ac:dyDescent="0.25">
      <c r="R1088" s="38"/>
      <c r="S1088" s="38"/>
      <c r="T1088" s="38"/>
      <c r="U1088" s="38"/>
      <c r="V1088" s="38"/>
      <c r="W1088" s="38"/>
      <c r="X1088" s="38"/>
      <c r="Y1088" s="38"/>
      <c r="Z1088" s="38"/>
      <c r="AA1088" s="38"/>
      <c r="AB1088" s="38"/>
      <c r="AC1088" s="38"/>
      <c r="AD1088" s="143"/>
    </row>
    <row r="1089" spans="18:30" x14ac:dyDescent="0.25">
      <c r="R1089" s="38"/>
      <c r="S1089" s="38"/>
      <c r="T1089" s="38"/>
      <c r="U1089" s="38"/>
      <c r="V1089" s="38"/>
      <c r="W1089" s="38"/>
      <c r="X1089" s="38"/>
      <c r="Y1089" s="38"/>
      <c r="Z1089" s="38"/>
      <c r="AA1089" s="38"/>
      <c r="AB1089" s="38"/>
      <c r="AC1089" s="38"/>
      <c r="AD1089" s="143"/>
    </row>
    <row r="1090" spans="18:30" x14ac:dyDescent="0.25">
      <c r="R1090" s="38"/>
      <c r="S1090" s="38"/>
      <c r="T1090" s="38"/>
      <c r="U1090" s="38"/>
      <c r="V1090" s="38"/>
      <c r="W1090" s="38"/>
      <c r="X1090" s="38"/>
      <c r="Y1090" s="38"/>
      <c r="Z1090" s="38"/>
      <c r="AA1090" s="38"/>
      <c r="AB1090" s="38"/>
      <c r="AC1090" s="38"/>
      <c r="AD1090" s="143"/>
    </row>
    <row r="1091" spans="18:30" x14ac:dyDescent="0.25">
      <c r="R1091" s="38"/>
      <c r="S1091" s="38"/>
      <c r="T1091" s="38"/>
      <c r="U1091" s="38"/>
      <c r="V1091" s="38"/>
      <c r="W1091" s="38"/>
      <c r="X1091" s="38"/>
      <c r="Y1091" s="38"/>
      <c r="Z1091" s="38"/>
      <c r="AA1091" s="38"/>
      <c r="AB1091" s="38"/>
      <c r="AC1091" s="38"/>
      <c r="AD1091" s="143"/>
    </row>
    <row r="1092" spans="18:30" x14ac:dyDescent="0.25">
      <c r="R1092" s="38"/>
      <c r="S1092" s="38"/>
      <c r="T1092" s="38"/>
      <c r="U1092" s="38"/>
      <c r="V1092" s="38"/>
      <c r="W1092" s="38"/>
      <c r="X1092" s="38"/>
      <c r="Y1092" s="38"/>
      <c r="Z1092" s="38"/>
      <c r="AA1092" s="38"/>
      <c r="AB1092" s="38"/>
      <c r="AC1092" s="38"/>
      <c r="AD1092" s="143"/>
    </row>
    <row r="1093" spans="18:30" x14ac:dyDescent="0.25">
      <c r="R1093" s="38"/>
      <c r="S1093" s="38"/>
      <c r="T1093" s="38"/>
      <c r="U1093" s="38"/>
      <c r="V1093" s="38"/>
      <c r="W1093" s="38"/>
      <c r="X1093" s="38"/>
      <c r="Y1093" s="38"/>
      <c r="Z1093" s="38"/>
      <c r="AA1093" s="38"/>
      <c r="AB1093" s="38"/>
      <c r="AC1093" s="38"/>
      <c r="AD1093" s="143"/>
    </row>
    <row r="1094" spans="18:30" x14ac:dyDescent="0.25">
      <c r="R1094" s="38"/>
      <c r="S1094" s="38"/>
      <c r="T1094" s="38"/>
      <c r="U1094" s="38"/>
      <c r="V1094" s="38"/>
      <c r="W1094" s="38"/>
      <c r="X1094" s="38"/>
      <c r="Y1094" s="38"/>
      <c r="Z1094" s="38"/>
      <c r="AA1094" s="38"/>
      <c r="AB1094" s="38"/>
      <c r="AC1094" s="38"/>
      <c r="AD1094" s="143"/>
    </row>
    <row r="1095" spans="18:30" x14ac:dyDescent="0.25">
      <c r="R1095" s="38"/>
      <c r="S1095" s="38"/>
      <c r="T1095" s="38"/>
      <c r="U1095" s="38"/>
      <c r="V1095" s="38"/>
      <c r="W1095" s="38"/>
      <c r="X1095" s="38"/>
      <c r="Y1095" s="38"/>
      <c r="Z1095" s="38"/>
      <c r="AA1095" s="38"/>
      <c r="AB1095" s="38"/>
      <c r="AC1095" s="38"/>
      <c r="AD1095" s="143"/>
    </row>
    <row r="1096" spans="18:30" x14ac:dyDescent="0.25">
      <c r="R1096" s="38"/>
      <c r="S1096" s="38"/>
      <c r="T1096" s="38"/>
      <c r="U1096" s="38"/>
      <c r="V1096" s="38"/>
      <c r="W1096" s="38"/>
      <c r="X1096" s="38"/>
      <c r="Y1096" s="38"/>
      <c r="Z1096" s="38"/>
      <c r="AA1096" s="38"/>
      <c r="AB1096" s="38"/>
      <c r="AC1096" s="38"/>
      <c r="AD1096" s="143"/>
    </row>
    <row r="1097" spans="18:30" x14ac:dyDescent="0.25">
      <c r="R1097" s="38"/>
      <c r="S1097" s="38"/>
      <c r="T1097" s="38"/>
      <c r="U1097" s="38"/>
      <c r="V1097" s="38"/>
      <c r="W1097" s="38"/>
      <c r="X1097" s="38"/>
      <c r="Y1097" s="38"/>
      <c r="Z1097" s="38"/>
      <c r="AA1097" s="38"/>
      <c r="AB1097" s="38"/>
      <c r="AC1097" s="38"/>
      <c r="AD1097" s="143"/>
    </row>
    <row r="1098" spans="18:30" x14ac:dyDescent="0.25">
      <c r="R1098" s="38"/>
      <c r="S1098" s="38"/>
      <c r="T1098" s="38"/>
      <c r="U1098" s="38"/>
      <c r="V1098" s="38"/>
      <c r="W1098" s="38"/>
      <c r="X1098" s="38"/>
      <c r="Y1098" s="38"/>
      <c r="Z1098" s="38"/>
      <c r="AA1098" s="38"/>
      <c r="AB1098" s="38"/>
      <c r="AC1098" s="38"/>
      <c r="AD1098" s="143"/>
    </row>
    <row r="1099" spans="18:30" x14ac:dyDescent="0.25">
      <c r="R1099" s="38"/>
      <c r="S1099" s="38"/>
      <c r="T1099" s="38"/>
      <c r="U1099" s="38"/>
      <c r="V1099" s="38"/>
      <c r="W1099" s="38"/>
      <c r="X1099" s="38"/>
      <c r="Y1099" s="38"/>
      <c r="Z1099" s="38"/>
      <c r="AA1099" s="38"/>
      <c r="AB1099" s="38"/>
      <c r="AC1099" s="38"/>
      <c r="AD1099" s="143"/>
    </row>
    <row r="1100" spans="18:30" x14ac:dyDescent="0.25">
      <c r="R1100" s="38"/>
      <c r="S1100" s="38"/>
      <c r="T1100" s="38"/>
      <c r="U1100" s="38"/>
      <c r="V1100" s="38"/>
      <c r="W1100" s="38"/>
      <c r="X1100" s="38"/>
      <c r="Y1100" s="38"/>
      <c r="Z1100" s="38"/>
      <c r="AA1100" s="38"/>
      <c r="AB1100" s="38"/>
      <c r="AC1100" s="38"/>
      <c r="AD1100" s="143"/>
    </row>
    <row r="1101" spans="18:30" x14ac:dyDescent="0.25">
      <c r="R1101" s="38"/>
      <c r="S1101" s="38"/>
      <c r="T1101" s="38"/>
      <c r="U1101" s="38"/>
      <c r="V1101" s="38"/>
      <c r="W1101" s="38"/>
      <c r="X1101" s="38"/>
      <c r="Y1101" s="38"/>
      <c r="Z1101" s="38"/>
      <c r="AA1101" s="38"/>
      <c r="AB1101" s="38"/>
      <c r="AC1101" s="38"/>
      <c r="AD1101" s="143"/>
    </row>
    <row r="1102" spans="18:30" x14ac:dyDescent="0.25">
      <c r="R1102" s="38"/>
      <c r="S1102" s="38"/>
      <c r="T1102" s="38"/>
      <c r="U1102" s="38"/>
      <c r="V1102" s="38"/>
      <c r="W1102" s="38"/>
      <c r="X1102" s="38"/>
      <c r="Y1102" s="38"/>
      <c r="Z1102" s="38"/>
      <c r="AA1102" s="38"/>
      <c r="AB1102" s="38"/>
      <c r="AC1102" s="38"/>
      <c r="AD1102" s="143"/>
    </row>
    <row r="1103" spans="18:30" x14ac:dyDescent="0.25">
      <c r="R1103" s="38"/>
      <c r="S1103" s="38"/>
      <c r="T1103" s="38"/>
      <c r="U1103" s="38"/>
      <c r="V1103" s="38"/>
      <c r="W1103" s="38"/>
      <c r="X1103" s="38"/>
      <c r="Y1103" s="38"/>
      <c r="Z1103" s="38"/>
      <c r="AA1103" s="38"/>
      <c r="AB1103" s="38"/>
      <c r="AC1103" s="38"/>
      <c r="AD1103" s="143"/>
    </row>
    <row r="1104" spans="18:30" x14ac:dyDescent="0.25">
      <c r="R1104" s="38"/>
      <c r="S1104" s="38"/>
      <c r="T1104" s="38"/>
      <c r="U1104" s="38"/>
      <c r="V1104" s="38"/>
      <c r="W1104" s="38"/>
      <c r="X1104" s="38"/>
      <c r="Y1104" s="38"/>
      <c r="Z1104" s="38"/>
      <c r="AA1104" s="38"/>
      <c r="AB1104" s="38"/>
      <c r="AC1104" s="38"/>
      <c r="AD1104" s="143"/>
    </row>
    <row r="1105" spans="18:30" x14ac:dyDescent="0.25">
      <c r="R1105" s="38"/>
      <c r="S1105" s="38"/>
      <c r="T1105" s="38"/>
      <c r="U1105" s="38"/>
      <c r="V1105" s="38"/>
      <c r="W1105" s="38"/>
      <c r="X1105" s="38"/>
      <c r="Y1105" s="38"/>
      <c r="Z1105" s="38"/>
      <c r="AA1105" s="38"/>
      <c r="AB1105" s="38"/>
      <c r="AC1105" s="38"/>
      <c r="AD1105" s="143"/>
    </row>
    <row r="1106" spans="18:30" x14ac:dyDescent="0.25">
      <c r="R1106" s="38"/>
      <c r="S1106" s="38"/>
      <c r="T1106" s="38"/>
      <c r="U1106" s="38"/>
      <c r="V1106" s="38"/>
      <c r="W1106" s="38"/>
      <c r="X1106" s="38"/>
      <c r="Y1106" s="38"/>
      <c r="Z1106" s="38"/>
      <c r="AA1106" s="38"/>
      <c r="AB1106" s="38"/>
      <c r="AC1106" s="38"/>
      <c r="AD1106" s="143"/>
    </row>
    <row r="1107" spans="18:30" x14ac:dyDescent="0.25">
      <c r="R1107" s="38"/>
      <c r="S1107" s="38"/>
      <c r="T1107" s="38"/>
      <c r="U1107" s="38"/>
      <c r="V1107" s="38"/>
      <c r="W1107" s="38"/>
      <c r="X1107" s="38"/>
      <c r="Y1107" s="38"/>
      <c r="Z1107" s="38"/>
      <c r="AA1107" s="38"/>
      <c r="AB1107" s="38"/>
      <c r="AC1107" s="38"/>
      <c r="AD1107" s="143"/>
    </row>
    <row r="1108" spans="18:30" x14ac:dyDescent="0.25">
      <c r="R1108" s="38"/>
      <c r="S1108" s="38"/>
      <c r="T1108" s="38"/>
      <c r="U1108" s="38"/>
      <c r="V1108" s="38"/>
      <c r="W1108" s="38"/>
      <c r="X1108" s="38"/>
      <c r="Y1108" s="38"/>
      <c r="Z1108" s="38"/>
      <c r="AA1108" s="38"/>
      <c r="AB1108" s="38"/>
      <c r="AC1108" s="38"/>
      <c r="AD1108" s="143"/>
    </row>
    <row r="1109" spans="18:30" x14ac:dyDescent="0.25">
      <c r="R1109" s="38"/>
      <c r="S1109" s="38"/>
      <c r="T1109" s="38"/>
      <c r="U1109" s="38"/>
      <c r="V1109" s="38"/>
      <c r="W1109" s="38"/>
      <c r="X1109" s="38"/>
      <c r="Y1109" s="38"/>
      <c r="Z1109" s="38"/>
      <c r="AA1109" s="38"/>
      <c r="AB1109" s="38"/>
      <c r="AC1109" s="38"/>
      <c r="AD1109" s="143"/>
    </row>
    <row r="1110" spans="18:30" x14ac:dyDescent="0.25">
      <c r="R1110" s="38"/>
      <c r="S1110" s="38"/>
      <c r="T1110" s="38"/>
      <c r="U1110" s="38"/>
      <c r="V1110" s="38"/>
      <c r="W1110" s="38"/>
      <c r="X1110" s="38"/>
      <c r="Y1110" s="38"/>
      <c r="Z1110" s="38"/>
      <c r="AA1110" s="38"/>
      <c r="AB1110" s="38"/>
      <c r="AC1110" s="38"/>
      <c r="AD1110" s="143"/>
    </row>
    <row r="1111" spans="18:30" x14ac:dyDescent="0.25">
      <c r="R1111" s="38"/>
      <c r="S1111" s="38"/>
      <c r="T1111" s="38"/>
      <c r="U1111" s="38"/>
      <c r="V1111" s="38"/>
      <c r="W1111" s="38"/>
      <c r="X1111" s="38"/>
      <c r="Y1111" s="38"/>
      <c r="Z1111" s="38"/>
      <c r="AA1111" s="38"/>
      <c r="AB1111" s="38"/>
      <c r="AC1111" s="38"/>
      <c r="AD1111" s="143"/>
    </row>
    <row r="1112" spans="18:30" x14ac:dyDescent="0.25">
      <c r="R1112" s="38"/>
      <c r="S1112" s="38"/>
      <c r="T1112" s="38"/>
      <c r="U1112" s="38"/>
      <c r="V1112" s="38"/>
      <c r="W1112" s="38"/>
      <c r="X1112" s="38"/>
      <c r="Y1112" s="38"/>
      <c r="Z1112" s="38"/>
      <c r="AA1112" s="38"/>
      <c r="AB1112" s="38"/>
      <c r="AC1112" s="38"/>
      <c r="AD1112" s="143"/>
    </row>
    <row r="1113" spans="18:30" x14ac:dyDescent="0.25">
      <c r="R1113" s="38"/>
      <c r="S1113" s="38"/>
      <c r="T1113" s="38"/>
      <c r="U1113" s="38"/>
      <c r="V1113" s="38"/>
      <c r="W1113" s="38"/>
      <c r="X1113" s="38"/>
      <c r="Y1113" s="38"/>
      <c r="Z1113" s="38"/>
      <c r="AA1113" s="38"/>
      <c r="AB1113" s="38"/>
      <c r="AC1113" s="38"/>
      <c r="AD1113" s="143"/>
    </row>
    <row r="1114" spans="18:30" x14ac:dyDescent="0.25">
      <c r="R1114" s="38"/>
      <c r="S1114" s="38"/>
      <c r="T1114" s="38"/>
      <c r="U1114" s="38"/>
      <c r="V1114" s="38"/>
      <c r="W1114" s="38"/>
      <c r="X1114" s="38"/>
      <c r="Y1114" s="38"/>
      <c r="Z1114" s="38"/>
      <c r="AA1114" s="38"/>
      <c r="AB1114" s="38"/>
      <c r="AC1114" s="38"/>
      <c r="AD1114" s="143"/>
    </row>
    <row r="1115" spans="18:30" x14ac:dyDescent="0.25">
      <c r="R1115" s="38"/>
      <c r="S1115" s="38"/>
      <c r="T1115" s="38"/>
      <c r="U1115" s="38"/>
      <c r="V1115" s="38"/>
      <c r="W1115" s="38"/>
      <c r="X1115" s="38"/>
      <c r="Y1115" s="38"/>
      <c r="Z1115" s="38"/>
      <c r="AA1115" s="38"/>
      <c r="AB1115" s="38"/>
      <c r="AC1115" s="38"/>
      <c r="AD1115" s="143"/>
    </row>
    <row r="1116" spans="18:30" x14ac:dyDescent="0.25">
      <c r="R1116" s="38"/>
      <c r="S1116" s="38"/>
      <c r="T1116" s="38"/>
      <c r="U1116" s="38"/>
      <c r="V1116" s="38"/>
      <c r="W1116" s="38"/>
      <c r="X1116" s="38"/>
      <c r="Y1116" s="38"/>
      <c r="Z1116" s="38"/>
      <c r="AA1116" s="38"/>
      <c r="AB1116" s="38"/>
      <c r="AC1116" s="38"/>
      <c r="AD1116" s="143"/>
    </row>
    <row r="1117" spans="18:30" x14ac:dyDescent="0.25">
      <c r="R1117" s="38"/>
      <c r="S1117" s="38"/>
      <c r="T1117" s="38"/>
      <c r="U1117" s="38"/>
      <c r="V1117" s="38"/>
      <c r="W1117" s="38"/>
      <c r="X1117" s="38"/>
      <c r="Y1117" s="38"/>
      <c r="Z1117" s="38"/>
      <c r="AA1117" s="38"/>
      <c r="AB1117" s="38"/>
      <c r="AC1117" s="38"/>
      <c r="AD1117" s="143"/>
    </row>
    <row r="1118" spans="18:30" x14ac:dyDescent="0.25">
      <c r="R1118" s="38"/>
      <c r="S1118" s="38"/>
      <c r="T1118" s="38"/>
      <c r="U1118" s="38"/>
      <c r="V1118" s="38"/>
      <c r="W1118" s="38"/>
      <c r="X1118" s="38"/>
      <c r="Y1118" s="38"/>
      <c r="Z1118" s="38"/>
      <c r="AA1118" s="38"/>
      <c r="AB1118" s="38"/>
      <c r="AC1118" s="38"/>
      <c r="AD1118" s="143"/>
    </row>
    <row r="1119" spans="18:30" x14ac:dyDescent="0.25">
      <c r="R1119" s="38"/>
      <c r="S1119" s="38"/>
      <c r="T1119" s="38"/>
      <c r="U1119" s="38"/>
      <c r="V1119" s="38"/>
      <c r="W1119" s="38"/>
      <c r="X1119" s="38"/>
      <c r="Y1119" s="38"/>
      <c r="Z1119" s="38"/>
      <c r="AA1119" s="38"/>
      <c r="AB1119" s="38"/>
      <c r="AC1119" s="38"/>
      <c r="AD1119" s="143"/>
    </row>
    <row r="1120" spans="18:30" x14ac:dyDescent="0.25">
      <c r="R1120" s="38"/>
      <c r="S1120" s="38"/>
      <c r="T1120" s="38"/>
      <c r="U1120" s="38"/>
      <c r="V1120" s="38"/>
      <c r="W1120" s="38"/>
      <c r="X1120" s="38"/>
      <c r="Y1120" s="38"/>
      <c r="Z1120" s="38"/>
      <c r="AA1120" s="38"/>
      <c r="AB1120" s="38"/>
      <c r="AC1120" s="38"/>
      <c r="AD1120" s="143"/>
    </row>
    <row r="1121" spans="18:30" x14ac:dyDescent="0.25">
      <c r="R1121" s="38"/>
      <c r="S1121" s="38"/>
      <c r="T1121" s="38"/>
      <c r="U1121" s="38"/>
      <c r="V1121" s="38"/>
      <c r="W1121" s="38"/>
      <c r="X1121" s="38"/>
      <c r="Y1121" s="38"/>
      <c r="Z1121" s="38"/>
      <c r="AA1121" s="38"/>
      <c r="AB1121" s="38"/>
      <c r="AC1121" s="38"/>
      <c r="AD1121" s="143"/>
    </row>
    <row r="1122" spans="18:30" x14ac:dyDescent="0.25">
      <c r="R1122" s="38"/>
      <c r="S1122" s="38"/>
      <c r="T1122" s="38"/>
      <c r="U1122" s="38"/>
      <c r="V1122" s="38"/>
      <c r="W1122" s="38"/>
      <c r="X1122" s="38"/>
      <c r="Y1122" s="38"/>
      <c r="Z1122" s="38"/>
      <c r="AA1122" s="38"/>
      <c r="AB1122" s="38"/>
      <c r="AC1122" s="38"/>
      <c r="AD1122" s="143"/>
    </row>
    <row r="1123" spans="18:30" x14ac:dyDescent="0.25">
      <c r="R1123" s="38"/>
      <c r="S1123" s="38"/>
      <c r="T1123" s="38"/>
      <c r="U1123" s="38"/>
      <c r="V1123" s="38"/>
      <c r="W1123" s="38"/>
      <c r="X1123" s="38"/>
      <c r="Y1123" s="38"/>
      <c r="Z1123" s="38"/>
      <c r="AA1123" s="38"/>
      <c r="AB1123" s="38"/>
      <c r="AC1123" s="38"/>
      <c r="AD1123" s="143"/>
    </row>
    <row r="1124" spans="18:30" x14ac:dyDescent="0.25">
      <c r="R1124" s="38"/>
      <c r="S1124" s="38"/>
      <c r="T1124" s="38"/>
      <c r="U1124" s="38"/>
      <c r="V1124" s="38"/>
      <c r="W1124" s="38"/>
      <c r="X1124" s="38"/>
      <c r="Y1124" s="38"/>
      <c r="Z1124" s="38"/>
      <c r="AA1124" s="38"/>
      <c r="AB1124" s="38"/>
      <c r="AC1124" s="38"/>
      <c r="AD1124" s="143"/>
    </row>
    <row r="1125" spans="18:30" x14ac:dyDescent="0.25">
      <c r="R1125" s="38"/>
      <c r="S1125" s="38"/>
      <c r="T1125" s="38"/>
      <c r="U1125" s="38"/>
      <c r="V1125" s="38"/>
      <c r="W1125" s="38"/>
      <c r="X1125" s="38"/>
      <c r="Y1125" s="38"/>
      <c r="Z1125" s="38"/>
      <c r="AA1125" s="38"/>
      <c r="AB1125" s="38"/>
      <c r="AC1125" s="38"/>
      <c r="AD1125" s="143"/>
    </row>
    <row r="1126" spans="18:30" x14ac:dyDescent="0.25">
      <c r="R1126" s="38"/>
      <c r="S1126" s="38"/>
      <c r="T1126" s="38"/>
      <c r="U1126" s="38"/>
      <c r="V1126" s="38"/>
      <c r="W1126" s="38"/>
      <c r="X1126" s="38"/>
      <c r="Y1126" s="38"/>
      <c r="Z1126" s="38"/>
      <c r="AA1126" s="38"/>
      <c r="AB1126" s="38"/>
      <c r="AC1126" s="38"/>
      <c r="AD1126" s="143"/>
    </row>
    <row r="1127" spans="18:30" x14ac:dyDescent="0.25">
      <c r="R1127" s="38"/>
      <c r="S1127" s="38"/>
      <c r="T1127" s="38"/>
      <c r="U1127" s="38"/>
      <c r="V1127" s="38"/>
      <c r="W1127" s="38"/>
      <c r="X1127" s="38"/>
      <c r="Y1127" s="38"/>
      <c r="Z1127" s="38"/>
      <c r="AA1127" s="38"/>
      <c r="AB1127" s="38"/>
      <c r="AC1127" s="38"/>
      <c r="AD1127" s="143"/>
    </row>
    <row r="1128" spans="18:30" x14ac:dyDescent="0.25">
      <c r="R1128" s="38"/>
      <c r="S1128" s="38"/>
      <c r="T1128" s="38"/>
      <c r="U1128" s="38"/>
      <c r="V1128" s="38"/>
      <c r="W1128" s="38"/>
      <c r="X1128" s="38"/>
      <c r="Y1128" s="38"/>
      <c r="Z1128" s="38"/>
      <c r="AA1128" s="38"/>
      <c r="AB1128" s="38"/>
      <c r="AC1128" s="38"/>
      <c r="AD1128" s="143"/>
    </row>
    <row r="1129" spans="18:30" x14ac:dyDescent="0.25">
      <c r="R1129" s="38"/>
      <c r="S1129" s="38"/>
      <c r="T1129" s="38"/>
      <c r="U1129" s="38"/>
      <c r="V1129" s="38"/>
      <c r="W1129" s="38"/>
      <c r="X1129" s="38"/>
      <c r="Y1129" s="38"/>
      <c r="Z1129" s="38"/>
      <c r="AA1129" s="38"/>
      <c r="AB1129" s="38"/>
      <c r="AC1129" s="38"/>
      <c r="AD1129" s="143"/>
    </row>
    <row r="1130" spans="18:30" x14ac:dyDescent="0.25">
      <c r="R1130" s="38"/>
      <c r="S1130" s="38"/>
      <c r="T1130" s="38"/>
      <c r="U1130" s="38"/>
      <c r="V1130" s="38"/>
      <c r="W1130" s="38"/>
      <c r="X1130" s="38"/>
      <c r="Y1130" s="38"/>
      <c r="Z1130" s="38"/>
      <c r="AA1130" s="38"/>
      <c r="AB1130" s="38"/>
      <c r="AC1130" s="38"/>
      <c r="AD1130" s="143"/>
    </row>
    <row r="1131" spans="18:30" x14ac:dyDescent="0.25">
      <c r="R1131" s="38"/>
      <c r="S1131" s="38"/>
      <c r="T1131" s="38"/>
      <c r="U1131" s="38"/>
      <c r="V1131" s="38"/>
      <c r="W1131" s="38"/>
      <c r="X1131" s="38"/>
      <c r="Y1131" s="38"/>
      <c r="Z1131" s="38"/>
      <c r="AA1131" s="38"/>
      <c r="AB1131" s="38"/>
      <c r="AC1131" s="38"/>
      <c r="AD1131" s="143"/>
    </row>
    <row r="1132" spans="18:30" x14ac:dyDescent="0.25">
      <c r="R1132" s="38"/>
      <c r="S1132" s="38"/>
      <c r="T1132" s="38"/>
      <c r="U1132" s="38"/>
      <c r="V1132" s="38"/>
      <c r="W1132" s="38"/>
      <c r="X1132" s="38"/>
      <c r="Y1132" s="38"/>
      <c r="Z1132" s="38"/>
      <c r="AA1132" s="38"/>
      <c r="AB1132" s="38"/>
      <c r="AC1132" s="38"/>
      <c r="AD1132" s="143"/>
    </row>
    <row r="1133" spans="18:30" x14ac:dyDescent="0.25">
      <c r="R1133" s="38"/>
      <c r="S1133" s="38"/>
      <c r="T1133" s="38"/>
      <c r="U1133" s="38"/>
      <c r="V1133" s="38"/>
      <c r="W1133" s="38"/>
      <c r="X1133" s="38"/>
      <c r="Y1133" s="38"/>
      <c r="Z1133" s="38"/>
      <c r="AA1133" s="38"/>
      <c r="AB1133" s="38"/>
      <c r="AC1133" s="38"/>
      <c r="AD1133" s="143"/>
    </row>
    <row r="1134" spans="18:30" x14ac:dyDescent="0.25">
      <c r="R1134" s="38"/>
      <c r="S1134" s="38"/>
      <c r="T1134" s="38"/>
      <c r="U1134" s="38"/>
      <c r="V1134" s="38"/>
      <c r="W1134" s="38"/>
      <c r="X1134" s="38"/>
      <c r="Y1134" s="38"/>
      <c r="Z1134" s="38"/>
      <c r="AA1134" s="38"/>
      <c r="AB1134" s="38"/>
      <c r="AC1134" s="38"/>
      <c r="AD1134" s="143"/>
    </row>
    <row r="1135" spans="18:30" x14ac:dyDescent="0.25">
      <c r="R1135" s="38"/>
      <c r="S1135" s="38"/>
      <c r="T1135" s="38"/>
      <c r="U1135" s="38"/>
      <c r="V1135" s="38"/>
      <c r="W1135" s="38"/>
      <c r="X1135" s="38"/>
      <c r="Y1135" s="38"/>
      <c r="Z1135" s="38"/>
      <c r="AA1135" s="38"/>
      <c r="AB1135" s="38"/>
      <c r="AC1135" s="38"/>
      <c r="AD1135" s="143"/>
    </row>
    <row r="1136" spans="18:30" x14ac:dyDescent="0.25">
      <c r="R1136" s="38"/>
      <c r="S1136" s="38"/>
      <c r="T1136" s="38"/>
      <c r="U1136" s="38"/>
      <c r="V1136" s="38"/>
      <c r="W1136" s="38"/>
      <c r="X1136" s="38"/>
      <c r="Y1136" s="38"/>
      <c r="Z1136" s="38"/>
      <c r="AA1136" s="38"/>
      <c r="AB1136" s="38"/>
      <c r="AC1136" s="38"/>
      <c r="AD1136" s="143"/>
    </row>
    <row r="1137" spans="18:30" x14ac:dyDescent="0.25">
      <c r="R1137" s="38"/>
      <c r="S1137" s="38"/>
      <c r="T1137" s="38"/>
      <c r="U1137" s="38"/>
      <c r="V1137" s="38"/>
      <c r="W1137" s="38"/>
      <c r="X1137" s="38"/>
      <c r="Y1137" s="38"/>
      <c r="Z1137" s="38"/>
      <c r="AA1137" s="38"/>
      <c r="AB1137" s="38"/>
      <c r="AC1137" s="38"/>
      <c r="AD1137" s="143"/>
    </row>
    <row r="1138" spans="18:30" x14ac:dyDescent="0.25">
      <c r="R1138" s="38"/>
      <c r="S1138" s="38"/>
      <c r="T1138" s="38"/>
      <c r="U1138" s="38"/>
      <c r="V1138" s="38"/>
      <c r="W1138" s="38"/>
      <c r="X1138" s="38"/>
      <c r="Y1138" s="38"/>
      <c r="Z1138" s="38"/>
      <c r="AA1138" s="38"/>
      <c r="AB1138" s="38"/>
      <c r="AC1138" s="38"/>
      <c r="AD1138" s="143"/>
    </row>
    <row r="1139" spans="18:30" x14ac:dyDescent="0.25">
      <c r="R1139" s="38"/>
      <c r="S1139" s="38"/>
      <c r="T1139" s="38"/>
      <c r="U1139" s="38"/>
      <c r="V1139" s="38"/>
      <c r="W1139" s="38"/>
      <c r="X1139" s="38"/>
      <c r="Y1139" s="38"/>
      <c r="Z1139" s="38"/>
      <c r="AA1139" s="38"/>
      <c r="AB1139" s="38"/>
      <c r="AC1139" s="38"/>
      <c r="AD1139" s="143"/>
    </row>
    <row r="1140" spans="18:30" x14ac:dyDescent="0.25">
      <c r="R1140" s="38"/>
      <c r="S1140" s="38"/>
      <c r="T1140" s="38"/>
      <c r="U1140" s="38"/>
      <c r="V1140" s="38"/>
      <c r="W1140" s="38"/>
      <c r="X1140" s="38"/>
      <c r="Y1140" s="38"/>
      <c r="Z1140" s="38"/>
      <c r="AA1140" s="38"/>
      <c r="AB1140" s="38"/>
      <c r="AC1140" s="38"/>
      <c r="AD1140" s="143"/>
    </row>
    <row r="1141" spans="18:30" x14ac:dyDescent="0.25">
      <c r="R1141" s="38"/>
      <c r="S1141" s="38"/>
      <c r="T1141" s="38"/>
      <c r="U1141" s="38"/>
      <c r="V1141" s="38"/>
      <c r="W1141" s="38"/>
      <c r="X1141" s="38"/>
      <c r="Y1141" s="38"/>
      <c r="Z1141" s="38"/>
      <c r="AA1141" s="38"/>
      <c r="AB1141" s="38"/>
      <c r="AC1141" s="38"/>
      <c r="AD1141" s="143"/>
    </row>
    <row r="1142" spans="18:30" x14ac:dyDescent="0.25">
      <c r="R1142" s="38"/>
      <c r="S1142" s="38"/>
      <c r="T1142" s="38"/>
      <c r="U1142" s="38"/>
      <c r="V1142" s="38"/>
      <c r="W1142" s="38"/>
      <c r="X1142" s="38"/>
      <c r="Y1142" s="38"/>
      <c r="Z1142" s="38"/>
      <c r="AA1142" s="38"/>
      <c r="AB1142" s="38"/>
      <c r="AC1142" s="38"/>
      <c r="AD1142" s="143"/>
    </row>
    <row r="1143" spans="18:30" x14ac:dyDescent="0.25">
      <c r="R1143" s="38"/>
      <c r="S1143" s="38"/>
      <c r="T1143" s="38"/>
      <c r="U1143" s="38"/>
      <c r="V1143" s="38"/>
      <c r="W1143" s="38"/>
      <c r="X1143" s="38"/>
      <c r="Y1143" s="38"/>
      <c r="Z1143" s="38"/>
      <c r="AA1143" s="38"/>
      <c r="AB1143" s="38"/>
      <c r="AC1143" s="38"/>
      <c r="AD1143" s="143"/>
    </row>
    <row r="1144" spans="18:30" x14ac:dyDescent="0.25">
      <c r="R1144" s="38"/>
      <c r="S1144" s="38"/>
      <c r="T1144" s="38"/>
      <c r="U1144" s="38"/>
      <c r="V1144" s="38"/>
      <c r="W1144" s="38"/>
      <c r="X1144" s="38"/>
      <c r="Y1144" s="38"/>
      <c r="Z1144" s="38"/>
      <c r="AA1144" s="38"/>
      <c r="AB1144" s="38"/>
      <c r="AC1144" s="38"/>
      <c r="AD1144" s="143"/>
    </row>
    <row r="1145" spans="18:30" x14ac:dyDescent="0.25">
      <c r="R1145" s="38"/>
      <c r="S1145" s="38"/>
      <c r="T1145" s="38"/>
      <c r="U1145" s="38"/>
      <c r="V1145" s="38"/>
      <c r="W1145" s="38"/>
      <c r="X1145" s="38"/>
      <c r="Y1145" s="38"/>
      <c r="Z1145" s="38"/>
      <c r="AA1145" s="38"/>
      <c r="AB1145" s="38"/>
      <c r="AC1145" s="38"/>
      <c r="AD1145" s="143"/>
    </row>
    <row r="1146" spans="18:30" x14ac:dyDescent="0.25">
      <c r="R1146" s="38"/>
      <c r="S1146" s="38"/>
      <c r="T1146" s="38"/>
      <c r="U1146" s="38"/>
      <c r="V1146" s="38"/>
      <c r="W1146" s="38"/>
      <c r="X1146" s="38"/>
      <c r="Y1146" s="38"/>
      <c r="Z1146" s="38"/>
      <c r="AA1146" s="38"/>
      <c r="AB1146" s="38"/>
      <c r="AC1146" s="38"/>
      <c r="AD1146" s="143"/>
    </row>
    <row r="1147" spans="18:30" x14ac:dyDescent="0.25">
      <c r="R1147" s="38"/>
      <c r="S1147" s="38"/>
      <c r="T1147" s="38"/>
      <c r="U1147" s="38"/>
      <c r="V1147" s="38"/>
      <c r="W1147" s="38"/>
      <c r="X1147" s="38"/>
      <c r="Y1147" s="38"/>
      <c r="Z1147" s="38"/>
      <c r="AA1147" s="38"/>
      <c r="AB1147" s="38"/>
      <c r="AC1147" s="38"/>
      <c r="AD1147" s="143"/>
    </row>
    <row r="1148" spans="18:30" x14ac:dyDescent="0.25">
      <c r="R1148" s="38"/>
      <c r="S1148" s="38"/>
      <c r="T1148" s="38"/>
      <c r="U1148" s="38"/>
      <c r="V1148" s="38"/>
      <c r="W1148" s="38"/>
      <c r="X1148" s="38"/>
      <c r="Y1148" s="38"/>
      <c r="Z1148" s="38"/>
      <c r="AA1148" s="38"/>
      <c r="AB1148" s="38"/>
      <c r="AC1148" s="38"/>
      <c r="AD1148" s="143"/>
    </row>
    <row r="1149" spans="18:30" x14ac:dyDescent="0.25">
      <c r="R1149" s="38"/>
      <c r="S1149" s="38"/>
      <c r="T1149" s="38"/>
      <c r="U1149" s="38"/>
      <c r="V1149" s="38"/>
      <c r="W1149" s="38"/>
      <c r="X1149" s="38"/>
      <c r="Y1149" s="38"/>
      <c r="Z1149" s="38"/>
      <c r="AA1149" s="38"/>
      <c r="AB1149" s="38"/>
      <c r="AC1149" s="38"/>
      <c r="AD1149" s="143"/>
    </row>
    <row r="1150" spans="18:30" x14ac:dyDescent="0.25">
      <c r="R1150" s="38"/>
      <c r="S1150" s="38"/>
      <c r="T1150" s="38"/>
      <c r="U1150" s="38"/>
      <c r="V1150" s="38"/>
      <c r="W1150" s="38"/>
      <c r="X1150" s="38"/>
      <c r="Y1150" s="38"/>
      <c r="Z1150" s="38"/>
      <c r="AA1150" s="38"/>
      <c r="AB1150" s="38"/>
      <c r="AC1150" s="38"/>
      <c r="AD1150" s="143"/>
    </row>
    <row r="1151" spans="18:30" x14ac:dyDescent="0.25">
      <c r="R1151" s="38"/>
      <c r="S1151" s="38"/>
      <c r="T1151" s="38"/>
      <c r="U1151" s="38"/>
      <c r="V1151" s="38"/>
      <c r="W1151" s="38"/>
      <c r="X1151" s="38"/>
      <c r="Y1151" s="38"/>
      <c r="Z1151" s="38"/>
      <c r="AA1151" s="38"/>
      <c r="AB1151" s="38"/>
      <c r="AC1151" s="38"/>
      <c r="AD1151" s="143"/>
    </row>
    <row r="1152" spans="18:30" x14ac:dyDescent="0.25">
      <c r="R1152" s="38"/>
      <c r="S1152" s="38"/>
      <c r="T1152" s="38"/>
      <c r="U1152" s="38"/>
      <c r="V1152" s="38"/>
      <c r="W1152" s="38"/>
      <c r="X1152" s="38"/>
      <c r="Y1152" s="38"/>
      <c r="Z1152" s="38"/>
      <c r="AA1152" s="38"/>
      <c r="AB1152" s="38"/>
      <c r="AC1152" s="38"/>
      <c r="AD1152" s="143"/>
    </row>
    <row r="1153" spans="18:30" x14ac:dyDescent="0.25">
      <c r="R1153" s="38"/>
      <c r="S1153" s="38"/>
      <c r="T1153" s="38"/>
      <c r="U1153" s="38"/>
      <c r="V1153" s="38"/>
      <c r="W1153" s="38"/>
      <c r="X1153" s="38"/>
      <c r="Y1153" s="38"/>
      <c r="Z1153" s="38"/>
      <c r="AA1153" s="38"/>
      <c r="AB1153" s="38"/>
      <c r="AC1153" s="38"/>
      <c r="AD1153" s="143"/>
    </row>
    <row r="1154" spans="18:30" x14ac:dyDescent="0.25">
      <c r="R1154" s="38"/>
      <c r="S1154" s="38"/>
      <c r="T1154" s="38"/>
      <c r="U1154" s="38"/>
      <c r="V1154" s="38"/>
      <c r="W1154" s="38"/>
      <c r="X1154" s="38"/>
      <c r="Y1154" s="38"/>
      <c r="Z1154" s="38"/>
      <c r="AA1154" s="38"/>
      <c r="AB1154" s="38"/>
      <c r="AC1154" s="38"/>
      <c r="AD1154" s="143"/>
    </row>
    <row r="1155" spans="18:30" x14ac:dyDescent="0.25">
      <c r="R1155" s="38"/>
      <c r="S1155" s="38"/>
      <c r="T1155" s="38"/>
      <c r="U1155" s="38"/>
      <c r="V1155" s="38"/>
      <c r="W1155" s="38"/>
      <c r="X1155" s="38"/>
      <c r="Y1155" s="38"/>
      <c r="Z1155" s="38"/>
      <c r="AA1155" s="38"/>
      <c r="AB1155" s="38"/>
      <c r="AC1155" s="38"/>
      <c r="AD1155" s="143"/>
    </row>
    <row r="1156" spans="18:30" x14ac:dyDescent="0.25">
      <c r="R1156" s="38"/>
      <c r="S1156" s="38"/>
      <c r="T1156" s="38"/>
      <c r="U1156" s="38"/>
      <c r="V1156" s="38"/>
      <c r="W1156" s="38"/>
      <c r="X1156" s="38"/>
      <c r="Y1156" s="38"/>
      <c r="Z1156" s="38"/>
      <c r="AA1156" s="38"/>
      <c r="AB1156" s="38"/>
      <c r="AC1156" s="38"/>
      <c r="AD1156" s="143"/>
    </row>
    <row r="1157" spans="18:30" x14ac:dyDescent="0.25">
      <c r="R1157" s="38"/>
      <c r="S1157" s="38"/>
      <c r="T1157" s="38"/>
      <c r="U1157" s="38"/>
      <c r="V1157" s="38"/>
      <c r="W1157" s="38"/>
      <c r="X1157" s="38"/>
      <c r="Y1157" s="38"/>
      <c r="Z1157" s="38"/>
      <c r="AA1157" s="38"/>
      <c r="AB1157" s="38"/>
      <c r="AC1157" s="38"/>
      <c r="AD1157" s="143"/>
    </row>
    <row r="1158" spans="18:30" x14ac:dyDescent="0.25">
      <c r="R1158" s="38"/>
      <c r="S1158" s="38"/>
      <c r="T1158" s="38"/>
      <c r="U1158" s="38"/>
      <c r="V1158" s="38"/>
      <c r="W1158" s="38"/>
      <c r="X1158" s="38"/>
      <c r="Y1158" s="38"/>
      <c r="Z1158" s="38"/>
      <c r="AA1158" s="38"/>
      <c r="AB1158" s="38"/>
      <c r="AC1158" s="38"/>
      <c r="AD1158" s="143"/>
    </row>
    <row r="1159" spans="18:30" x14ac:dyDescent="0.25">
      <c r="R1159" s="38"/>
      <c r="S1159" s="38"/>
      <c r="T1159" s="38"/>
      <c r="U1159" s="38"/>
      <c r="V1159" s="38"/>
      <c r="W1159" s="38"/>
      <c r="X1159" s="38"/>
      <c r="Y1159" s="38"/>
      <c r="Z1159" s="38"/>
      <c r="AA1159" s="38"/>
      <c r="AB1159" s="38"/>
      <c r="AC1159" s="38"/>
      <c r="AD1159" s="143"/>
    </row>
    <row r="1160" spans="18:30" x14ac:dyDescent="0.25">
      <c r="R1160" s="38"/>
      <c r="S1160" s="38"/>
      <c r="T1160" s="38"/>
      <c r="U1160" s="38"/>
      <c r="V1160" s="38"/>
      <c r="W1160" s="38"/>
      <c r="X1160" s="38"/>
      <c r="Y1160" s="38"/>
      <c r="Z1160" s="38"/>
      <c r="AA1160" s="38"/>
      <c r="AB1160" s="38"/>
      <c r="AC1160" s="38"/>
      <c r="AD1160" s="143"/>
    </row>
    <row r="1161" spans="18:30" x14ac:dyDescent="0.25">
      <c r="R1161" s="38"/>
      <c r="S1161" s="38"/>
      <c r="T1161" s="38"/>
      <c r="U1161" s="38"/>
      <c r="V1161" s="38"/>
      <c r="W1161" s="38"/>
      <c r="X1161" s="38"/>
      <c r="Y1161" s="38"/>
      <c r="Z1161" s="38"/>
      <c r="AA1161" s="38"/>
      <c r="AB1161" s="38"/>
      <c r="AC1161" s="38"/>
      <c r="AD1161" s="143"/>
    </row>
    <row r="1162" spans="18:30" x14ac:dyDescent="0.25">
      <c r="R1162" s="38"/>
      <c r="S1162" s="38"/>
      <c r="T1162" s="38"/>
      <c r="U1162" s="38"/>
      <c r="V1162" s="38"/>
      <c r="W1162" s="38"/>
      <c r="X1162" s="38"/>
      <c r="Y1162" s="38"/>
      <c r="Z1162" s="38"/>
      <c r="AA1162" s="38"/>
      <c r="AB1162" s="38"/>
      <c r="AC1162" s="38"/>
      <c r="AD1162" s="143"/>
    </row>
    <row r="1163" spans="18:30" x14ac:dyDescent="0.25">
      <c r="R1163" s="38"/>
      <c r="S1163" s="38"/>
      <c r="T1163" s="38"/>
      <c r="U1163" s="38"/>
      <c r="V1163" s="38"/>
      <c r="W1163" s="38"/>
      <c r="X1163" s="38"/>
      <c r="Y1163" s="38"/>
      <c r="Z1163" s="38"/>
      <c r="AA1163" s="38"/>
      <c r="AB1163" s="38"/>
      <c r="AC1163" s="38"/>
      <c r="AD1163" s="143"/>
    </row>
    <row r="1164" spans="18:30" x14ac:dyDescent="0.25">
      <c r="R1164" s="38"/>
      <c r="S1164" s="38"/>
      <c r="T1164" s="38"/>
      <c r="U1164" s="38"/>
      <c r="V1164" s="38"/>
      <c r="W1164" s="38"/>
      <c r="X1164" s="38"/>
      <c r="Y1164" s="38"/>
      <c r="Z1164" s="38"/>
      <c r="AA1164" s="38"/>
      <c r="AB1164" s="38"/>
      <c r="AC1164" s="38"/>
      <c r="AD1164" s="143"/>
    </row>
    <row r="1165" spans="18:30" x14ac:dyDescent="0.25">
      <c r="R1165" s="38"/>
      <c r="S1165" s="38"/>
      <c r="T1165" s="38"/>
      <c r="U1165" s="38"/>
      <c r="V1165" s="38"/>
      <c r="W1165" s="38"/>
      <c r="X1165" s="38"/>
      <c r="Y1165" s="38"/>
      <c r="Z1165" s="38"/>
      <c r="AA1165" s="38"/>
      <c r="AB1165" s="38"/>
      <c r="AC1165" s="38"/>
      <c r="AD1165" s="143"/>
    </row>
    <row r="1166" spans="18:30" x14ac:dyDescent="0.25">
      <c r="R1166" s="38"/>
      <c r="S1166" s="38"/>
      <c r="T1166" s="38"/>
      <c r="U1166" s="38"/>
      <c r="V1166" s="38"/>
      <c r="W1166" s="38"/>
      <c r="X1166" s="38"/>
      <c r="Y1166" s="38"/>
      <c r="Z1166" s="38"/>
      <c r="AA1166" s="38"/>
      <c r="AB1166" s="38"/>
      <c r="AC1166" s="38"/>
      <c r="AD1166" s="143"/>
    </row>
    <row r="1167" spans="18:30" x14ac:dyDescent="0.25">
      <c r="R1167" s="38"/>
      <c r="S1167" s="38"/>
      <c r="T1167" s="38"/>
      <c r="U1167" s="38"/>
      <c r="V1167" s="38"/>
      <c r="W1167" s="38"/>
      <c r="X1167" s="38"/>
      <c r="Y1167" s="38"/>
      <c r="Z1167" s="38"/>
      <c r="AA1167" s="38"/>
      <c r="AB1167" s="38"/>
      <c r="AC1167" s="38"/>
      <c r="AD1167" s="143"/>
    </row>
    <row r="1168" spans="18:30" x14ac:dyDescent="0.25">
      <c r="R1168" s="38"/>
      <c r="S1168" s="38"/>
      <c r="T1168" s="38"/>
      <c r="U1168" s="38"/>
      <c r="V1168" s="38"/>
      <c r="W1168" s="38"/>
      <c r="X1168" s="38"/>
      <c r="Y1168" s="38"/>
      <c r="Z1168" s="38"/>
      <c r="AA1168" s="38"/>
      <c r="AB1168" s="38"/>
      <c r="AC1168" s="38"/>
      <c r="AD1168" s="143"/>
    </row>
    <row r="1169" spans="18:30" x14ac:dyDescent="0.25">
      <c r="R1169" s="38"/>
      <c r="S1169" s="38"/>
      <c r="T1169" s="38"/>
      <c r="U1169" s="38"/>
      <c r="V1169" s="38"/>
      <c r="W1169" s="38"/>
      <c r="X1169" s="38"/>
      <c r="Y1169" s="38"/>
      <c r="Z1169" s="38"/>
      <c r="AA1169" s="38"/>
      <c r="AB1169" s="38"/>
      <c r="AC1169" s="38"/>
      <c r="AD1169" s="143"/>
    </row>
    <row r="1170" spans="18:30" x14ac:dyDescent="0.25">
      <c r="R1170" s="38"/>
      <c r="S1170" s="38"/>
      <c r="T1170" s="38"/>
      <c r="U1170" s="38"/>
      <c r="V1170" s="38"/>
      <c r="W1170" s="38"/>
      <c r="X1170" s="38"/>
      <c r="Y1170" s="38"/>
      <c r="Z1170" s="38"/>
      <c r="AA1170" s="38"/>
      <c r="AB1170" s="38"/>
      <c r="AC1170" s="38"/>
      <c r="AD1170" s="143"/>
    </row>
    <row r="1171" spans="18:30" x14ac:dyDescent="0.25">
      <c r="R1171" s="38"/>
      <c r="S1171" s="38"/>
      <c r="T1171" s="38"/>
      <c r="U1171" s="38"/>
      <c r="V1171" s="38"/>
      <c r="W1171" s="38"/>
      <c r="X1171" s="38"/>
      <c r="Y1171" s="38"/>
      <c r="Z1171" s="38"/>
      <c r="AA1171" s="38"/>
      <c r="AB1171" s="38"/>
      <c r="AC1171" s="38"/>
      <c r="AD1171" s="143"/>
    </row>
    <row r="1172" spans="18:30" x14ac:dyDescent="0.25">
      <c r="R1172" s="38"/>
      <c r="S1172" s="38"/>
      <c r="T1172" s="38"/>
      <c r="U1172" s="38"/>
      <c r="V1172" s="38"/>
      <c r="W1172" s="38"/>
      <c r="X1172" s="38"/>
      <c r="Y1172" s="38"/>
      <c r="Z1172" s="38"/>
      <c r="AA1172" s="38"/>
      <c r="AB1172" s="38"/>
      <c r="AC1172" s="38"/>
      <c r="AD1172" s="143"/>
    </row>
    <row r="1173" spans="18:30" x14ac:dyDescent="0.25">
      <c r="R1173" s="38"/>
      <c r="S1173" s="38"/>
      <c r="T1173" s="38"/>
      <c r="U1173" s="38"/>
      <c r="V1173" s="38"/>
      <c r="W1173" s="38"/>
      <c r="X1173" s="38"/>
      <c r="Y1173" s="38"/>
      <c r="Z1173" s="38"/>
      <c r="AA1173" s="38"/>
      <c r="AB1173" s="38"/>
      <c r="AC1173" s="38"/>
      <c r="AD1173" s="143"/>
    </row>
    <row r="1174" spans="18:30" x14ac:dyDescent="0.25">
      <c r="R1174" s="38"/>
      <c r="S1174" s="38"/>
      <c r="T1174" s="38"/>
      <c r="U1174" s="38"/>
      <c r="V1174" s="38"/>
      <c r="W1174" s="38"/>
      <c r="X1174" s="38"/>
      <c r="Y1174" s="38"/>
      <c r="Z1174" s="38"/>
      <c r="AA1174" s="38"/>
      <c r="AB1174" s="38"/>
      <c r="AC1174" s="38"/>
      <c r="AD1174" s="143"/>
    </row>
    <row r="1175" spans="18:30" x14ac:dyDescent="0.25">
      <c r="R1175" s="38"/>
      <c r="S1175" s="38"/>
      <c r="T1175" s="38"/>
      <c r="U1175" s="38"/>
      <c r="V1175" s="38"/>
      <c r="W1175" s="38"/>
      <c r="X1175" s="38"/>
      <c r="Y1175" s="38"/>
      <c r="Z1175" s="38"/>
      <c r="AA1175" s="38"/>
      <c r="AB1175" s="38"/>
      <c r="AC1175" s="38"/>
      <c r="AD1175" s="143"/>
    </row>
    <row r="1176" spans="18:30" x14ac:dyDescent="0.25">
      <c r="R1176" s="38"/>
      <c r="S1176" s="38"/>
      <c r="T1176" s="38"/>
      <c r="U1176" s="38"/>
      <c r="V1176" s="38"/>
      <c r="W1176" s="38"/>
      <c r="X1176" s="38"/>
      <c r="Y1176" s="38"/>
      <c r="Z1176" s="38"/>
      <c r="AA1176" s="38"/>
      <c r="AB1176" s="38"/>
      <c r="AC1176" s="38"/>
      <c r="AD1176" s="143"/>
    </row>
    <row r="1177" spans="18:30" x14ac:dyDescent="0.25">
      <c r="R1177" s="38"/>
      <c r="S1177" s="38"/>
      <c r="T1177" s="38"/>
      <c r="U1177" s="38"/>
      <c r="V1177" s="38"/>
      <c r="W1177" s="38"/>
      <c r="X1177" s="38"/>
      <c r="Y1177" s="38"/>
      <c r="Z1177" s="38"/>
      <c r="AA1177" s="38"/>
      <c r="AB1177" s="38"/>
      <c r="AC1177" s="38"/>
      <c r="AD1177" s="143"/>
    </row>
    <row r="1178" spans="18:30" x14ac:dyDescent="0.25">
      <c r="R1178" s="38"/>
      <c r="S1178" s="38"/>
      <c r="T1178" s="38"/>
      <c r="U1178" s="38"/>
      <c r="V1178" s="38"/>
      <c r="W1178" s="38"/>
      <c r="X1178" s="38"/>
      <c r="Y1178" s="38"/>
      <c r="Z1178" s="38"/>
      <c r="AA1178" s="38"/>
      <c r="AB1178" s="38"/>
      <c r="AC1178" s="38"/>
      <c r="AD1178" s="143"/>
    </row>
    <row r="1179" spans="18:30" x14ac:dyDescent="0.25">
      <c r="R1179" s="38"/>
      <c r="S1179" s="38"/>
      <c r="T1179" s="38"/>
      <c r="U1179" s="38"/>
      <c r="V1179" s="38"/>
      <c r="W1179" s="38"/>
      <c r="X1179" s="38"/>
      <c r="Y1179" s="38"/>
      <c r="Z1179" s="38"/>
      <c r="AA1179" s="38"/>
      <c r="AB1179" s="38"/>
      <c r="AC1179" s="38"/>
      <c r="AD1179" s="143"/>
    </row>
    <row r="1180" spans="18:30" x14ac:dyDescent="0.25">
      <c r="R1180" s="38"/>
      <c r="S1180" s="38"/>
      <c r="T1180" s="38"/>
      <c r="U1180" s="38"/>
      <c r="V1180" s="38"/>
      <c r="W1180" s="38"/>
      <c r="X1180" s="38"/>
      <c r="Y1180" s="38"/>
      <c r="Z1180" s="38"/>
      <c r="AA1180" s="38"/>
      <c r="AB1180" s="38"/>
      <c r="AC1180" s="38"/>
      <c r="AD1180" s="143"/>
    </row>
    <row r="1181" spans="18:30" x14ac:dyDescent="0.25">
      <c r="R1181" s="38"/>
      <c r="S1181" s="38"/>
      <c r="T1181" s="38"/>
      <c r="U1181" s="38"/>
      <c r="V1181" s="38"/>
      <c r="W1181" s="38"/>
      <c r="X1181" s="38"/>
      <c r="Y1181" s="38"/>
      <c r="Z1181" s="38"/>
      <c r="AA1181" s="38"/>
      <c r="AB1181" s="38"/>
      <c r="AC1181" s="38"/>
      <c r="AD1181" s="143"/>
    </row>
    <row r="1182" spans="18:30" x14ac:dyDescent="0.25">
      <c r="R1182" s="38"/>
      <c r="S1182" s="38"/>
      <c r="T1182" s="38"/>
      <c r="U1182" s="38"/>
      <c r="V1182" s="38"/>
      <c r="W1182" s="38"/>
      <c r="X1182" s="38"/>
      <c r="Y1182" s="38"/>
      <c r="Z1182" s="38"/>
      <c r="AA1182" s="38"/>
      <c r="AB1182" s="38"/>
      <c r="AC1182" s="38"/>
      <c r="AD1182" s="143"/>
    </row>
    <row r="1183" spans="18:30" x14ac:dyDescent="0.25">
      <c r="R1183" s="38"/>
      <c r="S1183" s="38"/>
      <c r="T1183" s="38"/>
      <c r="U1183" s="38"/>
      <c r="V1183" s="38"/>
      <c r="W1183" s="38"/>
      <c r="X1183" s="38"/>
      <c r="Y1183" s="38"/>
      <c r="Z1183" s="38"/>
      <c r="AA1183" s="38"/>
      <c r="AB1183" s="38"/>
      <c r="AC1183" s="38"/>
      <c r="AD1183" s="143"/>
    </row>
    <row r="1184" spans="18:30" x14ac:dyDescent="0.25">
      <c r="R1184" s="38"/>
      <c r="S1184" s="38"/>
      <c r="T1184" s="38"/>
      <c r="U1184" s="38"/>
      <c r="V1184" s="38"/>
      <c r="W1184" s="38"/>
      <c r="X1184" s="38"/>
      <c r="Y1184" s="38"/>
      <c r="Z1184" s="38"/>
      <c r="AA1184" s="38"/>
      <c r="AB1184" s="38"/>
      <c r="AC1184" s="38"/>
      <c r="AD1184" s="143"/>
    </row>
    <row r="1185" spans="18:30" x14ac:dyDescent="0.25">
      <c r="R1185" s="38"/>
      <c r="S1185" s="38"/>
      <c r="T1185" s="38"/>
      <c r="U1185" s="38"/>
      <c r="V1185" s="38"/>
      <c r="W1185" s="38"/>
      <c r="X1185" s="38"/>
      <c r="Y1185" s="38"/>
      <c r="Z1185" s="38"/>
      <c r="AA1185" s="38"/>
      <c r="AB1185" s="38"/>
      <c r="AC1185" s="38"/>
      <c r="AD1185" s="143"/>
    </row>
    <row r="1186" spans="18:30" x14ac:dyDescent="0.25">
      <c r="R1186" s="38"/>
      <c r="S1186" s="38"/>
      <c r="T1186" s="38"/>
      <c r="U1186" s="38"/>
      <c r="V1186" s="38"/>
      <c r="W1186" s="38"/>
      <c r="X1186" s="38"/>
      <c r="Y1186" s="38"/>
      <c r="Z1186" s="38"/>
      <c r="AA1186" s="38"/>
      <c r="AB1186" s="38"/>
      <c r="AC1186" s="38"/>
      <c r="AD1186" s="143"/>
    </row>
    <row r="1187" spans="18:30" x14ac:dyDescent="0.25">
      <c r="R1187" s="38"/>
      <c r="S1187" s="38"/>
      <c r="T1187" s="38"/>
      <c r="U1187" s="38"/>
      <c r="V1187" s="38"/>
      <c r="W1187" s="38"/>
      <c r="X1187" s="38"/>
      <c r="Y1187" s="38"/>
      <c r="Z1187" s="38"/>
      <c r="AA1187" s="38"/>
      <c r="AB1187" s="38"/>
      <c r="AC1187" s="38"/>
      <c r="AD1187" s="143"/>
    </row>
    <row r="1188" spans="18:30" x14ac:dyDescent="0.25">
      <c r="R1188" s="38"/>
      <c r="S1188" s="38"/>
      <c r="T1188" s="38"/>
      <c r="U1188" s="38"/>
      <c r="V1188" s="38"/>
      <c r="W1188" s="38"/>
      <c r="X1188" s="38"/>
      <c r="Y1188" s="38"/>
      <c r="Z1188" s="38"/>
      <c r="AA1188" s="38"/>
      <c r="AB1188" s="38"/>
      <c r="AC1188" s="38"/>
      <c r="AD1188" s="143"/>
    </row>
    <row r="1189" spans="18:30" x14ac:dyDescent="0.25">
      <c r="R1189" s="38"/>
      <c r="S1189" s="38"/>
      <c r="T1189" s="38"/>
      <c r="U1189" s="38"/>
      <c r="V1189" s="38"/>
      <c r="W1189" s="38"/>
      <c r="X1189" s="38"/>
      <c r="Y1189" s="38"/>
      <c r="Z1189" s="38"/>
      <c r="AA1189" s="38"/>
      <c r="AB1189" s="38"/>
      <c r="AC1189" s="38"/>
      <c r="AD1189" s="143"/>
    </row>
    <row r="1190" spans="18:30" x14ac:dyDescent="0.25">
      <c r="R1190" s="38"/>
      <c r="S1190" s="38"/>
      <c r="T1190" s="38"/>
      <c r="U1190" s="38"/>
      <c r="V1190" s="38"/>
      <c r="W1190" s="38"/>
      <c r="X1190" s="38"/>
      <c r="Y1190" s="38"/>
      <c r="Z1190" s="38"/>
      <c r="AA1190" s="38"/>
      <c r="AB1190" s="38"/>
      <c r="AC1190" s="38"/>
      <c r="AD1190" s="143"/>
    </row>
    <row r="1191" spans="18:30" x14ac:dyDescent="0.25">
      <c r="R1191" s="38"/>
      <c r="S1191" s="38"/>
      <c r="T1191" s="38"/>
      <c r="U1191" s="38"/>
      <c r="V1191" s="38"/>
      <c r="W1191" s="38"/>
      <c r="X1191" s="38"/>
      <c r="Y1191" s="38"/>
      <c r="Z1191" s="38"/>
      <c r="AA1191" s="38"/>
      <c r="AB1191" s="38"/>
      <c r="AC1191" s="38"/>
      <c r="AD1191" s="143"/>
    </row>
    <row r="1192" spans="18:30" x14ac:dyDescent="0.25">
      <c r="R1192" s="38"/>
      <c r="S1192" s="38"/>
      <c r="T1192" s="38"/>
      <c r="U1192" s="38"/>
      <c r="V1192" s="38"/>
      <c r="W1192" s="38"/>
      <c r="X1192" s="38"/>
      <c r="Y1192" s="38"/>
      <c r="Z1192" s="38"/>
      <c r="AA1192" s="38"/>
      <c r="AB1192" s="38"/>
      <c r="AC1192" s="38"/>
      <c r="AD1192" s="143"/>
    </row>
    <row r="1193" spans="18:30" x14ac:dyDescent="0.25">
      <c r="R1193" s="38"/>
      <c r="S1193" s="38"/>
      <c r="T1193" s="38"/>
      <c r="U1193" s="38"/>
      <c r="V1193" s="38"/>
      <c r="W1193" s="38"/>
      <c r="X1193" s="38"/>
      <c r="Y1193" s="38"/>
      <c r="Z1193" s="38"/>
      <c r="AA1193" s="38"/>
      <c r="AB1193" s="38"/>
      <c r="AC1193" s="38"/>
      <c r="AD1193" s="143"/>
    </row>
    <row r="1194" spans="18:30" x14ac:dyDescent="0.25">
      <c r="R1194" s="38"/>
      <c r="S1194" s="38"/>
      <c r="T1194" s="38"/>
      <c r="U1194" s="38"/>
      <c r="V1194" s="38"/>
      <c r="W1194" s="38"/>
      <c r="X1194" s="38"/>
      <c r="Y1194" s="38"/>
      <c r="Z1194" s="38"/>
      <c r="AA1194" s="38"/>
      <c r="AB1194" s="38"/>
      <c r="AC1194" s="38"/>
      <c r="AD1194" s="143"/>
    </row>
    <row r="1195" spans="18:30" x14ac:dyDescent="0.25">
      <c r="R1195" s="38"/>
      <c r="S1195" s="38"/>
      <c r="T1195" s="38"/>
      <c r="U1195" s="38"/>
      <c r="V1195" s="38"/>
      <c r="W1195" s="38"/>
      <c r="X1195" s="38"/>
      <c r="Y1195" s="38"/>
      <c r="Z1195" s="38"/>
      <c r="AA1195" s="38"/>
      <c r="AB1195" s="38"/>
      <c r="AC1195" s="38"/>
      <c r="AD1195" s="143"/>
    </row>
    <row r="1196" spans="18:30" x14ac:dyDescent="0.25">
      <c r="R1196" s="38"/>
      <c r="S1196" s="38"/>
      <c r="T1196" s="38"/>
      <c r="U1196" s="38"/>
      <c r="V1196" s="38"/>
      <c r="W1196" s="38"/>
      <c r="X1196" s="38"/>
      <c r="Y1196" s="38"/>
      <c r="Z1196" s="38"/>
      <c r="AA1196" s="38"/>
      <c r="AB1196" s="38"/>
      <c r="AC1196" s="38"/>
      <c r="AD1196" s="143"/>
    </row>
    <row r="1197" spans="18:30" x14ac:dyDescent="0.25">
      <c r="R1197" s="38"/>
      <c r="S1197" s="38"/>
      <c r="T1197" s="38"/>
      <c r="U1197" s="38"/>
      <c r="V1197" s="38"/>
      <c r="W1197" s="38"/>
      <c r="X1197" s="38"/>
      <c r="Y1197" s="38"/>
      <c r="Z1197" s="38"/>
      <c r="AA1197" s="38"/>
      <c r="AB1197" s="38"/>
      <c r="AC1197" s="38"/>
      <c r="AD1197" s="143"/>
    </row>
    <row r="1198" spans="18:30" x14ac:dyDescent="0.25">
      <c r="R1198" s="38"/>
      <c r="S1198" s="38"/>
      <c r="T1198" s="38"/>
      <c r="U1198" s="38"/>
      <c r="V1198" s="38"/>
      <c r="W1198" s="38"/>
      <c r="X1198" s="38"/>
      <c r="Y1198" s="38"/>
      <c r="Z1198" s="38"/>
      <c r="AA1198" s="38"/>
      <c r="AB1198" s="38"/>
      <c r="AC1198" s="38"/>
      <c r="AD1198" s="143"/>
    </row>
    <row r="1199" spans="18:30" x14ac:dyDescent="0.25">
      <c r="R1199" s="38"/>
      <c r="S1199" s="38"/>
      <c r="T1199" s="38"/>
      <c r="U1199" s="38"/>
      <c r="V1199" s="38"/>
      <c r="W1199" s="38"/>
      <c r="X1199" s="38"/>
      <c r="Y1199" s="38"/>
      <c r="Z1199" s="38"/>
      <c r="AA1199" s="38"/>
      <c r="AB1199" s="38"/>
      <c r="AC1199" s="38"/>
      <c r="AD1199" s="143"/>
    </row>
    <row r="1200" spans="18:30" x14ac:dyDescent="0.25">
      <c r="R1200" s="38"/>
      <c r="S1200" s="38"/>
      <c r="T1200" s="38"/>
      <c r="U1200" s="38"/>
      <c r="V1200" s="38"/>
      <c r="W1200" s="38"/>
      <c r="X1200" s="38"/>
      <c r="Y1200" s="38"/>
      <c r="Z1200" s="38"/>
      <c r="AA1200" s="38"/>
      <c r="AB1200" s="38"/>
      <c r="AC1200" s="38"/>
      <c r="AD1200" s="143"/>
    </row>
    <row r="1201" spans="18:30" x14ac:dyDescent="0.25">
      <c r="R1201" s="38"/>
      <c r="S1201" s="38"/>
      <c r="T1201" s="38"/>
      <c r="U1201" s="38"/>
      <c r="V1201" s="38"/>
      <c r="W1201" s="38"/>
      <c r="X1201" s="38"/>
      <c r="Y1201" s="38"/>
      <c r="Z1201" s="38"/>
      <c r="AA1201" s="38"/>
      <c r="AB1201" s="38"/>
      <c r="AC1201" s="38"/>
      <c r="AD1201" s="143"/>
    </row>
    <row r="1202" spans="18:30" x14ac:dyDescent="0.25">
      <c r="R1202" s="38"/>
      <c r="S1202" s="38"/>
      <c r="T1202" s="38"/>
      <c r="U1202" s="38"/>
      <c r="V1202" s="38"/>
      <c r="W1202" s="38"/>
      <c r="X1202" s="38"/>
      <c r="Y1202" s="38"/>
      <c r="Z1202" s="38"/>
      <c r="AA1202" s="38"/>
      <c r="AB1202" s="38"/>
      <c r="AC1202" s="38"/>
      <c r="AD1202" s="143"/>
    </row>
    <row r="1203" spans="18:30" x14ac:dyDescent="0.25">
      <c r="R1203" s="38"/>
      <c r="S1203" s="38"/>
      <c r="T1203" s="38"/>
      <c r="U1203" s="38"/>
      <c r="V1203" s="38"/>
      <c r="W1203" s="38"/>
      <c r="X1203" s="38"/>
      <c r="Y1203" s="38"/>
      <c r="Z1203" s="38"/>
      <c r="AA1203" s="38"/>
      <c r="AB1203" s="38"/>
      <c r="AC1203" s="38"/>
      <c r="AD1203" s="143"/>
    </row>
    <row r="1204" spans="18:30" x14ac:dyDescent="0.25">
      <c r="R1204" s="38"/>
      <c r="S1204" s="38"/>
      <c r="T1204" s="38"/>
      <c r="U1204" s="38"/>
      <c r="V1204" s="38"/>
      <c r="W1204" s="38"/>
      <c r="X1204" s="38"/>
      <c r="Y1204" s="38"/>
      <c r="Z1204" s="38"/>
      <c r="AA1204" s="38"/>
      <c r="AB1204" s="38"/>
      <c r="AC1204" s="38"/>
      <c r="AD1204" s="143"/>
    </row>
    <row r="1205" spans="18:30" x14ac:dyDescent="0.25">
      <c r="R1205" s="38"/>
      <c r="S1205" s="38"/>
      <c r="T1205" s="38"/>
      <c r="U1205" s="38"/>
      <c r="V1205" s="38"/>
      <c r="W1205" s="38"/>
      <c r="X1205" s="38"/>
      <c r="Y1205" s="38"/>
      <c r="Z1205" s="38"/>
      <c r="AA1205" s="38"/>
      <c r="AB1205" s="38"/>
      <c r="AC1205" s="38"/>
      <c r="AD1205" s="143"/>
    </row>
    <row r="1206" spans="18:30" x14ac:dyDescent="0.25">
      <c r="R1206" s="38"/>
      <c r="S1206" s="38"/>
      <c r="T1206" s="38"/>
      <c r="U1206" s="38"/>
      <c r="V1206" s="38"/>
      <c r="W1206" s="38"/>
      <c r="X1206" s="38"/>
      <c r="Y1206" s="38"/>
      <c r="Z1206" s="38"/>
      <c r="AA1206" s="38"/>
      <c r="AB1206" s="38"/>
      <c r="AC1206" s="38"/>
      <c r="AD1206" s="143"/>
    </row>
    <row r="1207" spans="18:30" x14ac:dyDescent="0.25">
      <c r="R1207" s="38"/>
      <c r="S1207" s="38"/>
      <c r="T1207" s="38"/>
      <c r="U1207" s="38"/>
      <c r="V1207" s="38"/>
      <c r="W1207" s="38"/>
      <c r="X1207" s="38"/>
      <c r="Y1207" s="38"/>
      <c r="Z1207" s="38"/>
      <c r="AA1207" s="38"/>
      <c r="AB1207" s="38"/>
      <c r="AC1207" s="38"/>
      <c r="AD1207" s="143"/>
    </row>
    <row r="1208" spans="18:30" x14ac:dyDescent="0.25">
      <c r="R1208" s="38"/>
      <c r="S1208" s="38"/>
      <c r="T1208" s="38"/>
      <c r="U1208" s="38"/>
      <c r="V1208" s="38"/>
      <c r="W1208" s="38"/>
      <c r="X1208" s="38"/>
      <c r="Y1208" s="38"/>
      <c r="Z1208" s="38"/>
      <c r="AA1208" s="38"/>
      <c r="AB1208" s="38"/>
      <c r="AC1208" s="38"/>
      <c r="AD1208" s="143"/>
    </row>
    <row r="1209" spans="18:30" x14ac:dyDescent="0.25">
      <c r="R1209" s="38"/>
      <c r="S1209" s="38"/>
      <c r="T1209" s="38"/>
      <c r="U1209" s="38"/>
      <c r="V1209" s="38"/>
      <c r="W1209" s="38"/>
      <c r="X1209" s="38"/>
      <c r="Y1209" s="38"/>
      <c r="Z1209" s="38"/>
      <c r="AA1209" s="38"/>
      <c r="AB1209" s="38"/>
      <c r="AC1209" s="38"/>
      <c r="AD1209" s="143"/>
    </row>
    <row r="1210" spans="18:30" x14ac:dyDescent="0.25">
      <c r="R1210" s="38"/>
      <c r="S1210" s="38"/>
      <c r="T1210" s="38"/>
      <c r="U1210" s="38"/>
      <c r="V1210" s="38"/>
      <c r="W1210" s="38"/>
      <c r="X1210" s="38"/>
      <c r="Y1210" s="38"/>
      <c r="Z1210" s="38"/>
      <c r="AA1210" s="38"/>
      <c r="AB1210" s="38"/>
      <c r="AC1210" s="38"/>
      <c r="AD1210" s="143"/>
    </row>
    <row r="1211" spans="18:30" x14ac:dyDescent="0.25">
      <c r="R1211" s="38"/>
      <c r="S1211" s="38"/>
      <c r="T1211" s="38"/>
      <c r="U1211" s="38"/>
      <c r="V1211" s="38"/>
      <c r="W1211" s="38"/>
      <c r="X1211" s="38"/>
      <c r="Y1211" s="38"/>
      <c r="Z1211" s="38"/>
      <c r="AA1211" s="38"/>
      <c r="AB1211" s="38"/>
      <c r="AC1211" s="38"/>
      <c r="AD1211" s="143"/>
    </row>
    <row r="1212" spans="18:30" x14ac:dyDescent="0.25">
      <c r="R1212" s="38"/>
      <c r="S1212" s="38"/>
      <c r="T1212" s="38"/>
      <c r="U1212" s="38"/>
      <c r="V1212" s="38"/>
      <c r="W1212" s="38"/>
      <c r="X1212" s="38"/>
      <c r="Y1212" s="38"/>
      <c r="Z1212" s="38"/>
      <c r="AA1212" s="38"/>
      <c r="AB1212" s="38"/>
      <c r="AC1212" s="38"/>
      <c r="AD1212" s="143"/>
    </row>
    <row r="1213" spans="18:30" x14ac:dyDescent="0.25">
      <c r="R1213" s="38"/>
      <c r="S1213" s="38"/>
      <c r="T1213" s="38"/>
      <c r="U1213" s="38"/>
      <c r="V1213" s="38"/>
      <c r="W1213" s="38"/>
      <c r="X1213" s="38"/>
      <c r="Y1213" s="38"/>
      <c r="Z1213" s="38"/>
      <c r="AA1213" s="38"/>
      <c r="AB1213" s="38"/>
      <c r="AC1213" s="38"/>
      <c r="AD1213" s="143"/>
    </row>
    <row r="1214" spans="18:30" x14ac:dyDescent="0.25">
      <c r="R1214" s="38"/>
      <c r="S1214" s="38"/>
      <c r="T1214" s="38"/>
      <c r="U1214" s="38"/>
      <c r="V1214" s="38"/>
      <c r="W1214" s="38"/>
      <c r="X1214" s="38"/>
      <c r="Y1214" s="38"/>
      <c r="Z1214" s="38"/>
      <c r="AA1214" s="38"/>
      <c r="AB1214" s="38"/>
      <c r="AC1214" s="38"/>
      <c r="AD1214" s="143"/>
    </row>
    <row r="1215" spans="18:30" x14ac:dyDescent="0.25">
      <c r="R1215" s="38"/>
      <c r="S1215" s="38"/>
      <c r="T1215" s="38"/>
      <c r="U1215" s="38"/>
      <c r="V1215" s="38"/>
      <c r="W1215" s="38"/>
      <c r="X1215" s="38"/>
      <c r="Y1215" s="38"/>
      <c r="Z1215" s="38"/>
      <c r="AA1215" s="38"/>
      <c r="AB1215" s="38"/>
      <c r="AC1215" s="38"/>
      <c r="AD1215" s="143"/>
    </row>
    <row r="1216" spans="18:30" x14ac:dyDescent="0.25">
      <c r="R1216" s="38"/>
      <c r="S1216" s="38"/>
      <c r="T1216" s="38"/>
      <c r="U1216" s="38"/>
      <c r="V1216" s="38"/>
      <c r="W1216" s="38"/>
      <c r="X1216" s="38"/>
      <c r="Y1216" s="38"/>
      <c r="Z1216" s="38"/>
      <c r="AA1216" s="38"/>
      <c r="AB1216" s="38"/>
      <c r="AC1216" s="38"/>
      <c r="AD1216" s="143"/>
    </row>
    <row r="1217" spans="18:30" x14ac:dyDescent="0.25">
      <c r="R1217" s="38"/>
      <c r="S1217" s="38"/>
      <c r="T1217" s="38"/>
      <c r="U1217" s="38"/>
      <c r="V1217" s="38"/>
      <c r="W1217" s="38"/>
      <c r="X1217" s="38"/>
      <c r="Y1217" s="38"/>
      <c r="Z1217" s="38"/>
      <c r="AA1217" s="38"/>
      <c r="AB1217" s="38"/>
      <c r="AC1217" s="38"/>
      <c r="AD1217" s="143"/>
    </row>
    <row r="1218" spans="18:30" x14ac:dyDescent="0.25">
      <c r="R1218" s="38"/>
      <c r="S1218" s="38"/>
      <c r="T1218" s="38"/>
      <c r="U1218" s="38"/>
      <c r="V1218" s="38"/>
      <c r="W1218" s="38"/>
      <c r="X1218" s="38"/>
      <c r="Y1218" s="38"/>
      <c r="Z1218" s="38"/>
      <c r="AA1218" s="38"/>
      <c r="AB1218" s="38"/>
      <c r="AC1218" s="38"/>
      <c r="AD1218" s="143"/>
    </row>
    <row r="1219" spans="18:30" x14ac:dyDescent="0.25">
      <c r="R1219" s="38"/>
      <c r="S1219" s="38"/>
      <c r="T1219" s="38"/>
      <c r="U1219" s="38"/>
      <c r="V1219" s="38"/>
      <c r="W1219" s="38"/>
      <c r="X1219" s="38"/>
      <c r="Y1219" s="38"/>
      <c r="Z1219" s="38"/>
      <c r="AA1219" s="38"/>
      <c r="AB1219" s="38"/>
      <c r="AC1219" s="38"/>
      <c r="AD1219" s="143"/>
    </row>
    <row r="1220" spans="18:30" x14ac:dyDescent="0.25">
      <c r="R1220" s="38"/>
      <c r="S1220" s="38"/>
      <c r="T1220" s="38"/>
      <c r="U1220" s="38"/>
      <c r="V1220" s="38"/>
      <c r="W1220" s="38"/>
      <c r="X1220" s="38"/>
      <c r="Y1220" s="38"/>
      <c r="Z1220" s="38"/>
      <c r="AA1220" s="38"/>
      <c r="AB1220" s="38"/>
      <c r="AC1220" s="38"/>
      <c r="AD1220" s="143"/>
    </row>
    <row r="1221" spans="18:30" x14ac:dyDescent="0.25">
      <c r="R1221" s="38"/>
      <c r="S1221" s="38"/>
      <c r="T1221" s="38"/>
      <c r="U1221" s="38"/>
      <c r="V1221" s="38"/>
      <c r="W1221" s="38"/>
      <c r="X1221" s="38"/>
      <c r="Y1221" s="38"/>
      <c r="Z1221" s="38"/>
      <c r="AA1221" s="38"/>
      <c r="AB1221" s="38"/>
      <c r="AC1221" s="38"/>
      <c r="AD1221" s="143"/>
    </row>
    <row r="1222" spans="18:30" x14ac:dyDescent="0.25">
      <c r="R1222" s="38"/>
      <c r="S1222" s="38"/>
      <c r="T1222" s="38"/>
      <c r="U1222" s="38"/>
      <c r="V1222" s="38"/>
      <c r="W1222" s="38"/>
      <c r="X1222" s="38"/>
      <c r="Y1222" s="38"/>
      <c r="Z1222" s="38"/>
      <c r="AA1222" s="38"/>
      <c r="AB1222" s="38"/>
      <c r="AC1222" s="38"/>
      <c r="AD1222" s="143"/>
    </row>
    <row r="1223" spans="18:30" x14ac:dyDescent="0.25">
      <c r="R1223" s="38"/>
      <c r="S1223" s="38"/>
      <c r="T1223" s="38"/>
      <c r="U1223" s="38"/>
      <c r="V1223" s="38"/>
      <c r="W1223" s="38"/>
      <c r="X1223" s="38"/>
      <c r="Y1223" s="38"/>
      <c r="Z1223" s="38"/>
      <c r="AA1223" s="38"/>
      <c r="AB1223" s="38"/>
      <c r="AC1223" s="38"/>
      <c r="AD1223" s="143"/>
    </row>
    <row r="1224" spans="18:30" x14ac:dyDescent="0.25">
      <c r="R1224" s="38"/>
      <c r="S1224" s="38"/>
      <c r="T1224" s="38"/>
      <c r="U1224" s="38"/>
      <c r="V1224" s="38"/>
      <c r="W1224" s="38"/>
      <c r="X1224" s="38"/>
      <c r="Y1224" s="38"/>
      <c r="Z1224" s="38"/>
      <c r="AA1224" s="38"/>
      <c r="AB1224" s="38"/>
      <c r="AC1224" s="38"/>
      <c r="AD1224" s="143"/>
    </row>
    <row r="1225" spans="18:30" x14ac:dyDescent="0.25">
      <c r="R1225" s="38"/>
      <c r="S1225" s="38"/>
      <c r="T1225" s="38"/>
      <c r="U1225" s="38"/>
      <c r="V1225" s="38"/>
      <c r="W1225" s="38"/>
      <c r="X1225" s="38"/>
      <c r="Y1225" s="38"/>
      <c r="Z1225" s="38"/>
      <c r="AA1225" s="38"/>
      <c r="AB1225" s="38"/>
      <c r="AC1225" s="38"/>
      <c r="AD1225" s="143"/>
    </row>
    <row r="1226" spans="18:30" x14ac:dyDescent="0.25">
      <c r="R1226" s="38"/>
      <c r="S1226" s="38"/>
      <c r="T1226" s="38"/>
      <c r="U1226" s="38"/>
      <c r="V1226" s="38"/>
      <c r="W1226" s="38"/>
      <c r="X1226" s="38"/>
      <c r="Y1226" s="38"/>
      <c r="Z1226" s="38"/>
      <c r="AA1226" s="38"/>
      <c r="AB1226" s="38"/>
      <c r="AC1226" s="38"/>
      <c r="AD1226" s="143"/>
    </row>
    <row r="1227" spans="18:30" x14ac:dyDescent="0.25">
      <c r="R1227" s="38"/>
      <c r="S1227" s="38"/>
      <c r="T1227" s="38"/>
      <c r="U1227" s="38"/>
      <c r="V1227" s="38"/>
      <c r="W1227" s="38"/>
      <c r="X1227" s="38"/>
      <c r="Y1227" s="38"/>
      <c r="Z1227" s="38"/>
      <c r="AA1227" s="38"/>
      <c r="AB1227" s="38"/>
      <c r="AC1227" s="38"/>
      <c r="AD1227" s="143"/>
    </row>
    <row r="1228" spans="18:30" x14ac:dyDescent="0.25">
      <c r="R1228" s="38"/>
      <c r="S1228" s="38"/>
      <c r="T1228" s="38"/>
      <c r="U1228" s="38"/>
      <c r="V1228" s="38"/>
      <c r="W1228" s="38"/>
      <c r="X1228" s="38"/>
      <c r="Y1228" s="38"/>
      <c r="Z1228" s="38"/>
      <c r="AA1228" s="38"/>
      <c r="AB1228" s="38"/>
      <c r="AC1228" s="38"/>
      <c r="AD1228" s="143"/>
    </row>
    <row r="1229" spans="18:30" x14ac:dyDescent="0.25">
      <c r="R1229" s="38"/>
      <c r="S1229" s="38"/>
      <c r="T1229" s="38"/>
      <c r="U1229" s="38"/>
      <c r="V1229" s="38"/>
      <c r="W1229" s="38"/>
      <c r="X1229" s="38"/>
      <c r="Y1229" s="38"/>
      <c r="Z1229" s="38"/>
      <c r="AA1229" s="38"/>
      <c r="AB1229" s="38"/>
      <c r="AC1229" s="38"/>
      <c r="AD1229" s="143"/>
    </row>
    <row r="1230" spans="18:30" x14ac:dyDescent="0.25">
      <c r="R1230" s="38"/>
      <c r="S1230" s="38"/>
      <c r="T1230" s="38"/>
      <c r="U1230" s="38"/>
      <c r="V1230" s="38"/>
      <c r="W1230" s="38"/>
      <c r="X1230" s="38"/>
      <c r="Y1230" s="38"/>
      <c r="Z1230" s="38"/>
      <c r="AA1230" s="38"/>
      <c r="AB1230" s="38"/>
      <c r="AC1230" s="38"/>
      <c r="AD1230" s="143"/>
    </row>
    <row r="1231" spans="18:30" x14ac:dyDescent="0.25">
      <c r="R1231" s="38"/>
      <c r="S1231" s="38"/>
      <c r="T1231" s="38"/>
      <c r="U1231" s="38"/>
      <c r="V1231" s="38"/>
      <c r="W1231" s="38"/>
      <c r="X1231" s="38"/>
      <c r="Y1231" s="38"/>
      <c r="Z1231" s="38"/>
      <c r="AA1231" s="38"/>
      <c r="AB1231" s="38"/>
      <c r="AC1231" s="38"/>
      <c r="AD1231" s="143"/>
    </row>
    <row r="1232" spans="18:30" x14ac:dyDescent="0.25">
      <c r="R1232" s="38"/>
      <c r="S1232" s="38"/>
      <c r="T1232" s="38"/>
      <c r="U1232" s="38"/>
      <c r="V1232" s="38"/>
      <c r="W1232" s="38"/>
      <c r="X1232" s="38"/>
      <c r="Y1232" s="38"/>
      <c r="Z1232" s="38"/>
      <c r="AA1232" s="38"/>
      <c r="AB1232" s="38"/>
      <c r="AC1232" s="38"/>
      <c r="AD1232" s="143"/>
    </row>
    <row r="1233" spans="18:30" x14ac:dyDescent="0.25">
      <c r="R1233" s="38"/>
      <c r="S1233" s="38"/>
      <c r="T1233" s="38"/>
      <c r="U1233" s="38"/>
      <c r="V1233" s="38"/>
      <c r="W1233" s="38"/>
      <c r="X1233" s="38"/>
      <c r="Y1233" s="38"/>
      <c r="Z1233" s="38"/>
      <c r="AA1233" s="38"/>
      <c r="AB1233" s="38"/>
      <c r="AC1233" s="38"/>
      <c r="AD1233" s="143"/>
    </row>
    <row r="1234" spans="18:30" x14ac:dyDescent="0.25">
      <c r="R1234" s="38"/>
      <c r="S1234" s="38"/>
      <c r="T1234" s="38"/>
      <c r="U1234" s="38"/>
      <c r="V1234" s="38"/>
      <c r="W1234" s="38"/>
      <c r="X1234" s="38"/>
      <c r="Y1234" s="38"/>
      <c r="Z1234" s="38"/>
      <c r="AA1234" s="38"/>
      <c r="AB1234" s="38"/>
      <c r="AC1234" s="38"/>
      <c r="AD1234" s="143"/>
    </row>
    <row r="1235" spans="18:30" x14ac:dyDescent="0.25">
      <c r="R1235" s="38"/>
      <c r="S1235" s="38"/>
      <c r="T1235" s="38"/>
      <c r="U1235" s="38"/>
      <c r="V1235" s="38"/>
      <c r="W1235" s="38"/>
      <c r="X1235" s="38"/>
      <c r="Y1235" s="38"/>
      <c r="Z1235" s="38"/>
      <c r="AA1235" s="38"/>
      <c r="AB1235" s="38"/>
      <c r="AC1235" s="38"/>
      <c r="AD1235" s="143"/>
    </row>
    <row r="1236" spans="18:30" x14ac:dyDescent="0.25">
      <c r="R1236" s="38"/>
      <c r="S1236" s="38"/>
      <c r="T1236" s="38"/>
      <c r="U1236" s="38"/>
      <c r="V1236" s="38"/>
      <c r="W1236" s="38"/>
      <c r="X1236" s="38"/>
      <c r="Y1236" s="38"/>
      <c r="Z1236" s="38"/>
      <c r="AA1236" s="38"/>
      <c r="AB1236" s="38"/>
      <c r="AC1236" s="38"/>
      <c r="AD1236" s="143"/>
    </row>
    <row r="1237" spans="18:30" x14ac:dyDescent="0.25">
      <c r="R1237" s="38"/>
      <c r="S1237" s="38"/>
      <c r="T1237" s="38"/>
      <c r="U1237" s="38"/>
      <c r="V1237" s="38"/>
      <c r="W1237" s="38"/>
      <c r="X1237" s="38"/>
      <c r="Y1237" s="38"/>
      <c r="Z1237" s="38"/>
      <c r="AA1237" s="38"/>
      <c r="AB1237" s="38"/>
      <c r="AC1237" s="38"/>
      <c r="AD1237" s="143"/>
    </row>
    <row r="1238" spans="18:30" x14ac:dyDescent="0.25">
      <c r="R1238" s="38"/>
      <c r="S1238" s="38"/>
      <c r="T1238" s="38"/>
      <c r="U1238" s="38"/>
      <c r="V1238" s="38"/>
      <c r="W1238" s="38"/>
      <c r="X1238" s="38"/>
      <c r="Y1238" s="38"/>
      <c r="Z1238" s="38"/>
      <c r="AA1238" s="38"/>
      <c r="AB1238" s="38"/>
      <c r="AC1238" s="38"/>
      <c r="AD1238" s="143"/>
    </row>
    <row r="1239" spans="18:30" x14ac:dyDescent="0.25">
      <c r="R1239" s="38"/>
      <c r="S1239" s="38"/>
      <c r="T1239" s="38"/>
      <c r="U1239" s="38"/>
      <c r="V1239" s="38"/>
      <c r="W1239" s="38"/>
      <c r="X1239" s="38"/>
      <c r="Y1239" s="38"/>
      <c r="Z1239" s="38"/>
      <c r="AA1239" s="38"/>
      <c r="AB1239" s="38"/>
      <c r="AC1239" s="38"/>
      <c r="AD1239" s="143"/>
    </row>
    <row r="1240" spans="18:30" x14ac:dyDescent="0.25">
      <c r="R1240" s="38"/>
      <c r="S1240" s="38"/>
      <c r="T1240" s="38"/>
      <c r="U1240" s="38"/>
      <c r="V1240" s="38"/>
      <c r="W1240" s="38"/>
      <c r="X1240" s="38"/>
      <c r="Y1240" s="38"/>
      <c r="Z1240" s="38"/>
      <c r="AA1240" s="38"/>
      <c r="AB1240" s="38"/>
      <c r="AC1240" s="38"/>
      <c r="AD1240" s="143"/>
    </row>
    <row r="1241" spans="18:30" x14ac:dyDescent="0.25">
      <c r="R1241" s="38"/>
      <c r="S1241" s="38"/>
      <c r="T1241" s="38"/>
      <c r="U1241" s="38"/>
      <c r="V1241" s="38"/>
      <c r="W1241" s="38"/>
      <c r="X1241" s="38"/>
      <c r="Y1241" s="38"/>
      <c r="Z1241" s="38"/>
      <c r="AA1241" s="38"/>
      <c r="AB1241" s="38"/>
      <c r="AC1241" s="38"/>
      <c r="AD1241" s="143"/>
    </row>
    <row r="1242" spans="18:30" x14ac:dyDescent="0.25">
      <c r="R1242" s="38"/>
      <c r="S1242" s="38"/>
      <c r="T1242" s="38"/>
      <c r="U1242" s="38"/>
      <c r="V1242" s="38"/>
      <c r="W1242" s="38"/>
      <c r="X1242" s="38"/>
      <c r="Y1242" s="38"/>
      <c r="Z1242" s="38"/>
      <c r="AA1242" s="38"/>
      <c r="AB1242" s="38"/>
      <c r="AC1242" s="38"/>
      <c r="AD1242" s="143"/>
    </row>
    <row r="1243" spans="18:30" x14ac:dyDescent="0.25">
      <c r="R1243" s="38"/>
      <c r="S1243" s="38"/>
      <c r="T1243" s="38"/>
      <c r="U1243" s="38"/>
      <c r="V1243" s="38"/>
      <c r="W1243" s="38"/>
      <c r="X1243" s="38"/>
      <c r="Y1243" s="38"/>
      <c r="Z1243" s="38"/>
      <c r="AA1243" s="38"/>
      <c r="AB1243" s="38"/>
      <c r="AC1243" s="38"/>
      <c r="AD1243" s="143"/>
    </row>
    <row r="1244" spans="18:30" x14ac:dyDescent="0.25">
      <c r="R1244" s="38"/>
      <c r="S1244" s="38"/>
      <c r="T1244" s="38"/>
      <c r="U1244" s="38"/>
      <c r="V1244" s="38"/>
      <c r="W1244" s="38"/>
      <c r="X1244" s="38"/>
      <c r="Y1244" s="38"/>
      <c r="Z1244" s="38"/>
      <c r="AA1244" s="38"/>
      <c r="AB1244" s="38"/>
      <c r="AC1244" s="38"/>
      <c r="AD1244" s="143"/>
    </row>
    <row r="1245" spans="18:30" x14ac:dyDescent="0.25">
      <c r="R1245" s="38"/>
      <c r="S1245" s="38"/>
      <c r="T1245" s="38"/>
      <c r="U1245" s="38"/>
      <c r="V1245" s="38"/>
      <c r="W1245" s="38"/>
      <c r="X1245" s="38"/>
      <c r="Y1245" s="38"/>
      <c r="Z1245" s="38"/>
      <c r="AA1245" s="38"/>
      <c r="AB1245" s="38"/>
      <c r="AC1245" s="38"/>
      <c r="AD1245" s="143"/>
    </row>
    <row r="1246" spans="18:30" x14ac:dyDescent="0.25">
      <c r="R1246" s="38"/>
      <c r="S1246" s="38"/>
      <c r="T1246" s="38"/>
      <c r="U1246" s="38"/>
      <c r="V1246" s="38"/>
      <c r="W1246" s="38"/>
      <c r="X1246" s="38"/>
      <c r="Y1246" s="38"/>
      <c r="Z1246" s="38"/>
      <c r="AA1246" s="38"/>
      <c r="AB1246" s="38"/>
      <c r="AC1246" s="38"/>
      <c r="AD1246" s="143"/>
    </row>
    <row r="1247" spans="18:30" x14ac:dyDescent="0.25">
      <c r="R1247" s="38"/>
      <c r="S1247" s="38"/>
      <c r="T1247" s="38"/>
      <c r="U1247" s="38"/>
      <c r="V1247" s="38"/>
      <c r="W1247" s="38"/>
      <c r="X1247" s="38"/>
      <c r="Y1247" s="38"/>
      <c r="Z1247" s="38"/>
      <c r="AA1247" s="38"/>
      <c r="AB1247" s="38"/>
      <c r="AC1247" s="38"/>
      <c r="AD1247" s="143"/>
    </row>
    <row r="1248" spans="18:30" x14ac:dyDescent="0.25">
      <c r="R1248" s="38"/>
      <c r="S1248" s="38"/>
      <c r="T1248" s="38"/>
      <c r="U1248" s="38"/>
      <c r="V1248" s="38"/>
      <c r="W1248" s="38"/>
      <c r="X1248" s="38"/>
      <c r="Y1248" s="38"/>
      <c r="Z1248" s="38"/>
      <c r="AA1248" s="38"/>
      <c r="AB1248" s="38"/>
      <c r="AC1248" s="38"/>
      <c r="AD1248" s="143"/>
    </row>
    <row r="1249" spans="18:30" x14ac:dyDescent="0.25">
      <c r="R1249" s="38"/>
      <c r="S1249" s="38"/>
      <c r="T1249" s="38"/>
      <c r="U1249" s="38"/>
      <c r="V1249" s="38"/>
      <c r="W1249" s="38"/>
      <c r="X1249" s="38"/>
      <c r="Y1249" s="38"/>
      <c r="Z1249" s="38"/>
      <c r="AA1249" s="38"/>
      <c r="AB1249" s="38"/>
      <c r="AC1249" s="38"/>
      <c r="AD1249" s="143"/>
    </row>
    <row r="1250" spans="18:30" x14ac:dyDescent="0.25">
      <c r="R1250" s="38"/>
      <c r="S1250" s="38"/>
      <c r="T1250" s="38"/>
      <c r="U1250" s="38"/>
      <c r="V1250" s="38"/>
      <c r="W1250" s="38"/>
      <c r="X1250" s="38"/>
      <c r="Y1250" s="38"/>
      <c r="Z1250" s="38"/>
      <c r="AA1250" s="38"/>
      <c r="AB1250" s="38"/>
      <c r="AC1250" s="38"/>
      <c r="AD1250" s="143"/>
    </row>
    <row r="1251" spans="18:30" x14ac:dyDescent="0.25">
      <c r="R1251" s="38"/>
      <c r="S1251" s="38"/>
      <c r="T1251" s="38"/>
      <c r="U1251" s="38"/>
      <c r="V1251" s="38"/>
      <c r="W1251" s="38"/>
      <c r="X1251" s="38"/>
      <c r="Y1251" s="38"/>
      <c r="Z1251" s="38"/>
      <c r="AA1251" s="38"/>
      <c r="AB1251" s="38"/>
      <c r="AC1251" s="38"/>
      <c r="AD1251" s="143"/>
    </row>
    <row r="1252" spans="18:30" x14ac:dyDescent="0.25">
      <c r="R1252" s="38"/>
      <c r="S1252" s="38"/>
      <c r="T1252" s="38"/>
      <c r="U1252" s="38"/>
      <c r="V1252" s="38"/>
      <c r="W1252" s="38"/>
      <c r="X1252" s="38"/>
      <c r="Y1252" s="38"/>
      <c r="Z1252" s="38"/>
      <c r="AA1252" s="38"/>
      <c r="AB1252" s="38"/>
      <c r="AC1252" s="38"/>
      <c r="AD1252" s="143"/>
    </row>
    <row r="1253" spans="18:30" x14ac:dyDescent="0.25">
      <c r="R1253" s="38"/>
      <c r="S1253" s="38"/>
      <c r="T1253" s="38"/>
      <c r="U1253" s="38"/>
      <c r="V1253" s="38"/>
      <c r="W1253" s="38"/>
      <c r="X1253" s="38"/>
      <c r="Y1253" s="38"/>
      <c r="Z1253" s="38"/>
      <c r="AA1253" s="38"/>
      <c r="AB1253" s="38"/>
      <c r="AC1253" s="38"/>
      <c r="AD1253" s="143"/>
    </row>
    <row r="1254" spans="18:30" x14ac:dyDescent="0.25">
      <c r="R1254" s="38"/>
      <c r="S1254" s="38"/>
      <c r="T1254" s="38"/>
      <c r="U1254" s="38"/>
      <c r="V1254" s="38"/>
      <c r="W1254" s="38"/>
      <c r="X1254" s="38"/>
      <c r="Y1254" s="38"/>
      <c r="Z1254" s="38"/>
      <c r="AA1254" s="38"/>
      <c r="AB1254" s="38"/>
      <c r="AC1254" s="38"/>
      <c r="AD1254" s="143"/>
    </row>
    <row r="1255" spans="18:30" x14ac:dyDescent="0.25">
      <c r="R1255" s="38"/>
      <c r="S1255" s="38"/>
      <c r="T1255" s="38"/>
      <c r="U1255" s="38"/>
      <c r="V1255" s="38"/>
      <c r="W1255" s="38"/>
      <c r="X1255" s="38"/>
      <c r="Y1255" s="38"/>
      <c r="Z1255" s="38"/>
      <c r="AA1255" s="38"/>
      <c r="AB1255" s="38"/>
      <c r="AC1255" s="38"/>
      <c r="AD1255" s="143"/>
    </row>
    <row r="1256" spans="18:30" x14ac:dyDescent="0.25">
      <c r="R1256" s="38"/>
      <c r="S1256" s="38"/>
      <c r="T1256" s="38"/>
      <c r="U1256" s="38"/>
      <c r="V1256" s="38"/>
      <c r="W1256" s="38"/>
      <c r="X1256" s="38"/>
      <c r="Y1256" s="38"/>
      <c r="Z1256" s="38"/>
      <c r="AA1256" s="38"/>
      <c r="AB1256" s="38"/>
      <c r="AC1256" s="38"/>
      <c r="AD1256" s="143"/>
    </row>
    <row r="1257" spans="18:30" x14ac:dyDescent="0.25">
      <c r="R1257" s="38"/>
      <c r="S1257" s="38"/>
      <c r="T1257" s="38"/>
      <c r="U1257" s="38"/>
      <c r="V1257" s="38"/>
      <c r="W1257" s="38"/>
      <c r="X1257" s="38"/>
      <c r="Y1257" s="38"/>
      <c r="Z1257" s="38"/>
      <c r="AA1257" s="38"/>
      <c r="AB1257" s="38"/>
      <c r="AC1257" s="38"/>
      <c r="AD1257" s="143"/>
    </row>
    <row r="1258" spans="18:30" x14ac:dyDescent="0.25">
      <c r="R1258" s="38"/>
      <c r="S1258" s="38"/>
      <c r="T1258" s="38"/>
      <c r="U1258" s="38"/>
      <c r="V1258" s="38"/>
      <c r="W1258" s="38"/>
      <c r="X1258" s="38"/>
      <c r="Y1258" s="38"/>
      <c r="Z1258" s="38"/>
      <c r="AA1258" s="38"/>
      <c r="AB1258" s="38"/>
      <c r="AC1258" s="38"/>
      <c r="AD1258" s="143"/>
    </row>
    <row r="1259" spans="18:30" x14ac:dyDescent="0.25">
      <c r="R1259" s="38"/>
      <c r="S1259" s="38"/>
      <c r="T1259" s="38"/>
      <c r="U1259" s="38"/>
      <c r="V1259" s="38"/>
      <c r="W1259" s="38"/>
      <c r="X1259" s="38"/>
      <c r="Y1259" s="38"/>
      <c r="Z1259" s="38"/>
      <c r="AA1259" s="38"/>
      <c r="AB1259" s="38"/>
      <c r="AC1259" s="38"/>
      <c r="AD1259" s="143"/>
    </row>
    <row r="1260" spans="18:30" x14ac:dyDescent="0.25">
      <c r="R1260" s="38"/>
      <c r="S1260" s="38"/>
      <c r="T1260" s="38"/>
      <c r="U1260" s="38"/>
      <c r="V1260" s="38"/>
      <c r="W1260" s="38"/>
      <c r="X1260" s="38"/>
      <c r="Y1260" s="38"/>
      <c r="Z1260" s="38"/>
      <c r="AA1260" s="38"/>
      <c r="AB1260" s="38"/>
      <c r="AC1260" s="38"/>
      <c r="AD1260" s="143"/>
    </row>
    <row r="1261" spans="18:30" x14ac:dyDescent="0.25">
      <c r="R1261" s="38"/>
      <c r="S1261" s="38"/>
      <c r="T1261" s="38"/>
      <c r="U1261" s="38"/>
      <c r="V1261" s="38"/>
      <c r="W1261" s="38"/>
      <c r="X1261" s="38"/>
      <c r="Y1261" s="38"/>
      <c r="Z1261" s="38"/>
      <c r="AA1261" s="38"/>
      <c r="AB1261" s="38"/>
      <c r="AC1261" s="38"/>
      <c r="AD1261" s="143"/>
    </row>
    <row r="1262" spans="18:30" x14ac:dyDescent="0.25">
      <c r="R1262" s="38"/>
      <c r="S1262" s="38"/>
      <c r="T1262" s="38"/>
      <c r="U1262" s="38"/>
      <c r="V1262" s="38"/>
      <c r="W1262" s="38"/>
      <c r="X1262" s="38"/>
      <c r="Y1262" s="38"/>
      <c r="Z1262" s="38"/>
      <c r="AA1262" s="38"/>
      <c r="AB1262" s="38"/>
      <c r="AC1262" s="38"/>
      <c r="AD1262" s="143"/>
    </row>
    <row r="1263" spans="18:30" x14ac:dyDescent="0.25">
      <c r="R1263" s="38"/>
      <c r="S1263" s="38"/>
      <c r="T1263" s="38"/>
      <c r="U1263" s="38"/>
      <c r="V1263" s="38"/>
      <c r="W1263" s="38"/>
      <c r="X1263" s="38"/>
      <c r="Y1263" s="38"/>
      <c r="Z1263" s="38"/>
      <c r="AA1263" s="38"/>
      <c r="AB1263" s="38"/>
      <c r="AC1263" s="38"/>
      <c r="AD1263" s="143"/>
    </row>
    <row r="1264" spans="18:30" x14ac:dyDescent="0.25">
      <c r="R1264" s="38"/>
      <c r="S1264" s="38"/>
      <c r="T1264" s="38"/>
      <c r="U1264" s="38"/>
      <c r="V1264" s="38"/>
      <c r="W1264" s="38"/>
      <c r="X1264" s="38"/>
      <c r="Y1264" s="38"/>
      <c r="Z1264" s="38"/>
      <c r="AA1264" s="38"/>
      <c r="AB1264" s="38"/>
      <c r="AC1264" s="38"/>
      <c r="AD1264" s="143"/>
    </row>
    <row r="1265" spans="18:30" x14ac:dyDescent="0.25">
      <c r="R1265" s="38"/>
      <c r="S1265" s="38"/>
      <c r="T1265" s="38"/>
      <c r="U1265" s="38"/>
      <c r="V1265" s="38"/>
      <c r="W1265" s="38"/>
      <c r="X1265" s="38"/>
      <c r="Y1265" s="38"/>
      <c r="Z1265" s="38"/>
      <c r="AA1265" s="38"/>
      <c r="AB1265" s="38"/>
      <c r="AC1265" s="38"/>
      <c r="AD1265" s="143"/>
    </row>
    <row r="1266" spans="18:30" x14ac:dyDescent="0.25">
      <c r="R1266" s="38"/>
      <c r="S1266" s="38"/>
      <c r="T1266" s="38"/>
      <c r="U1266" s="38"/>
      <c r="V1266" s="38"/>
      <c r="W1266" s="38"/>
      <c r="X1266" s="38"/>
      <c r="Y1266" s="38"/>
      <c r="Z1266" s="38"/>
      <c r="AA1266" s="38"/>
      <c r="AB1266" s="38"/>
      <c r="AC1266" s="38"/>
      <c r="AD1266" s="143"/>
    </row>
    <row r="1267" spans="18:30" x14ac:dyDescent="0.25">
      <c r="R1267" s="38"/>
      <c r="S1267" s="38"/>
      <c r="T1267" s="38"/>
      <c r="U1267" s="38"/>
      <c r="V1267" s="38"/>
      <c r="W1267" s="38"/>
      <c r="X1267" s="38"/>
      <c r="Y1267" s="38"/>
      <c r="Z1267" s="38"/>
      <c r="AA1267" s="38"/>
      <c r="AB1267" s="38"/>
      <c r="AC1267" s="38"/>
      <c r="AD1267" s="143"/>
    </row>
    <row r="1268" spans="18:30" x14ac:dyDescent="0.25">
      <c r="R1268" s="38"/>
      <c r="S1268" s="38"/>
      <c r="T1268" s="38"/>
      <c r="U1268" s="38"/>
      <c r="V1268" s="38"/>
      <c r="W1268" s="38"/>
      <c r="X1268" s="38"/>
      <c r="Y1268" s="38"/>
      <c r="Z1268" s="38"/>
      <c r="AA1268" s="38"/>
      <c r="AB1268" s="38"/>
      <c r="AC1268" s="38"/>
      <c r="AD1268" s="143"/>
    </row>
    <row r="1269" spans="18:30" x14ac:dyDescent="0.25">
      <c r="R1269" s="38"/>
      <c r="S1269" s="38"/>
      <c r="T1269" s="38"/>
      <c r="U1269" s="38"/>
      <c r="V1269" s="38"/>
      <c r="W1269" s="38"/>
      <c r="X1269" s="38"/>
      <c r="Y1269" s="38"/>
      <c r="Z1269" s="38"/>
      <c r="AA1269" s="38"/>
      <c r="AB1269" s="38"/>
      <c r="AC1269" s="38"/>
      <c r="AD1269" s="143"/>
    </row>
    <row r="1270" spans="18:30" x14ac:dyDescent="0.25">
      <c r="R1270" s="38"/>
      <c r="S1270" s="38"/>
      <c r="T1270" s="38"/>
      <c r="U1270" s="38"/>
      <c r="V1270" s="38"/>
      <c r="W1270" s="38"/>
      <c r="X1270" s="38"/>
      <c r="Y1270" s="38"/>
      <c r="Z1270" s="38"/>
      <c r="AA1270" s="38"/>
      <c r="AB1270" s="38"/>
      <c r="AC1270" s="38"/>
      <c r="AD1270" s="143"/>
    </row>
    <row r="1271" spans="18:30" x14ac:dyDescent="0.25">
      <c r="R1271" s="38"/>
      <c r="S1271" s="38"/>
      <c r="T1271" s="38"/>
      <c r="U1271" s="38"/>
      <c r="V1271" s="38"/>
      <c r="W1271" s="38"/>
      <c r="X1271" s="38"/>
      <c r="Y1271" s="38"/>
      <c r="Z1271" s="38"/>
      <c r="AA1271" s="38"/>
      <c r="AB1271" s="38"/>
      <c r="AC1271" s="38"/>
      <c r="AD1271" s="143"/>
    </row>
    <row r="1272" spans="18:30" x14ac:dyDescent="0.25">
      <c r="R1272" s="38"/>
      <c r="S1272" s="38"/>
      <c r="T1272" s="38"/>
      <c r="U1272" s="38"/>
      <c r="V1272" s="38"/>
      <c r="W1272" s="38"/>
      <c r="X1272" s="38"/>
      <c r="Y1272" s="38"/>
      <c r="Z1272" s="38"/>
      <c r="AA1272" s="38"/>
      <c r="AB1272" s="38"/>
      <c r="AC1272" s="38"/>
      <c r="AD1272" s="143"/>
    </row>
    <row r="1273" spans="18:30" x14ac:dyDescent="0.25">
      <c r="R1273" s="38"/>
      <c r="S1273" s="38"/>
      <c r="T1273" s="38"/>
      <c r="U1273" s="38"/>
      <c r="V1273" s="38"/>
      <c r="W1273" s="38"/>
      <c r="X1273" s="38"/>
      <c r="Y1273" s="38"/>
      <c r="Z1273" s="38"/>
      <c r="AA1273" s="38"/>
      <c r="AB1273" s="38"/>
      <c r="AC1273" s="38"/>
      <c r="AD1273" s="143"/>
    </row>
    <row r="1274" spans="18:30" x14ac:dyDescent="0.25">
      <c r="R1274" s="38"/>
      <c r="S1274" s="38"/>
      <c r="T1274" s="38"/>
      <c r="U1274" s="38"/>
      <c r="V1274" s="38"/>
      <c r="W1274" s="38"/>
      <c r="X1274" s="38"/>
      <c r="Y1274" s="38"/>
      <c r="Z1274" s="38"/>
      <c r="AA1274" s="38"/>
      <c r="AB1274" s="38"/>
      <c r="AC1274" s="38"/>
      <c r="AD1274" s="143"/>
    </row>
    <row r="1275" spans="18:30" x14ac:dyDescent="0.25">
      <c r="R1275" s="38"/>
      <c r="S1275" s="38"/>
      <c r="T1275" s="38"/>
      <c r="U1275" s="38"/>
      <c r="V1275" s="38"/>
      <c r="W1275" s="38"/>
      <c r="X1275" s="38"/>
      <c r="Y1275" s="38"/>
      <c r="Z1275" s="38"/>
      <c r="AA1275" s="38"/>
      <c r="AB1275" s="38"/>
      <c r="AC1275" s="38"/>
      <c r="AD1275" s="143"/>
    </row>
    <row r="1276" spans="18:30" x14ac:dyDescent="0.25">
      <c r="R1276" s="38"/>
      <c r="S1276" s="38"/>
      <c r="T1276" s="38"/>
      <c r="U1276" s="38"/>
      <c r="V1276" s="38"/>
      <c r="W1276" s="38"/>
      <c r="X1276" s="38"/>
      <c r="Y1276" s="38"/>
      <c r="Z1276" s="38"/>
      <c r="AA1276" s="38"/>
      <c r="AB1276" s="38"/>
      <c r="AC1276" s="38"/>
      <c r="AD1276" s="143"/>
    </row>
    <row r="1277" spans="18:30" x14ac:dyDescent="0.25">
      <c r="R1277" s="38"/>
      <c r="S1277" s="38"/>
      <c r="T1277" s="38"/>
      <c r="U1277" s="38"/>
      <c r="V1277" s="38"/>
      <c r="W1277" s="38"/>
      <c r="X1277" s="38"/>
      <c r="Y1277" s="38"/>
      <c r="Z1277" s="38"/>
      <c r="AA1277" s="38"/>
      <c r="AB1277" s="38"/>
      <c r="AC1277" s="38"/>
      <c r="AD1277" s="143"/>
    </row>
    <row r="1278" spans="18:30" x14ac:dyDescent="0.25">
      <c r="R1278" s="38"/>
      <c r="S1278" s="38"/>
      <c r="T1278" s="38"/>
      <c r="U1278" s="38"/>
      <c r="V1278" s="38"/>
      <c r="W1278" s="38"/>
      <c r="X1278" s="38"/>
      <c r="Y1278" s="38"/>
      <c r="Z1278" s="38"/>
      <c r="AA1278" s="38"/>
      <c r="AB1278" s="38"/>
      <c r="AC1278" s="38"/>
      <c r="AD1278" s="143"/>
    </row>
    <row r="1279" spans="18:30" x14ac:dyDescent="0.25">
      <c r="R1279" s="38"/>
      <c r="S1279" s="38"/>
      <c r="T1279" s="38"/>
      <c r="U1279" s="38"/>
      <c r="V1279" s="38"/>
      <c r="W1279" s="38"/>
      <c r="X1279" s="38"/>
      <c r="Y1279" s="38"/>
      <c r="Z1279" s="38"/>
      <c r="AA1279" s="38"/>
      <c r="AB1279" s="38"/>
      <c r="AC1279" s="38"/>
      <c r="AD1279" s="143"/>
    </row>
    <row r="1280" spans="18:30" x14ac:dyDescent="0.25">
      <c r="R1280" s="38"/>
      <c r="S1280" s="38"/>
      <c r="T1280" s="38"/>
      <c r="U1280" s="38"/>
      <c r="V1280" s="38"/>
      <c r="W1280" s="38"/>
      <c r="X1280" s="38"/>
      <c r="Y1280" s="38"/>
      <c r="Z1280" s="38"/>
      <c r="AA1280" s="38"/>
      <c r="AB1280" s="38"/>
      <c r="AC1280" s="38"/>
      <c r="AD1280" s="143"/>
    </row>
    <row r="1281" spans="18:30" x14ac:dyDescent="0.25">
      <c r="R1281" s="38"/>
      <c r="S1281" s="38"/>
      <c r="T1281" s="38"/>
      <c r="U1281" s="38"/>
      <c r="V1281" s="38"/>
      <c r="W1281" s="38"/>
      <c r="X1281" s="38"/>
      <c r="Y1281" s="38"/>
      <c r="Z1281" s="38"/>
      <c r="AA1281" s="38"/>
      <c r="AB1281" s="38"/>
      <c r="AC1281" s="38"/>
      <c r="AD1281" s="143"/>
    </row>
    <row r="1282" spans="18:30" x14ac:dyDescent="0.25">
      <c r="R1282" s="38"/>
      <c r="S1282" s="38"/>
      <c r="T1282" s="38"/>
      <c r="U1282" s="38"/>
      <c r="V1282" s="38"/>
      <c r="W1282" s="38"/>
      <c r="X1282" s="38"/>
      <c r="Y1282" s="38"/>
      <c r="Z1282" s="38"/>
      <c r="AA1282" s="38"/>
      <c r="AB1282" s="38"/>
      <c r="AC1282" s="38"/>
      <c r="AD1282" s="143"/>
    </row>
    <row r="1283" spans="18:30" x14ac:dyDescent="0.25">
      <c r="R1283" s="38"/>
      <c r="S1283" s="38"/>
      <c r="T1283" s="38"/>
      <c r="U1283" s="38"/>
      <c r="V1283" s="38"/>
      <c r="W1283" s="38"/>
      <c r="X1283" s="38"/>
      <c r="Y1283" s="38"/>
      <c r="Z1283" s="38"/>
      <c r="AA1283" s="38"/>
      <c r="AB1283" s="38"/>
      <c r="AC1283" s="38"/>
      <c r="AD1283" s="143"/>
    </row>
    <row r="1284" spans="18:30" x14ac:dyDescent="0.25">
      <c r="R1284" s="38"/>
      <c r="S1284" s="38"/>
      <c r="T1284" s="38"/>
      <c r="U1284" s="38"/>
      <c r="V1284" s="38"/>
      <c r="W1284" s="38"/>
      <c r="X1284" s="38"/>
      <c r="Y1284" s="38"/>
      <c r="Z1284" s="38"/>
      <c r="AA1284" s="38"/>
      <c r="AB1284" s="38"/>
      <c r="AC1284" s="38"/>
      <c r="AD1284" s="143"/>
    </row>
    <row r="1285" spans="18:30" x14ac:dyDescent="0.25">
      <c r="R1285" s="38"/>
      <c r="S1285" s="38"/>
      <c r="T1285" s="38"/>
      <c r="U1285" s="38"/>
      <c r="V1285" s="38"/>
      <c r="W1285" s="38"/>
      <c r="X1285" s="38"/>
      <c r="Y1285" s="38"/>
      <c r="Z1285" s="38"/>
      <c r="AA1285" s="38"/>
      <c r="AB1285" s="38"/>
      <c r="AC1285" s="38"/>
      <c r="AD1285" s="143"/>
    </row>
    <row r="1286" spans="18:30" x14ac:dyDescent="0.25">
      <c r="R1286" s="38"/>
      <c r="S1286" s="38"/>
      <c r="T1286" s="38"/>
      <c r="U1286" s="38"/>
      <c r="V1286" s="38"/>
      <c r="W1286" s="38"/>
      <c r="X1286" s="38"/>
      <c r="Y1286" s="38"/>
      <c r="Z1286" s="38"/>
      <c r="AA1286" s="38"/>
      <c r="AB1286" s="38"/>
      <c r="AC1286" s="38"/>
      <c r="AD1286" s="143"/>
    </row>
    <row r="1287" spans="18:30" x14ac:dyDescent="0.25">
      <c r="R1287" s="38"/>
      <c r="S1287" s="38"/>
      <c r="T1287" s="38"/>
      <c r="U1287" s="38"/>
      <c r="V1287" s="38"/>
      <c r="W1287" s="38"/>
      <c r="X1287" s="38"/>
      <c r="Y1287" s="38"/>
      <c r="Z1287" s="38"/>
      <c r="AA1287" s="38"/>
      <c r="AB1287" s="38"/>
      <c r="AC1287" s="38"/>
      <c r="AD1287" s="143"/>
    </row>
    <row r="1288" spans="18:30" x14ac:dyDescent="0.25">
      <c r="R1288" s="38"/>
      <c r="S1288" s="38"/>
      <c r="T1288" s="38"/>
      <c r="U1288" s="38"/>
      <c r="V1288" s="38"/>
      <c r="W1288" s="38"/>
      <c r="X1288" s="38"/>
      <c r="Y1288" s="38"/>
      <c r="Z1288" s="38"/>
      <c r="AA1288" s="38"/>
      <c r="AB1288" s="38"/>
      <c r="AC1288" s="38"/>
      <c r="AD1288" s="143"/>
    </row>
    <row r="1289" spans="18:30" x14ac:dyDescent="0.25">
      <c r="R1289" s="38"/>
      <c r="S1289" s="38"/>
      <c r="T1289" s="38"/>
      <c r="U1289" s="38"/>
      <c r="V1289" s="38"/>
      <c r="W1289" s="38"/>
      <c r="X1289" s="38"/>
      <c r="Y1289" s="38"/>
      <c r="Z1289" s="38"/>
      <c r="AA1289" s="38"/>
      <c r="AB1289" s="38"/>
      <c r="AC1289" s="38"/>
      <c r="AD1289" s="143"/>
    </row>
    <row r="1290" spans="18:30" x14ac:dyDescent="0.25">
      <c r="R1290" s="38"/>
      <c r="S1290" s="38"/>
      <c r="T1290" s="38"/>
      <c r="U1290" s="38"/>
      <c r="V1290" s="38"/>
      <c r="W1290" s="38"/>
      <c r="X1290" s="38"/>
      <c r="Y1290" s="38"/>
      <c r="Z1290" s="38"/>
      <c r="AA1290" s="38"/>
      <c r="AB1290" s="38"/>
      <c r="AC1290" s="38"/>
      <c r="AD1290" s="143"/>
    </row>
    <row r="1291" spans="18:30" x14ac:dyDescent="0.25">
      <c r="R1291" s="38"/>
      <c r="S1291" s="38"/>
      <c r="T1291" s="38"/>
      <c r="U1291" s="38"/>
      <c r="V1291" s="38"/>
      <c r="W1291" s="38"/>
      <c r="X1291" s="38"/>
      <c r="Y1291" s="38"/>
      <c r="Z1291" s="38"/>
      <c r="AA1291" s="38"/>
      <c r="AB1291" s="38"/>
      <c r="AC1291" s="38"/>
      <c r="AD1291" s="143"/>
    </row>
    <row r="1292" spans="18:30" x14ac:dyDescent="0.25">
      <c r="R1292" s="38"/>
      <c r="S1292" s="38"/>
      <c r="T1292" s="38"/>
      <c r="U1292" s="38"/>
      <c r="V1292" s="38"/>
      <c r="W1292" s="38"/>
      <c r="X1292" s="38"/>
      <c r="Y1292" s="38"/>
      <c r="Z1292" s="38"/>
      <c r="AA1292" s="38"/>
      <c r="AB1292" s="38"/>
      <c r="AC1292" s="38"/>
      <c r="AD1292" s="143"/>
    </row>
    <row r="1293" spans="18:30" x14ac:dyDescent="0.25">
      <c r="R1293" s="38"/>
      <c r="S1293" s="38"/>
      <c r="T1293" s="38"/>
      <c r="U1293" s="38"/>
      <c r="V1293" s="38"/>
      <c r="W1293" s="38"/>
      <c r="X1293" s="38"/>
      <c r="Y1293" s="38"/>
      <c r="Z1293" s="38"/>
      <c r="AA1293" s="38"/>
      <c r="AB1293" s="38"/>
      <c r="AC1293" s="38"/>
      <c r="AD1293" s="143"/>
    </row>
    <row r="1294" spans="18:30" x14ac:dyDescent="0.25">
      <c r="R1294" s="38"/>
      <c r="S1294" s="38"/>
      <c r="T1294" s="38"/>
      <c r="U1294" s="38"/>
      <c r="V1294" s="38"/>
      <c r="W1294" s="38"/>
      <c r="X1294" s="38"/>
      <c r="Y1294" s="38"/>
      <c r="Z1294" s="38"/>
      <c r="AA1294" s="38"/>
      <c r="AB1294" s="38"/>
      <c r="AC1294" s="38"/>
      <c r="AD1294" s="143"/>
    </row>
    <row r="1295" spans="18:30" x14ac:dyDescent="0.25">
      <c r="R1295" s="38"/>
      <c r="S1295" s="38"/>
      <c r="T1295" s="38"/>
      <c r="U1295" s="38"/>
      <c r="V1295" s="38"/>
      <c r="W1295" s="38"/>
      <c r="X1295" s="38"/>
      <c r="Y1295" s="38"/>
      <c r="Z1295" s="38"/>
      <c r="AA1295" s="38"/>
      <c r="AB1295" s="38"/>
      <c r="AC1295" s="38"/>
      <c r="AD1295" s="143"/>
    </row>
    <row r="1296" spans="18:30" x14ac:dyDescent="0.25">
      <c r="R1296" s="38"/>
      <c r="S1296" s="38"/>
      <c r="T1296" s="38"/>
      <c r="U1296" s="38"/>
      <c r="V1296" s="38"/>
      <c r="W1296" s="38"/>
      <c r="X1296" s="38"/>
      <c r="Y1296" s="38"/>
      <c r="Z1296" s="38"/>
      <c r="AA1296" s="38"/>
      <c r="AB1296" s="38"/>
      <c r="AC1296" s="38"/>
      <c r="AD1296" s="143"/>
    </row>
    <row r="1297" spans="18:30" x14ac:dyDescent="0.25">
      <c r="R1297" s="38"/>
      <c r="S1297" s="38"/>
      <c r="T1297" s="38"/>
      <c r="U1297" s="38"/>
      <c r="V1297" s="38"/>
      <c r="W1297" s="38"/>
      <c r="X1297" s="38"/>
      <c r="Y1297" s="38"/>
      <c r="Z1297" s="38"/>
      <c r="AA1297" s="38"/>
      <c r="AB1297" s="38"/>
      <c r="AC1297" s="38"/>
      <c r="AD1297" s="143"/>
    </row>
    <row r="1298" spans="18:30" x14ac:dyDescent="0.25">
      <c r="R1298" s="38"/>
      <c r="S1298" s="38"/>
      <c r="T1298" s="38"/>
      <c r="U1298" s="38"/>
      <c r="V1298" s="38"/>
      <c r="W1298" s="38"/>
      <c r="X1298" s="38"/>
      <c r="Y1298" s="38"/>
      <c r="Z1298" s="38"/>
      <c r="AA1298" s="38"/>
      <c r="AB1298" s="38"/>
      <c r="AC1298" s="38"/>
      <c r="AD1298" s="143"/>
    </row>
    <row r="1299" spans="18:30" x14ac:dyDescent="0.25">
      <c r="R1299" s="38"/>
      <c r="S1299" s="38"/>
      <c r="T1299" s="38"/>
      <c r="U1299" s="38"/>
      <c r="V1299" s="38"/>
      <c r="W1299" s="38"/>
      <c r="X1299" s="38"/>
      <c r="Y1299" s="38"/>
      <c r="Z1299" s="38"/>
      <c r="AA1299" s="38"/>
      <c r="AB1299" s="38"/>
      <c r="AC1299" s="38"/>
      <c r="AD1299" s="143"/>
    </row>
    <row r="1300" spans="18:30" x14ac:dyDescent="0.25">
      <c r="R1300" s="38"/>
      <c r="S1300" s="38"/>
      <c r="T1300" s="38"/>
      <c r="U1300" s="38"/>
      <c r="V1300" s="38"/>
      <c r="W1300" s="38"/>
      <c r="X1300" s="38"/>
      <c r="Y1300" s="38"/>
      <c r="Z1300" s="38"/>
      <c r="AA1300" s="38"/>
      <c r="AB1300" s="38"/>
      <c r="AC1300" s="38"/>
      <c r="AD1300" s="143"/>
    </row>
    <row r="1301" spans="18:30" x14ac:dyDescent="0.25">
      <c r="R1301" s="38"/>
      <c r="S1301" s="38"/>
      <c r="T1301" s="38"/>
      <c r="U1301" s="38"/>
      <c r="V1301" s="38"/>
      <c r="W1301" s="38"/>
      <c r="X1301" s="38"/>
      <c r="Y1301" s="38"/>
      <c r="Z1301" s="38"/>
      <c r="AA1301" s="38"/>
      <c r="AB1301" s="38"/>
      <c r="AC1301" s="38"/>
      <c r="AD1301" s="143"/>
    </row>
    <row r="1302" spans="18:30" x14ac:dyDescent="0.25">
      <c r="R1302" s="38"/>
      <c r="S1302" s="38"/>
      <c r="T1302" s="38"/>
      <c r="U1302" s="38"/>
      <c r="V1302" s="38"/>
      <c r="W1302" s="38"/>
      <c r="X1302" s="38"/>
      <c r="Y1302" s="38"/>
      <c r="Z1302" s="38"/>
      <c r="AA1302" s="38"/>
      <c r="AB1302" s="38"/>
      <c r="AC1302" s="38"/>
      <c r="AD1302" s="143"/>
    </row>
    <row r="1303" spans="18:30" x14ac:dyDescent="0.25">
      <c r="R1303" s="38"/>
      <c r="S1303" s="38"/>
      <c r="T1303" s="38"/>
      <c r="U1303" s="38"/>
      <c r="V1303" s="38"/>
      <c r="W1303" s="38"/>
      <c r="X1303" s="38"/>
      <c r="Y1303" s="38"/>
      <c r="Z1303" s="38"/>
      <c r="AA1303" s="38"/>
      <c r="AB1303" s="38"/>
      <c r="AC1303" s="38"/>
      <c r="AD1303" s="143"/>
    </row>
    <row r="1304" spans="18:30" x14ac:dyDescent="0.25">
      <c r="R1304" s="38"/>
      <c r="S1304" s="38"/>
      <c r="T1304" s="38"/>
      <c r="U1304" s="38"/>
      <c r="V1304" s="38"/>
      <c r="W1304" s="38"/>
      <c r="X1304" s="38"/>
      <c r="Y1304" s="38"/>
      <c r="Z1304" s="38"/>
      <c r="AA1304" s="38"/>
      <c r="AB1304" s="38"/>
      <c r="AC1304" s="38"/>
      <c r="AD1304" s="143"/>
    </row>
    <row r="1305" spans="18:30" x14ac:dyDescent="0.25">
      <c r="R1305" s="38"/>
      <c r="S1305" s="38"/>
      <c r="T1305" s="38"/>
      <c r="U1305" s="38"/>
      <c r="V1305" s="38"/>
      <c r="W1305" s="38"/>
      <c r="X1305" s="38"/>
      <c r="Y1305" s="38"/>
      <c r="Z1305" s="38"/>
      <c r="AA1305" s="38"/>
      <c r="AB1305" s="38"/>
      <c r="AC1305" s="38"/>
      <c r="AD1305" s="143"/>
    </row>
    <row r="1306" spans="18:30" x14ac:dyDescent="0.25">
      <c r="R1306" s="38"/>
      <c r="S1306" s="38"/>
      <c r="T1306" s="38"/>
      <c r="U1306" s="38"/>
      <c r="V1306" s="38"/>
      <c r="W1306" s="38"/>
      <c r="X1306" s="38"/>
      <c r="Y1306" s="38"/>
      <c r="Z1306" s="38"/>
      <c r="AA1306" s="38"/>
      <c r="AB1306" s="38"/>
      <c r="AC1306" s="38"/>
      <c r="AD1306" s="143"/>
    </row>
    <row r="1307" spans="18:30" x14ac:dyDescent="0.25">
      <c r="R1307" s="38"/>
      <c r="S1307" s="38"/>
      <c r="T1307" s="38"/>
      <c r="U1307" s="38"/>
      <c r="V1307" s="38"/>
      <c r="W1307" s="38"/>
      <c r="X1307" s="38"/>
      <c r="Y1307" s="38"/>
      <c r="Z1307" s="38"/>
      <c r="AA1307" s="38"/>
      <c r="AB1307" s="38"/>
      <c r="AC1307" s="38"/>
      <c r="AD1307" s="143"/>
    </row>
    <row r="1308" spans="18:30" x14ac:dyDescent="0.25">
      <c r="R1308" s="38"/>
      <c r="S1308" s="38"/>
      <c r="T1308" s="38"/>
      <c r="U1308" s="38"/>
      <c r="V1308" s="38"/>
      <c r="W1308" s="38"/>
      <c r="X1308" s="38"/>
      <c r="Y1308" s="38"/>
      <c r="Z1308" s="38"/>
      <c r="AA1308" s="38"/>
      <c r="AB1308" s="38"/>
      <c r="AC1308" s="38"/>
      <c r="AD1308" s="143"/>
    </row>
    <row r="1309" spans="18:30" x14ac:dyDescent="0.25">
      <c r="R1309" s="38"/>
      <c r="S1309" s="38"/>
      <c r="T1309" s="38"/>
      <c r="U1309" s="38"/>
      <c r="V1309" s="38"/>
      <c r="W1309" s="38"/>
      <c r="X1309" s="38"/>
      <c r="Y1309" s="38"/>
      <c r="Z1309" s="38"/>
      <c r="AA1309" s="38"/>
      <c r="AB1309" s="38"/>
      <c r="AC1309" s="38"/>
      <c r="AD1309" s="143"/>
    </row>
    <row r="1310" spans="18:30" x14ac:dyDescent="0.25">
      <c r="R1310" s="38"/>
      <c r="S1310" s="38"/>
      <c r="T1310" s="38"/>
      <c r="U1310" s="38"/>
      <c r="V1310" s="38"/>
      <c r="W1310" s="38"/>
      <c r="X1310" s="38"/>
      <c r="Y1310" s="38"/>
      <c r="Z1310" s="38"/>
      <c r="AA1310" s="38"/>
      <c r="AB1310" s="38"/>
      <c r="AC1310" s="38"/>
      <c r="AD1310" s="143"/>
    </row>
    <row r="1311" spans="18:30" x14ac:dyDescent="0.25">
      <c r="R1311" s="38"/>
      <c r="S1311" s="38"/>
      <c r="T1311" s="38"/>
      <c r="U1311" s="38"/>
      <c r="V1311" s="38"/>
      <c r="W1311" s="38"/>
      <c r="X1311" s="38"/>
      <c r="Y1311" s="38"/>
      <c r="Z1311" s="38"/>
      <c r="AA1311" s="38"/>
      <c r="AB1311" s="38"/>
      <c r="AC1311" s="38"/>
      <c r="AD1311" s="143"/>
    </row>
    <row r="1312" spans="18:30" x14ac:dyDescent="0.25">
      <c r="R1312" s="38"/>
      <c r="S1312" s="38"/>
      <c r="T1312" s="38"/>
      <c r="U1312" s="38"/>
      <c r="V1312" s="38"/>
      <c r="W1312" s="38"/>
      <c r="X1312" s="38"/>
      <c r="Y1312" s="38"/>
      <c r="Z1312" s="38"/>
      <c r="AA1312" s="38"/>
      <c r="AB1312" s="38"/>
      <c r="AC1312" s="38"/>
      <c r="AD1312" s="143"/>
    </row>
    <row r="1313" spans="18:30" x14ac:dyDescent="0.25">
      <c r="R1313" s="38"/>
      <c r="S1313" s="38"/>
      <c r="T1313" s="38"/>
      <c r="U1313" s="38"/>
      <c r="V1313" s="38"/>
      <c r="W1313" s="38"/>
      <c r="X1313" s="38"/>
      <c r="Y1313" s="38"/>
      <c r="Z1313" s="38"/>
      <c r="AA1313" s="38"/>
      <c r="AB1313" s="38"/>
      <c r="AC1313" s="38"/>
      <c r="AD1313" s="143"/>
    </row>
    <row r="1314" spans="18:30" x14ac:dyDescent="0.25">
      <c r="R1314" s="38"/>
      <c r="S1314" s="38"/>
      <c r="T1314" s="38"/>
      <c r="U1314" s="38"/>
      <c r="V1314" s="38"/>
      <c r="W1314" s="38"/>
      <c r="X1314" s="38"/>
      <c r="Y1314" s="38"/>
      <c r="Z1314" s="38"/>
      <c r="AA1314" s="38"/>
      <c r="AB1314" s="38"/>
      <c r="AC1314" s="38"/>
      <c r="AD1314" s="143"/>
    </row>
    <row r="1315" spans="18:30" x14ac:dyDescent="0.25">
      <c r="R1315" s="38"/>
      <c r="S1315" s="38"/>
      <c r="T1315" s="38"/>
      <c r="U1315" s="38"/>
      <c r="V1315" s="38"/>
      <c r="W1315" s="38"/>
      <c r="X1315" s="38"/>
      <c r="Y1315" s="38"/>
      <c r="Z1315" s="38"/>
      <c r="AA1315" s="38"/>
      <c r="AB1315" s="38"/>
      <c r="AC1315" s="38"/>
      <c r="AD1315" s="143"/>
    </row>
    <row r="1316" spans="18:30" x14ac:dyDescent="0.25">
      <c r="R1316" s="38"/>
      <c r="S1316" s="38"/>
      <c r="T1316" s="38"/>
      <c r="U1316" s="38"/>
      <c r="V1316" s="38"/>
      <c r="W1316" s="38"/>
      <c r="X1316" s="38"/>
      <c r="Y1316" s="38"/>
      <c r="Z1316" s="38"/>
      <c r="AA1316" s="38"/>
      <c r="AB1316" s="38"/>
      <c r="AC1316" s="38"/>
      <c r="AD1316" s="143"/>
    </row>
    <row r="1317" spans="18:30" x14ac:dyDescent="0.25">
      <c r="R1317" s="38"/>
      <c r="S1317" s="38"/>
      <c r="T1317" s="38"/>
      <c r="U1317" s="38"/>
      <c r="V1317" s="38"/>
      <c r="W1317" s="38"/>
      <c r="X1317" s="38"/>
      <c r="Y1317" s="38"/>
      <c r="Z1317" s="38"/>
      <c r="AA1317" s="38"/>
      <c r="AB1317" s="38"/>
      <c r="AC1317" s="38"/>
      <c r="AD1317" s="143"/>
    </row>
    <row r="1318" spans="18:30" x14ac:dyDescent="0.25">
      <c r="R1318" s="38"/>
      <c r="S1318" s="38"/>
      <c r="T1318" s="38"/>
      <c r="U1318" s="38"/>
      <c r="V1318" s="38"/>
      <c r="W1318" s="38"/>
      <c r="X1318" s="38"/>
      <c r="Y1318" s="38"/>
      <c r="Z1318" s="38"/>
      <c r="AA1318" s="38"/>
      <c r="AB1318" s="38"/>
      <c r="AC1318" s="38"/>
      <c r="AD1318" s="143"/>
    </row>
    <row r="1319" spans="18:30" x14ac:dyDescent="0.25">
      <c r="R1319" s="38"/>
      <c r="S1319" s="38"/>
      <c r="T1319" s="38"/>
      <c r="U1319" s="38"/>
      <c r="V1319" s="38"/>
      <c r="W1319" s="38"/>
      <c r="X1319" s="38"/>
      <c r="Y1319" s="38"/>
      <c r="Z1319" s="38"/>
      <c r="AA1319" s="38"/>
      <c r="AB1319" s="38"/>
      <c r="AC1319" s="38"/>
      <c r="AD1319" s="143"/>
    </row>
    <row r="1320" spans="18:30" x14ac:dyDescent="0.25">
      <c r="R1320" s="38"/>
      <c r="S1320" s="38"/>
      <c r="T1320" s="38"/>
      <c r="U1320" s="38"/>
      <c r="V1320" s="38"/>
      <c r="W1320" s="38"/>
      <c r="X1320" s="38"/>
      <c r="Y1320" s="38"/>
      <c r="Z1320" s="38"/>
      <c r="AA1320" s="38"/>
      <c r="AB1320" s="38"/>
      <c r="AC1320" s="38"/>
      <c r="AD1320" s="143"/>
    </row>
    <row r="1321" spans="18:30" x14ac:dyDescent="0.25">
      <c r="R1321" s="38"/>
      <c r="S1321" s="38"/>
      <c r="T1321" s="38"/>
      <c r="U1321" s="38"/>
      <c r="V1321" s="38"/>
      <c r="W1321" s="38"/>
      <c r="X1321" s="38"/>
      <c r="Y1321" s="38"/>
      <c r="Z1321" s="38"/>
      <c r="AA1321" s="38"/>
      <c r="AB1321" s="38"/>
      <c r="AC1321" s="38"/>
      <c r="AD1321" s="143"/>
    </row>
    <row r="1322" spans="18:30" x14ac:dyDescent="0.25">
      <c r="R1322" s="38"/>
      <c r="S1322" s="38"/>
      <c r="T1322" s="38"/>
      <c r="U1322" s="38"/>
      <c r="V1322" s="38"/>
      <c r="W1322" s="38"/>
      <c r="X1322" s="38"/>
      <c r="Y1322" s="38"/>
      <c r="Z1322" s="38"/>
      <c r="AA1322" s="38"/>
      <c r="AB1322" s="38"/>
      <c r="AC1322" s="38"/>
      <c r="AD1322" s="143"/>
    </row>
    <row r="1323" spans="18:30" x14ac:dyDescent="0.25">
      <c r="R1323" s="38"/>
      <c r="S1323" s="38"/>
      <c r="T1323" s="38"/>
      <c r="U1323" s="38"/>
      <c r="V1323" s="38"/>
      <c r="W1323" s="38"/>
      <c r="X1323" s="38"/>
      <c r="Y1323" s="38"/>
      <c r="Z1323" s="38"/>
      <c r="AA1323" s="38"/>
      <c r="AB1323" s="38"/>
      <c r="AC1323" s="38"/>
      <c r="AD1323" s="143"/>
    </row>
    <row r="1324" spans="18:30" x14ac:dyDescent="0.25">
      <c r="R1324" s="38"/>
      <c r="S1324" s="38"/>
      <c r="T1324" s="38"/>
      <c r="U1324" s="38"/>
      <c r="V1324" s="38"/>
      <c r="W1324" s="38"/>
      <c r="X1324" s="38"/>
      <c r="Y1324" s="38"/>
      <c r="Z1324" s="38"/>
      <c r="AA1324" s="38"/>
      <c r="AB1324" s="38"/>
      <c r="AC1324" s="38"/>
      <c r="AD1324" s="143"/>
    </row>
    <row r="1325" spans="18:30" x14ac:dyDescent="0.25">
      <c r="R1325" s="38"/>
      <c r="S1325" s="38"/>
      <c r="T1325" s="38"/>
      <c r="U1325" s="38"/>
      <c r="V1325" s="38"/>
      <c r="W1325" s="38"/>
      <c r="X1325" s="38"/>
      <c r="Y1325" s="38"/>
      <c r="Z1325" s="38"/>
      <c r="AA1325" s="38"/>
      <c r="AB1325" s="38"/>
      <c r="AC1325" s="38"/>
      <c r="AD1325" s="143"/>
    </row>
    <row r="1326" spans="18:30" x14ac:dyDescent="0.25">
      <c r="R1326" s="38"/>
      <c r="S1326" s="38"/>
      <c r="T1326" s="38"/>
      <c r="U1326" s="38"/>
      <c r="V1326" s="38"/>
      <c r="W1326" s="38"/>
      <c r="X1326" s="38"/>
      <c r="Y1326" s="38"/>
      <c r="Z1326" s="38"/>
      <c r="AA1326" s="38"/>
      <c r="AB1326" s="38"/>
      <c r="AC1326" s="38"/>
      <c r="AD1326" s="143"/>
    </row>
    <row r="1327" spans="18:30" x14ac:dyDescent="0.25">
      <c r="R1327" s="38"/>
      <c r="S1327" s="38"/>
      <c r="T1327" s="38"/>
      <c r="U1327" s="38"/>
      <c r="V1327" s="38"/>
      <c r="W1327" s="38"/>
      <c r="X1327" s="38"/>
      <c r="Y1327" s="38"/>
      <c r="Z1327" s="38"/>
      <c r="AA1327" s="38"/>
      <c r="AB1327" s="38"/>
      <c r="AC1327" s="38"/>
      <c r="AD1327" s="143"/>
    </row>
    <row r="1328" spans="18:30" x14ac:dyDescent="0.25">
      <c r="R1328" s="38"/>
      <c r="S1328" s="38"/>
      <c r="T1328" s="38"/>
      <c r="U1328" s="38"/>
      <c r="V1328" s="38"/>
      <c r="W1328" s="38"/>
      <c r="X1328" s="38"/>
      <c r="Y1328" s="38"/>
      <c r="Z1328" s="38"/>
      <c r="AA1328" s="38"/>
      <c r="AB1328" s="38"/>
      <c r="AC1328" s="38"/>
      <c r="AD1328" s="143"/>
    </row>
    <row r="1329" spans="18:30" x14ac:dyDescent="0.25">
      <c r="R1329" s="38"/>
      <c r="S1329" s="38"/>
      <c r="T1329" s="38"/>
      <c r="U1329" s="38"/>
      <c r="V1329" s="38"/>
      <c r="W1329" s="38"/>
      <c r="X1329" s="38"/>
      <c r="Y1329" s="38"/>
      <c r="Z1329" s="38"/>
      <c r="AA1329" s="38"/>
      <c r="AB1329" s="38"/>
      <c r="AC1329" s="38"/>
      <c r="AD1329" s="143"/>
    </row>
    <row r="1330" spans="18:30" x14ac:dyDescent="0.25">
      <c r="R1330" s="38"/>
      <c r="S1330" s="38"/>
      <c r="T1330" s="38"/>
      <c r="U1330" s="38"/>
      <c r="V1330" s="38"/>
      <c r="W1330" s="38"/>
      <c r="X1330" s="38"/>
      <c r="Y1330" s="38"/>
      <c r="Z1330" s="38"/>
      <c r="AA1330" s="38"/>
      <c r="AB1330" s="38"/>
      <c r="AC1330" s="38"/>
      <c r="AD1330" s="143"/>
    </row>
    <row r="1331" spans="18:30" x14ac:dyDescent="0.25">
      <c r="R1331" s="38"/>
      <c r="S1331" s="38"/>
      <c r="T1331" s="38"/>
      <c r="U1331" s="38"/>
      <c r="V1331" s="38"/>
      <c r="W1331" s="38"/>
      <c r="X1331" s="38"/>
      <c r="Y1331" s="38"/>
      <c r="Z1331" s="38"/>
      <c r="AA1331" s="38"/>
      <c r="AB1331" s="38"/>
      <c r="AC1331" s="38"/>
      <c r="AD1331" s="143"/>
    </row>
    <row r="1332" spans="18:30" x14ac:dyDescent="0.25">
      <c r="R1332" s="38"/>
      <c r="S1332" s="38"/>
      <c r="T1332" s="38"/>
      <c r="U1332" s="38"/>
      <c r="V1332" s="38"/>
      <c r="W1332" s="38"/>
      <c r="X1332" s="38"/>
      <c r="Y1332" s="38"/>
      <c r="Z1332" s="38"/>
      <c r="AA1332" s="38"/>
      <c r="AB1332" s="38"/>
      <c r="AC1332" s="38"/>
      <c r="AD1332" s="143"/>
    </row>
    <row r="1333" spans="18:30" x14ac:dyDescent="0.25">
      <c r="R1333" s="38"/>
      <c r="S1333" s="38"/>
      <c r="T1333" s="38"/>
      <c r="U1333" s="38"/>
      <c r="V1333" s="38"/>
      <c r="W1333" s="38"/>
      <c r="X1333" s="38"/>
      <c r="Y1333" s="38"/>
      <c r="Z1333" s="38"/>
      <c r="AA1333" s="38"/>
      <c r="AB1333" s="38"/>
      <c r="AC1333" s="38"/>
      <c r="AD1333" s="143"/>
    </row>
    <row r="1334" spans="18:30" x14ac:dyDescent="0.25">
      <c r="R1334" s="38"/>
      <c r="S1334" s="38"/>
      <c r="T1334" s="38"/>
      <c r="U1334" s="38"/>
      <c r="V1334" s="38"/>
      <c r="W1334" s="38"/>
      <c r="X1334" s="38"/>
      <c r="Y1334" s="38"/>
      <c r="Z1334" s="38"/>
      <c r="AA1334" s="38"/>
      <c r="AB1334" s="38"/>
      <c r="AC1334" s="38"/>
      <c r="AD1334" s="143"/>
    </row>
    <row r="1335" spans="18:30" x14ac:dyDescent="0.25">
      <c r="R1335" s="38"/>
      <c r="S1335" s="38"/>
      <c r="T1335" s="38"/>
      <c r="U1335" s="38"/>
      <c r="V1335" s="38"/>
      <c r="W1335" s="38"/>
      <c r="X1335" s="38"/>
      <c r="Y1335" s="38"/>
      <c r="Z1335" s="38"/>
      <c r="AA1335" s="38"/>
      <c r="AB1335" s="38"/>
      <c r="AC1335" s="38"/>
      <c r="AD1335" s="143"/>
    </row>
    <row r="1336" spans="18:30" x14ac:dyDescent="0.25">
      <c r="R1336" s="38"/>
      <c r="S1336" s="38"/>
      <c r="T1336" s="38"/>
      <c r="U1336" s="38"/>
      <c r="V1336" s="38"/>
      <c r="W1336" s="38"/>
      <c r="X1336" s="38"/>
      <c r="Y1336" s="38"/>
      <c r="Z1336" s="38"/>
      <c r="AA1336" s="38"/>
      <c r="AB1336" s="38"/>
      <c r="AC1336" s="38"/>
      <c r="AD1336" s="143"/>
    </row>
    <row r="1337" spans="18:30" x14ac:dyDescent="0.25">
      <c r="R1337" s="38"/>
      <c r="S1337" s="38"/>
      <c r="T1337" s="38"/>
      <c r="U1337" s="38"/>
      <c r="V1337" s="38"/>
      <c r="W1337" s="38"/>
      <c r="X1337" s="38"/>
      <c r="Y1337" s="38"/>
      <c r="Z1337" s="38"/>
      <c r="AA1337" s="38"/>
      <c r="AB1337" s="38"/>
      <c r="AC1337" s="38"/>
      <c r="AD1337" s="143"/>
    </row>
    <row r="1338" spans="18:30" x14ac:dyDescent="0.25">
      <c r="R1338" s="38"/>
      <c r="S1338" s="38"/>
      <c r="T1338" s="38"/>
      <c r="U1338" s="38"/>
      <c r="V1338" s="38"/>
      <c r="W1338" s="38"/>
      <c r="X1338" s="38"/>
      <c r="Y1338" s="38"/>
      <c r="Z1338" s="38"/>
      <c r="AA1338" s="38"/>
      <c r="AB1338" s="38"/>
      <c r="AC1338" s="38"/>
      <c r="AD1338" s="143"/>
    </row>
    <row r="1339" spans="18:30" x14ac:dyDescent="0.25">
      <c r="R1339" s="38"/>
      <c r="S1339" s="38"/>
      <c r="T1339" s="38"/>
      <c r="U1339" s="38"/>
      <c r="V1339" s="38"/>
      <c r="W1339" s="38"/>
      <c r="X1339" s="38"/>
      <c r="Y1339" s="38"/>
      <c r="Z1339" s="38"/>
      <c r="AA1339" s="38"/>
      <c r="AB1339" s="38"/>
      <c r="AC1339" s="38"/>
      <c r="AD1339" s="143"/>
    </row>
    <row r="1340" spans="18:30" x14ac:dyDescent="0.25">
      <c r="R1340" s="38"/>
      <c r="S1340" s="38"/>
      <c r="T1340" s="38"/>
      <c r="U1340" s="38"/>
      <c r="V1340" s="38"/>
      <c r="W1340" s="38"/>
      <c r="X1340" s="38"/>
      <c r="Y1340" s="38"/>
      <c r="Z1340" s="38"/>
      <c r="AA1340" s="38"/>
      <c r="AB1340" s="38"/>
      <c r="AC1340" s="38"/>
      <c r="AD1340" s="143"/>
    </row>
    <row r="1341" spans="18:30" x14ac:dyDescent="0.25">
      <c r="R1341" s="38"/>
      <c r="S1341" s="38"/>
      <c r="T1341" s="38"/>
      <c r="U1341" s="38"/>
      <c r="V1341" s="38"/>
      <c r="W1341" s="38"/>
      <c r="X1341" s="38"/>
      <c r="Y1341" s="38"/>
      <c r="Z1341" s="38"/>
      <c r="AA1341" s="38"/>
      <c r="AB1341" s="38"/>
      <c r="AC1341" s="38"/>
      <c r="AD1341" s="143"/>
    </row>
    <row r="1342" spans="18:30" x14ac:dyDescent="0.25">
      <c r="R1342" s="38"/>
      <c r="S1342" s="38"/>
      <c r="T1342" s="38"/>
      <c r="U1342" s="38"/>
      <c r="V1342" s="38"/>
      <c r="W1342" s="38"/>
      <c r="X1342" s="38"/>
      <c r="Y1342" s="38"/>
      <c r="Z1342" s="38"/>
      <c r="AA1342" s="38"/>
      <c r="AB1342" s="38"/>
      <c r="AC1342" s="38"/>
      <c r="AD1342" s="143"/>
    </row>
    <row r="1343" spans="18:30" x14ac:dyDescent="0.25">
      <c r="R1343" s="38"/>
      <c r="S1343" s="38"/>
      <c r="T1343" s="38"/>
      <c r="U1343" s="38"/>
      <c r="V1343" s="38"/>
      <c r="W1343" s="38"/>
      <c r="X1343" s="38"/>
      <c r="Y1343" s="38"/>
      <c r="Z1343" s="38"/>
      <c r="AA1343" s="38"/>
      <c r="AB1343" s="38"/>
      <c r="AC1343" s="38"/>
      <c r="AD1343" s="143"/>
    </row>
    <row r="1344" spans="18:30" x14ac:dyDescent="0.25">
      <c r="R1344" s="38"/>
      <c r="S1344" s="38"/>
      <c r="T1344" s="38"/>
      <c r="U1344" s="38"/>
      <c r="V1344" s="38"/>
      <c r="W1344" s="38"/>
      <c r="X1344" s="38"/>
      <c r="Y1344" s="38"/>
      <c r="Z1344" s="38"/>
      <c r="AA1344" s="38"/>
      <c r="AB1344" s="38"/>
      <c r="AC1344" s="38"/>
      <c r="AD1344" s="143"/>
    </row>
    <row r="1345" spans="18:30" x14ac:dyDescent="0.25">
      <c r="R1345" s="38"/>
      <c r="S1345" s="38"/>
      <c r="T1345" s="38"/>
      <c r="U1345" s="38"/>
      <c r="V1345" s="38"/>
      <c r="W1345" s="38"/>
      <c r="X1345" s="38"/>
      <c r="Y1345" s="38"/>
      <c r="Z1345" s="38"/>
      <c r="AA1345" s="38"/>
      <c r="AB1345" s="38"/>
      <c r="AC1345" s="38"/>
      <c r="AD1345" s="143"/>
    </row>
    <row r="1346" spans="18:30" x14ac:dyDescent="0.25">
      <c r="R1346" s="38"/>
      <c r="S1346" s="38"/>
      <c r="T1346" s="38"/>
      <c r="U1346" s="38"/>
      <c r="V1346" s="38"/>
      <c r="W1346" s="38"/>
      <c r="X1346" s="38"/>
      <c r="Y1346" s="38"/>
      <c r="Z1346" s="38"/>
      <c r="AA1346" s="38"/>
      <c r="AB1346" s="38"/>
      <c r="AC1346" s="38"/>
      <c r="AD1346" s="143"/>
    </row>
    <row r="1347" spans="18:30" x14ac:dyDescent="0.25">
      <c r="R1347" s="38"/>
      <c r="S1347" s="38"/>
      <c r="T1347" s="38"/>
      <c r="U1347" s="38"/>
      <c r="V1347" s="38"/>
      <c r="W1347" s="38"/>
      <c r="X1347" s="38"/>
      <c r="Y1347" s="38"/>
      <c r="Z1347" s="38"/>
      <c r="AA1347" s="38"/>
      <c r="AB1347" s="38"/>
      <c r="AC1347" s="38"/>
      <c r="AD1347" s="143"/>
    </row>
    <row r="1348" spans="18:30" x14ac:dyDescent="0.25">
      <c r="R1348" s="38"/>
      <c r="S1348" s="38"/>
      <c r="T1348" s="38"/>
      <c r="U1348" s="38"/>
      <c r="V1348" s="38"/>
      <c r="W1348" s="38"/>
      <c r="X1348" s="38"/>
      <c r="Y1348" s="38"/>
      <c r="Z1348" s="38"/>
      <c r="AA1348" s="38"/>
      <c r="AB1348" s="38"/>
      <c r="AC1348" s="38"/>
      <c r="AD1348" s="143"/>
    </row>
    <row r="1349" spans="18:30" x14ac:dyDescent="0.25">
      <c r="R1349" s="38"/>
      <c r="S1349" s="38"/>
      <c r="T1349" s="38"/>
      <c r="U1349" s="38"/>
      <c r="V1349" s="38"/>
      <c r="W1349" s="38"/>
      <c r="X1349" s="38"/>
      <c r="Y1349" s="38"/>
      <c r="Z1349" s="38"/>
      <c r="AA1349" s="38"/>
      <c r="AB1349" s="38"/>
      <c r="AC1349" s="38"/>
      <c r="AD1349" s="143"/>
    </row>
    <row r="1350" spans="18:30" x14ac:dyDescent="0.25">
      <c r="R1350" s="38"/>
      <c r="S1350" s="38"/>
      <c r="T1350" s="38"/>
      <c r="U1350" s="38"/>
      <c r="V1350" s="38"/>
      <c r="W1350" s="38"/>
      <c r="X1350" s="38"/>
      <c r="Y1350" s="38"/>
      <c r="Z1350" s="38"/>
      <c r="AA1350" s="38"/>
      <c r="AB1350" s="38"/>
      <c r="AC1350" s="38"/>
      <c r="AD1350" s="143"/>
    </row>
    <row r="1351" spans="18:30" x14ac:dyDescent="0.25">
      <c r="R1351" s="38"/>
      <c r="S1351" s="38"/>
      <c r="T1351" s="38"/>
      <c r="U1351" s="38"/>
      <c r="V1351" s="38"/>
      <c r="W1351" s="38"/>
      <c r="X1351" s="38"/>
      <c r="Y1351" s="38"/>
      <c r="Z1351" s="38"/>
      <c r="AA1351" s="38"/>
      <c r="AB1351" s="38"/>
      <c r="AC1351" s="38"/>
      <c r="AD1351" s="143"/>
    </row>
    <row r="1352" spans="18:30" x14ac:dyDescent="0.25">
      <c r="R1352" s="38"/>
      <c r="S1352" s="38"/>
      <c r="T1352" s="38"/>
      <c r="U1352" s="38"/>
      <c r="V1352" s="38"/>
      <c r="W1352" s="38"/>
      <c r="X1352" s="38"/>
      <c r="Y1352" s="38"/>
      <c r="Z1352" s="38"/>
      <c r="AA1352" s="38"/>
      <c r="AB1352" s="38"/>
      <c r="AC1352" s="38"/>
      <c r="AD1352" s="143"/>
    </row>
    <row r="1353" spans="18:30" x14ac:dyDescent="0.25">
      <c r="R1353" s="38"/>
      <c r="S1353" s="38"/>
      <c r="T1353" s="38"/>
      <c r="U1353" s="38"/>
      <c r="V1353" s="38"/>
      <c r="W1353" s="38"/>
      <c r="X1353" s="38"/>
      <c r="Y1353" s="38"/>
      <c r="Z1353" s="38"/>
      <c r="AA1353" s="38"/>
      <c r="AB1353" s="38"/>
      <c r="AC1353" s="38"/>
      <c r="AD1353" s="143"/>
    </row>
    <row r="1354" spans="18:30" x14ac:dyDescent="0.25">
      <c r="R1354" s="38"/>
      <c r="S1354" s="38"/>
      <c r="T1354" s="38"/>
      <c r="U1354" s="38"/>
      <c r="V1354" s="38"/>
      <c r="W1354" s="38"/>
      <c r="X1354" s="38"/>
      <c r="Y1354" s="38"/>
      <c r="Z1354" s="38"/>
      <c r="AA1354" s="38"/>
      <c r="AB1354" s="38"/>
      <c r="AC1354" s="38"/>
      <c r="AD1354" s="143"/>
    </row>
    <row r="1355" spans="18:30" x14ac:dyDescent="0.25">
      <c r="R1355" s="38"/>
      <c r="S1355" s="38"/>
      <c r="T1355" s="38"/>
      <c r="U1355" s="38"/>
      <c r="V1355" s="38"/>
      <c r="W1355" s="38"/>
      <c r="X1355" s="38"/>
      <c r="Y1355" s="38"/>
      <c r="Z1355" s="38"/>
      <c r="AA1355" s="38"/>
      <c r="AB1355" s="38"/>
      <c r="AC1355" s="38"/>
      <c r="AD1355" s="143"/>
    </row>
    <row r="1356" spans="18:30" x14ac:dyDescent="0.25">
      <c r="R1356" s="38"/>
      <c r="S1356" s="38"/>
      <c r="T1356" s="38"/>
      <c r="U1356" s="38"/>
      <c r="V1356" s="38"/>
      <c r="W1356" s="38"/>
      <c r="X1356" s="38"/>
      <c r="Y1356" s="38"/>
      <c r="Z1356" s="38"/>
      <c r="AA1356" s="38"/>
      <c r="AB1356" s="38"/>
      <c r="AC1356" s="38"/>
      <c r="AD1356" s="143"/>
    </row>
    <row r="1357" spans="18:30" x14ac:dyDescent="0.25">
      <c r="R1357" s="38"/>
      <c r="S1357" s="38"/>
      <c r="T1357" s="38"/>
      <c r="U1357" s="38"/>
      <c r="V1357" s="38"/>
      <c r="W1357" s="38"/>
      <c r="X1357" s="38"/>
      <c r="Y1357" s="38"/>
      <c r="Z1357" s="38"/>
      <c r="AA1357" s="38"/>
      <c r="AB1357" s="38"/>
      <c r="AC1357" s="38"/>
      <c r="AD1357" s="143"/>
    </row>
    <row r="1358" spans="18:30" x14ac:dyDescent="0.25">
      <c r="R1358" s="38"/>
      <c r="S1358" s="38"/>
      <c r="T1358" s="38"/>
      <c r="U1358" s="38"/>
      <c r="V1358" s="38"/>
      <c r="W1358" s="38"/>
      <c r="X1358" s="38"/>
      <c r="Y1358" s="38"/>
      <c r="Z1358" s="38"/>
      <c r="AA1358" s="38"/>
      <c r="AB1358" s="38"/>
      <c r="AC1358" s="38"/>
      <c r="AD1358" s="143"/>
    </row>
    <row r="1359" spans="18:30" x14ac:dyDescent="0.25">
      <c r="R1359" s="38"/>
      <c r="S1359" s="38"/>
      <c r="T1359" s="38"/>
      <c r="U1359" s="38"/>
      <c r="V1359" s="38"/>
      <c r="W1359" s="38"/>
      <c r="X1359" s="38"/>
      <c r="Y1359" s="38"/>
      <c r="Z1359" s="38"/>
      <c r="AA1359" s="38"/>
      <c r="AB1359" s="38"/>
      <c r="AC1359" s="38"/>
      <c r="AD1359" s="143"/>
    </row>
    <row r="1360" spans="18:30" x14ac:dyDescent="0.25">
      <c r="R1360" s="38"/>
      <c r="S1360" s="38"/>
      <c r="T1360" s="38"/>
      <c r="U1360" s="38"/>
      <c r="V1360" s="38"/>
      <c r="W1360" s="38"/>
      <c r="X1360" s="38"/>
      <c r="Y1360" s="38"/>
      <c r="Z1360" s="38"/>
      <c r="AA1360" s="38"/>
      <c r="AB1360" s="38"/>
      <c r="AC1360" s="38"/>
      <c r="AD1360" s="143"/>
    </row>
    <row r="1361" spans="18:30" x14ac:dyDescent="0.25">
      <c r="R1361" s="38"/>
      <c r="S1361" s="38"/>
      <c r="T1361" s="38"/>
      <c r="U1361" s="38"/>
      <c r="V1361" s="38"/>
      <c r="W1361" s="38"/>
      <c r="X1361" s="38"/>
      <c r="Y1361" s="38"/>
      <c r="Z1361" s="38"/>
      <c r="AA1361" s="38"/>
      <c r="AB1361" s="38"/>
      <c r="AC1361" s="38"/>
      <c r="AD1361" s="143"/>
    </row>
    <row r="1362" spans="18:30" x14ac:dyDescent="0.25">
      <c r="R1362" s="38"/>
      <c r="S1362" s="38"/>
      <c r="T1362" s="38"/>
      <c r="U1362" s="38"/>
      <c r="V1362" s="38"/>
      <c r="W1362" s="38"/>
      <c r="X1362" s="38"/>
      <c r="Y1362" s="38"/>
      <c r="Z1362" s="38"/>
      <c r="AA1362" s="38"/>
      <c r="AB1362" s="38"/>
      <c r="AC1362" s="38"/>
      <c r="AD1362" s="143"/>
    </row>
    <row r="1363" spans="18:30" x14ac:dyDescent="0.25">
      <c r="R1363" s="38"/>
      <c r="S1363" s="38"/>
      <c r="T1363" s="38"/>
      <c r="U1363" s="38"/>
      <c r="V1363" s="38"/>
      <c r="W1363" s="38"/>
      <c r="X1363" s="38"/>
      <c r="Y1363" s="38"/>
      <c r="Z1363" s="38"/>
      <c r="AA1363" s="38"/>
      <c r="AB1363" s="38"/>
      <c r="AC1363" s="38"/>
      <c r="AD1363" s="143"/>
    </row>
    <row r="1364" spans="18:30" x14ac:dyDescent="0.25">
      <c r="R1364" s="38"/>
      <c r="S1364" s="38"/>
      <c r="T1364" s="38"/>
      <c r="U1364" s="38"/>
      <c r="V1364" s="38"/>
      <c r="W1364" s="38"/>
      <c r="X1364" s="38"/>
      <c r="Y1364" s="38"/>
      <c r="Z1364" s="38"/>
      <c r="AA1364" s="38"/>
      <c r="AB1364" s="38"/>
      <c r="AC1364" s="38"/>
      <c r="AD1364" s="143"/>
    </row>
    <row r="1365" spans="18:30" x14ac:dyDescent="0.25">
      <c r="R1365" s="38"/>
      <c r="S1365" s="38"/>
      <c r="T1365" s="38"/>
      <c r="U1365" s="38"/>
      <c r="V1365" s="38"/>
      <c r="W1365" s="38"/>
      <c r="X1365" s="38"/>
      <c r="Y1365" s="38"/>
      <c r="Z1365" s="38"/>
      <c r="AA1365" s="38"/>
      <c r="AB1365" s="38"/>
      <c r="AC1365" s="38"/>
      <c r="AD1365" s="143"/>
    </row>
    <row r="1366" spans="18:30" x14ac:dyDescent="0.25">
      <c r="R1366" s="38"/>
      <c r="S1366" s="38"/>
      <c r="T1366" s="38"/>
      <c r="U1366" s="38"/>
      <c r="V1366" s="38"/>
      <c r="W1366" s="38"/>
      <c r="X1366" s="38"/>
      <c r="Y1366" s="38"/>
      <c r="Z1366" s="38"/>
      <c r="AA1366" s="38"/>
      <c r="AB1366" s="38"/>
      <c r="AC1366" s="38"/>
      <c r="AD1366" s="143"/>
    </row>
    <row r="1367" spans="18:30" x14ac:dyDescent="0.25">
      <c r="R1367" s="38"/>
      <c r="S1367" s="38"/>
      <c r="T1367" s="38"/>
      <c r="U1367" s="38"/>
      <c r="V1367" s="38"/>
      <c r="W1367" s="38"/>
      <c r="X1367" s="38"/>
      <c r="Y1367" s="38"/>
      <c r="Z1367" s="38"/>
      <c r="AA1367" s="38"/>
      <c r="AB1367" s="38"/>
      <c r="AC1367" s="38"/>
      <c r="AD1367" s="143"/>
    </row>
    <row r="1368" spans="18:30" x14ac:dyDescent="0.25">
      <c r="R1368" s="38"/>
      <c r="S1368" s="38"/>
      <c r="T1368" s="38"/>
      <c r="U1368" s="38"/>
      <c r="V1368" s="38"/>
      <c r="W1368" s="38"/>
      <c r="X1368" s="38"/>
      <c r="Y1368" s="38"/>
      <c r="Z1368" s="38"/>
      <c r="AA1368" s="38"/>
      <c r="AB1368" s="38"/>
      <c r="AC1368" s="38"/>
      <c r="AD1368" s="143"/>
    </row>
    <row r="1369" spans="18:30" x14ac:dyDescent="0.25">
      <c r="R1369" s="38"/>
      <c r="S1369" s="38"/>
      <c r="T1369" s="38"/>
      <c r="U1369" s="38"/>
      <c r="V1369" s="38"/>
      <c r="W1369" s="38"/>
      <c r="X1369" s="38"/>
      <c r="Y1369" s="38"/>
      <c r="Z1369" s="38"/>
      <c r="AA1369" s="38"/>
      <c r="AB1369" s="38"/>
      <c r="AC1369" s="38"/>
      <c r="AD1369" s="143"/>
    </row>
    <row r="1370" spans="18:30" x14ac:dyDescent="0.25">
      <c r="R1370" s="38"/>
      <c r="S1370" s="38"/>
      <c r="T1370" s="38"/>
      <c r="U1370" s="38"/>
      <c r="V1370" s="38"/>
      <c r="W1370" s="38"/>
      <c r="X1370" s="38"/>
      <c r="Y1370" s="38"/>
      <c r="Z1370" s="38"/>
      <c r="AA1370" s="38"/>
      <c r="AB1370" s="38"/>
      <c r="AC1370" s="38"/>
      <c r="AD1370" s="143"/>
    </row>
    <row r="1371" spans="18:30" x14ac:dyDescent="0.25">
      <c r="R1371" s="38"/>
      <c r="S1371" s="38"/>
      <c r="T1371" s="38"/>
      <c r="U1371" s="38"/>
      <c r="V1371" s="38"/>
      <c r="W1371" s="38"/>
      <c r="X1371" s="38"/>
      <c r="Y1371" s="38"/>
      <c r="Z1371" s="38"/>
      <c r="AA1371" s="38"/>
      <c r="AB1371" s="38"/>
      <c r="AC1371" s="38"/>
      <c r="AD1371" s="143"/>
    </row>
    <row r="1372" spans="18:30" x14ac:dyDescent="0.25">
      <c r="R1372" s="38"/>
      <c r="S1372" s="38"/>
      <c r="T1372" s="38"/>
      <c r="U1372" s="38"/>
      <c r="V1372" s="38"/>
      <c r="W1372" s="38"/>
      <c r="X1372" s="38"/>
      <c r="Y1372" s="38"/>
      <c r="Z1372" s="38"/>
      <c r="AA1372" s="38"/>
      <c r="AB1372" s="38"/>
      <c r="AC1372" s="38"/>
      <c r="AD1372" s="143"/>
    </row>
    <row r="1373" spans="18:30" x14ac:dyDescent="0.25">
      <c r="R1373" s="38"/>
      <c r="S1373" s="38"/>
      <c r="T1373" s="38"/>
      <c r="U1373" s="38"/>
      <c r="V1373" s="38"/>
      <c r="W1373" s="38"/>
      <c r="X1373" s="38"/>
      <c r="Y1373" s="38"/>
      <c r="Z1373" s="38"/>
      <c r="AA1373" s="38"/>
      <c r="AB1373" s="38"/>
      <c r="AC1373" s="38"/>
      <c r="AD1373" s="143"/>
    </row>
    <row r="1374" spans="18:30" x14ac:dyDescent="0.25">
      <c r="R1374" s="38"/>
      <c r="S1374" s="38"/>
      <c r="T1374" s="38"/>
      <c r="U1374" s="38"/>
      <c r="V1374" s="38"/>
      <c r="W1374" s="38"/>
      <c r="X1374" s="38"/>
      <c r="Y1374" s="38"/>
      <c r="Z1374" s="38"/>
      <c r="AA1374" s="38"/>
      <c r="AB1374" s="38"/>
      <c r="AC1374" s="38"/>
      <c r="AD1374" s="143"/>
    </row>
    <row r="1375" spans="18:30" x14ac:dyDescent="0.25">
      <c r="R1375" s="38"/>
      <c r="S1375" s="38"/>
      <c r="T1375" s="38"/>
      <c r="U1375" s="38"/>
      <c r="V1375" s="38"/>
      <c r="W1375" s="38"/>
      <c r="X1375" s="38"/>
      <c r="Y1375" s="38"/>
      <c r="Z1375" s="38"/>
      <c r="AA1375" s="38"/>
      <c r="AB1375" s="38"/>
      <c r="AC1375" s="38"/>
      <c r="AD1375" s="143"/>
    </row>
    <row r="1376" spans="18:30" x14ac:dyDescent="0.25">
      <c r="R1376" s="38"/>
      <c r="S1376" s="38"/>
      <c r="T1376" s="38"/>
      <c r="U1376" s="38"/>
      <c r="V1376" s="38"/>
      <c r="W1376" s="38"/>
      <c r="X1376" s="38"/>
      <c r="Y1376" s="38"/>
      <c r="Z1376" s="38"/>
      <c r="AA1376" s="38"/>
      <c r="AB1376" s="38"/>
      <c r="AC1376" s="38"/>
      <c r="AD1376" s="143"/>
    </row>
    <row r="1377" spans="18:30" x14ac:dyDescent="0.25">
      <c r="R1377" s="38"/>
      <c r="S1377" s="38"/>
      <c r="T1377" s="38"/>
      <c r="U1377" s="38"/>
      <c r="V1377" s="38"/>
      <c r="W1377" s="38"/>
      <c r="X1377" s="38"/>
      <c r="Y1377" s="38"/>
      <c r="Z1377" s="38"/>
      <c r="AA1377" s="38"/>
      <c r="AB1377" s="38"/>
      <c r="AC1377" s="38"/>
      <c r="AD1377" s="143"/>
    </row>
    <row r="1378" spans="18:30" x14ac:dyDescent="0.25">
      <c r="R1378" s="38"/>
      <c r="S1378" s="38"/>
      <c r="T1378" s="38"/>
      <c r="U1378" s="38"/>
      <c r="V1378" s="38"/>
      <c r="W1378" s="38"/>
      <c r="X1378" s="38"/>
      <c r="Y1378" s="38"/>
      <c r="Z1378" s="38"/>
      <c r="AA1378" s="38"/>
      <c r="AB1378" s="38"/>
      <c r="AC1378" s="38"/>
      <c r="AD1378" s="143"/>
    </row>
    <row r="1379" spans="18:30" x14ac:dyDescent="0.25">
      <c r="R1379" s="38"/>
      <c r="S1379" s="38"/>
      <c r="T1379" s="38"/>
      <c r="U1379" s="38"/>
      <c r="V1379" s="38"/>
      <c r="W1379" s="38"/>
      <c r="X1379" s="38"/>
      <c r="Y1379" s="38"/>
      <c r="Z1379" s="38"/>
      <c r="AA1379" s="38"/>
      <c r="AB1379" s="38"/>
      <c r="AC1379" s="38"/>
      <c r="AD1379" s="143"/>
    </row>
    <row r="1380" spans="18:30" x14ac:dyDescent="0.25">
      <c r="R1380" s="38"/>
      <c r="S1380" s="38"/>
      <c r="T1380" s="38"/>
      <c r="U1380" s="38"/>
      <c r="V1380" s="38"/>
      <c r="W1380" s="38"/>
      <c r="X1380" s="38"/>
      <c r="Y1380" s="38"/>
      <c r="Z1380" s="38"/>
      <c r="AA1380" s="38"/>
      <c r="AB1380" s="38"/>
      <c r="AC1380" s="38"/>
      <c r="AD1380" s="143"/>
    </row>
    <row r="1381" spans="18:30" x14ac:dyDescent="0.25">
      <c r="R1381" s="38"/>
      <c r="S1381" s="38"/>
      <c r="T1381" s="38"/>
      <c r="U1381" s="38"/>
      <c r="V1381" s="38"/>
      <c r="W1381" s="38"/>
      <c r="X1381" s="38"/>
      <c r="Y1381" s="38"/>
      <c r="Z1381" s="38"/>
      <c r="AA1381" s="38"/>
      <c r="AB1381" s="38"/>
      <c r="AC1381" s="38"/>
      <c r="AD1381" s="143"/>
    </row>
    <row r="1382" spans="18:30" x14ac:dyDescent="0.25">
      <c r="R1382" s="38"/>
      <c r="S1382" s="38"/>
      <c r="T1382" s="38"/>
      <c r="U1382" s="38"/>
      <c r="V1382" s="38"/>
      <c r="W1382" s="38"/>
      <c r="X1382" s="38"/>
      <c r="Y1382" s="38"/>
      <c r="Z1382" s="38"/>
      <c r="AA1382" s="38"/>
      <c r="AB1382" s="38"/>
      <c r="AC1382" s="38"/>
      <c r="AD1382" s="143"/>
    </row>
    <row r="1383" spans="18:30" x14ac:dyDescent="0.25">
      <c r="R1383" s="38"/>
      <c r="S1383" s="38"/>
      <c r="T1383" s="38"/>
      <c r="U1383" s="38"/>
      <c r="V1383" s="38"/>
      <c r="W1383" s="38"/>
      <c r="X1383" s="38"/>
      <c r="Y1383" s="38"/>
      <c r="Z1383" s="38"/>
      <c r="AA1383" s="38"/>
      <c r="AB1383" s="38"/>
      <c r="AC1383" s="38"/>
      <c r="AD1383" s="143"/>
    </row>
    <row r="1384" spans="18:30" x14ac:dyDescent="0.25">
      <c r="R1384" s="38"/>
      <c r="S1384" s="38"/>
      <c r="T1384" s="38"/>
      <c r="U1384" s="38"/>
      <c r="V1384" s="38"/>
      <c r="W1384" s="38"/>
      <c r="X1384" s="38"/>
      <c r="Y1384" s="38"/>
      <c r="Z1384" s="38"/>
      <c r="AA1384" s="38"/>
      <c r="AB1384" s="38"/>
      <c r="AC1384" s="38"/>
      <c r="AD1384" s="143"/>
    </row>
    <row r="1385" spans="18:30" x14ac:dyDescent="0.25">
      <c r="R1385" s="38"/>
      <c r="S1385" s="38"/>
      <c r="T1385" s="38"/>
      <c r="U1385" s="38"/>
      <c r="V1385" s="38"/>
      <c r="W1385" s="38"/>
      <c r="X1385" s="38"/>
      <c r="Y1385" s="38"/>
      <c r="Z1385" s="38"/>
      <c r="AA1385" s="38"/>
      <c r="AB1385" s="38"/>
      <c r="AC1385" s="38"/>
      <c r="AD1385" s="143"/>
    </row>
    <row r="1386" spans="18:30" x14ac:dyDescent="0.25">
      <c r="R1386" s="38"/>
      <c r="S1386" s="38"/>
      <c r="T1386" s="38"/>
      <c r="U1386" s="38"/>
      <c r="V1386" s="38"/>
      <c r="W1386" s="38"/>
      <c r="X1386" s="38"/>
      <c r="Y1386" s="38"/>
      <c r="Z1386" s="38"/>
      <c r="AA1386" s="38"/>
      <c r="AB1386" s="38"/>
      <c r="AC1386" s="38"/>
      <c r="AD1386" s="143"/>
    </row>
    <row r="1387" spans="18:30" x14ac:dyDescent="0.25">
      <c r="R1387" s="38"/>
      <c r="S1387" s="38"/>
      <c r="T1387" s="38"/>
      <c r="U1387" s="38"/>
      <c r="V1387" s="38"/>
      <c r="W1387" s="38"/>
      <c r="X1387" s="38"/>
      <c r="Y1387" s="38"/>
      <c r="Z1387" s="38"/>
      <c r="AA1387" s="38"/>
      <c r="AB1387" s="38"/>
      <c r="AC1387" s="38"/>
      <c r="AD1387" s="143"/>
    </row>
    <row r="1388" spans="18:30" x14ac:dyDescent="0.25">
      <c r="R1388" s="38"/>
      <c r="S1388" s="38"/>
      <c r="T1388" s="38"/>
      <c r="U1388" s="38"/>
      <c r="V1388" s="38"/>
      <c r="W1388" s="38"/>
      <c r="X1388" s="38"/>
      <c r="Y1388" s="38"/>
      <c r="Z1388" s="38"/>
      <c r="AA1388" s="38"/>
      <c r="AB1388" s="38"/>
      <c r="AC1388" s="38"/>
      <c r="AD1388" s="143"/>
    </row>
    <row r="1389" spans="18:30" x14ac:dyDescent="0.25">
      <c r="R1389" s="38"/>
      <c r="S1389" s="38"/>
      <c r="T1389" s="38"/>
      <c r="U1389" s="38"/>
      <c r="V1389" s="38"/>
      <c r="W1389" s="38"/>
      <c r="X1389" s="38"/>
      <c r="Y1389" s="38"/>
      <c r="Z1389" s="38"/>
      <c r="AA1389" s="38"/>
      <c r="AB1389" s="38"/>
      <c r="AC1389" s="38"/>
      <c r="AD1389" s="143"/>
    </row>
    <row r="1390" spans="18:30" x14ac:dyDescent="0.25">
      <c r="R1390" s="38"/>
      <c r="S1390" s="38"/>
      <c r="T1390" s="38"/>
      <c r="U1390" s="38"/>
      <c r="V1390" s="38"/>
      <c r="W1390" s="38"/>
      <c r="X1390" s="38"/>
      <c r="Y1390" s="38"/>
      <c r="Z1390" s="38"/>
      <c r="AA1390" s="38"/>
      <c r="AB1390" s="38"/>
      <c r="AC1390" s="38"/>
      <c r="AD1390" s="143"/>
    </row>
    <row r="1391" spans="18:30" x14ac:dyDescent="0.25">
      <c r="R1391" s="38"/>
      <c r="S1391" s="38"/>
      <c r="T1391" s="38"/>
      <c r="U1391" s="38"/>
      <c r="V1391" s="38"/>
      <c r="W1391" s="38"/>
      <c r="X1391" s="38"/>
      <c r="Y1391" s="38"/>
      <c r="Z1391" s="38"/>
      <c r="AA1391" s="38"/>
      <c r="AB1391" s="38"/>
      <c r="AC1391" s="38"/>
      <c r="AD1391" s="143"/>
    </row>
    <row r="1392" spans="18:30" x14ac:dyDescent="0.25">
      <c r="R1392" s="38"/>
      <c r="S1392" s="38"/>
      <c r="T1392" s="38"/>
      <c r="U1392" s="38"/>
      <c r="V1392" s="38"/>
      <c r="W1392" s="38"/>
      <c r="X1392" s="38"/>
      <c r="Y1392" s="38"/>
      <c r="Z1392" s="38"/>
      <c r="AA1392" s="38"/>
      <c r="AB1392" s="38"/>
      <c r="AC1392" s="38"/>
      <c r="AD1392" s="143"/>
    </row>
    <row r="1393" spans="18:30" x14ac:dyDescent="0.25">
      <c r="R1393" s="38"/>
      <c r="S1393" s="38"/>
      <c r="T1393" s="38"/>
      <c r="U1393" s="38"/>
      <c r="V1393" s="38"/>
      <c r="W1393" s="38"/>
      <c r="X1393" s="38"/>
      <c r="Y1393" s="38"/>
      <c r="Z1393" s="38"/>
      <c r="AA1393" s="38"/>
      <c r="AB1393" s="38"/>
      <c r="AC1393" s="38"/>
      <c r="AD1393" s="143"/>
    </row>
    <row r="1394" spans="18:30" x14ac:dyDescent="0.25">
      <c r="R1394" s="38"/>
      <c r="S1394" s="38"/>
      <c r="T1394" s="38"/>
      <c r="U1394" s="38"/>
      <c r="V1394" s="38"/>
      <c r="W1394" s="38"/>
      <c r="X1394" s="38"/>
      <c r="Y1394" s="38"/>
      <c r="Z1394" s="38"/>
      <c r="AA1394" s="38"/>
      <c r="AB1394" s="38"/>
      <c r="AC1394" s="38"/>
      <c r="AD1394" s="143"/>
    </row>
    <row r="1395" spans="18:30" x14ac:dyDescent="0.25">
      <c r="R1395" s="38"/>
      <c r="S1395" s="38"/>
      <c r="T1395" s="38"/>
      <c r="U1395" s="38"/>
      <c r="V1395" s="38"/>
      <c r="W1395" s="38"/>
      <c r="X1395" s="38"/>
      <c r="Y1395" s="38"/>
      <c r="Z1395" s="38"/>
      <c r="AA1395" s="38"/>
      <c r="AB1395" s="38"/>
      <c r="AC1395" s="38"/>
      <c r="AD1395" s="143"/>
    </row>
    <row r="1396" spans="18:30" x14ac:dyDescent="0.25">
      <c r="R1396" s="38"/>
      <c r="S1396" s="38"/>
      <c r="T1396" s="38"/>
      <c r="U1396" s="38"/>
      <c r="V1396" s="38"/>
      <c r="W1396" s="38"/>
      <c r="X1396" s="38"/>
      <c r="Y1396" s="38"/>
      <c r="Z1396" s="38"/>
      <c r="AA1396" s="38"/>
      <c r="AB1396" s="38"/>
      <c r="AC1396" s="38"/>
      <c r="AD1396" s="143"/>
    </row>
    <row r="1397" spans="18:30" x14ac:dyDescent="0.25">
      <c r="R1397" s="38"/>
      <c r="S1397" s="38"/>
      <c r="T1397" s="38"/>
      <c r="U1397" s="38"/>
      <c r="V1397" s="38"/>
      <c r="W1397" s="38"/>
      <c r="X1397" s="38"/>
      <c r="Y1397" s="38"/>
      <c r="Z1397" s="38"/>
      <c r="AA1397" s="38"/>
      <c r="AB1397" s="38"/>
      <c r="AC1397" s="38"/>
      <c r="AD1397" s="143"/>
    </row>
    <row r="1398" spans="18:30" x14ac:dyDescent="0.25">
      <c r="R1398" s="38"/>
      <c r="S1398" s="38"/>
      <c r="T1398" s="38"/>
      <c r="U1398" s="38"/>
      <c r="V1398" s="38"/>
      <c r="W1398" s="38"/>
      <c r="X1398" s="38"/>
      <c r="Y1398" s="38"/>
      <c r="Z1398" s="38"/>
      <c r="AA1398" s="38"/>
      <c r="AB1398" s="38"/>
      <c r="AC1398" s="38"/>
      <c r="AD1398" s="143"/>
    </row>
    <row r="1399" spans="18:30" x14ac:dyDescent="0.25">
      <c r="R1399" s="38"/>
      <c r="S1399" s="38"/>
      <c r="T1399" s="38"/>
      <c r="U1399" s="38"/>
      <c r="V1399" s="38"/>
      <c r="W1399" s="38"/>
      <c r="X1399" s="38"/>
      <c r="Y1399" s="38"/>
      <c r="Z1399" s="38"/>
      <c r="AA1399" s="38"/>
      <c r="AB1399" s="38"/>
      <c r="AC1399" s="38"/>
      <c r="AD1399" s="143"/>
    </row>
    <row r="1400" spans="18:30" x14ac:dyDescent="0.25">
      <c r="R1400" s="38"/>
      <c r="S1400" s="38"/>
      <c r="T1400" s="38"/>
      <c r="U1400" s="38"/>
      <c r="V1400" s="38"/>
      <c r="W1400" s="38"/>
      <c r="X1400" s="38"/>
      <c r="Y1400" s="38"/>
      <c r="Z1400" s="38"/>
      <c r="AA1400" s="38"/>
      <c r="AB1400" s="38"/>
      <c r="AC1400" s="38"/>
      <c r="AD1400" s="143"/>
    </row>
    <row r="1401" spans="18:30" x14ac:dyDescent="0.25">
      <c r="R1401" s="38"/>
      <c r="S1401" s="38"/>
      <c r="T1401" s="38"/>
      <c r="U1401" s="38"/>
      <c r="V1401" s="38"/>
      <c r="W1401" s="38"/>
      <c r="X1401" s="38"/>
      <c r="Y1401" s="38"/>
      <c r="Z1401" s="38"/>
      <c r="AA1401" s="38"/>
      <c r="AB1401" s="38"/>
      <c r="AC1401" s="38"/>
      <c r="AD1401" s="143"/>
    </row>
    <row r="1402" spans="18:30" x14ac:dyDescent="0.25">
      <c r="R1402" s="38"/>
      <c r="S1402" s="38"/>
      <c r="T1402" s="38"/>
      <c r="U1402" s="38"/>
      <c r="V1402" s="38"/>
      <c r="W1402" s="38"/>
      <c r="X1402" s="38"/>
      <c r="Y1402" s="38"/>
      <c r="Z1402" s="38"/>
      <c r="AA1402" s="38"/>
      <c r="AB1402" s="38"/>
      <c r="AC1402" s="38"/>
      <c r="AD1402" s="143"/>
    </row>
    <row r="1403" spans="18:30" x14ac:dyDescent="0.25">
      <c r="R1403" s="38"/>
      <c r="S1403" s="38"/>
      <c r="T1403" s="38"/>
      <c r="U1403" s="38"/>
      <c r="V1403" s="38"/>
      <c r="W1403" s="38"/>
      <c r="X1403" s="38"/>
      <c r="Y1403" s="38"/>
      <c r="Z1403" s="38"/>
      <c r="AA1403" s="38"/>
      <c r="AB1403" s="38"/>
      <c r="AC1403" s="38"/>
      <c r="AD1403" s="143"/>
    </row>
    <row r="1404" spans="18:30" x14ac:dyDescent="0.25">
      <c r="R1404" s="38"/>
      <c r="S1404" s="38"/>
      <c r="T1404" s="38"/>
      <c r="U1404" s="38"/>
      <c r="V1404" s="38"/>
      <c r="W1404" s="38"/>
      <c r="X1404" s="38"/>
      <c r="Y1404" s="38"/>
      <c r="Z1404" s="38"/>
      <c r="AA1404" s="38"/>
      <c r="AB1404" s="38"/>
      <c r="AC1404" s="38"/>
      <c r="AD1404" s="143"/>
    </row>
    <row r="1405" spans="18:30" x14ac:dyDescent="0.25">
      <c r="R1405" s="38"/>
      <c r="S1405" s="38"/>
      <c r="T1405" s="38"/>
      <c r="U1405" s="38"/>
      <c r="V1405" s="38"/>
      <c r="W1405" s="38"/>
      <c r="X1405" s="38"/>
      <c r="Y1405" s="38"/>
      <c r="Z1405" s="38"/>
      <c r="AA1405" s="38"/>
      <c r="AB1405" s="38"/>
      <c r="AC1405" s="38"/>
      <c r="AD1405" s="143"/>
    </row>
    <row r="1406" spans="18:30" x14ac:dyDescent="0.25">
      <c r="R1406" s="38"/>
      <c r="S1406" s="38"/>
      <c r="T1406" s="38"/>
      <c r="U1406" s="38"/>
      <c r="V1406" s="38"/>
      <c r="W1406" s="38"/>
      <c r="X1406" s="38"/>
      <c r="Y1406" s="38"/>
      <c r="Z1406" s="38"/>
      <c r="AA1406" s="38"/>
      <c r="AB1406" s="38"/>
      <c r="AC1406" s="38"/>
      <c r="AD1406" s="143"/>
    </row>
    <row r="1407" spans="18:30" x14ac:dyDescent="0.25">
      <c r="R1407" s="38"/>
      <c r="S1407" s="38"/>
      <c r="T1407" s="38"/>
      <c r="U1407" s="38"/>
      <c r="V1407" s="38"/>
      <c r="W1407" s="38"/>
      <c r="X1407" s="38"/>
      <c r="Y1407" s="38"/>
      <c r="Z1407" s="38"/>
      <c r="AA1407" s="38"/>
      <c r="AB1407" s="38"/>
      <c r="AC1407" s="38"/>
      <c r="AD1407" s="143"/>
    </row>
    <row r="1408" spans="18:30" x14ac:dyDescent="0.25">
      <c r="R1408" s="38"/>
      <c r="S1408" s="38"/>
      <c r="T1408" s="38"/>
      <c r="U1408" s="38"/>
      <c r="V1408" s="38"/>
      <c r="W1408" s="38"/>
      <c r="X1408" s="38"/>
      <c r="Y1408" s="38"/>
      <c r="Z1408" s="38"/>
      <c r="AA1408" s="38"/>
      <c r="AB1408" s="38"/>
      <c r="AC1408" s="38"/>
      <c r="AD1408" s="143"/>
    </row>
    <row r="1409" spans="18:30" x14ac:dyDescent="0.25">
      <c r="R1409" s="38"/>
      <c r="S1409" s="38"/>
      <c r="T1409" s="38"/>
      <c r="U1409" s="38"/>
      <c r="V1409" s="38"/>
      <c r="W1409" s="38"/>
      <c r="X1409" s="38"/>
      <c r="Y1409" s="38"/>
      <c r="Z1409" s="38"/>
      <c r="AA1409" s="38"/>
      <c r="AB1409" s="38"/>
      <c r="AC1409" s="38"/>
      <c r="AD1409" s="143"/>
    </row>
    <row r="1410" spans="18:30" x14ac:dyDescent="0.25">
      <c r="R1410" s="38"/>
      <c r="S1410" s="38"/>
      <c r="T1410" s="38"/>
      <c r="U1410" s="38"/>
      <c r="V1410" s="38"/>
      <c r="W1410" s="38"/>
      <c r="X1410" s="38"/>
      <c r="Y1410" s="38"/>
      <c r="Z1410" s="38"/>
      <c r="AA1410" s="38"/>
      <c r="AB1410" s="38"/>
      <c r="AC1410" s="38"/>
      <c r="AD1410" s="143"/>
    </row>
    <row r="1411" spans="18:30" x14ac:dyDescent="0.25">
      <c r="R1411" s="38"/>
      <c r="S1411" s="38"/>
      <c r="T1411" s="38"/>
      <c r="U1411" s="38"/>
      <c r="V1411" s="38"/>
      <c r="W1411" s="38"/>
      <c r="X1411" s="38"/>
      <c r="Y1411" s="38"/>
      <c r="Z1411" s="38"/>
      <c r="AA1411" s="38"/>
      <c r="AB1411" s="38"/>
      <c r="AC1411" s="38"/>
      <c r="AD1411" s="143"/>
    </row>
    <row r="1412" spans="18:30" x14ac:dyDescent="0.25">
      <c r="R1412" s="38"/>
      <c r="S1412" s="38"/>
      <c r="T1412" s="38"/>
      <c r="U1412" s="38"/>
      <c r="V1412" s="38"/>
      <c r="W1412" s="38"/>
      <c r="X1412" s="38"/>
      <c r="Y1412" s="38"/>
      <c r="Z1412" s="38"/>
      <c r="AA1412" s="38"/>
      <c r="AB1412" s="38"/>
      <c r="AC1412" s="38"/>
      <c r="AD1412" s="143"/>
    </row>
    <row r="1413" spans="18:30" x14ac:dyDescent="0.25">
      <c r="R1413" s="38"/>
      <c r="S1413" s="38"/>
      <c r="T1413" s="38"/>
      <c r="U1413" s="38"/>
      <c r="V1413" s="38"/>
      <c r="W1413" s="38"/>
      <c r="X1413" s="38"/>
      <c r="Y1413" s="38"/>
      <c r="Z1413" s="38"/>
      <c r="AA1413" s="38"/>
      <c r="AB1413" s="38"/>
      <c r="AC1413" s="38"/>
      <c r="AD1413" s="143"/>
    </row>
    <row r="1414" spans="18:30" x14ac:dyDescent="0.25">
      <c r="R1414" s="38"/>
      <c r="S1414" s="38"/>
      <c r="T1414" s="38"/>
      <c r="U1414" s="38"/>
      <c r="V1414" s="38"/>
      <c r="W1414" s="38"/>
      <c r="X1414" s="38"/>
      <c r="Y1414" s="38"/>
      <c r="Z1414" s="38"/>
      <c r="AA1414" s="38"/>
      <c r="AB1414" s="38"/>
      <c r="AC1414" s="38"/>
      <c r="AD1414" s="143"/>
    </row>
    <row r="1415" spans="18:30" x14ac:dyDescent="0.25">
      <c r="R1415" s="38"/>
      <c r="S1415" s="38"/>
      <c r="T1415" s="38"/>
      <c r="U1415" s="38"/>
      <c r="V1415" s="38"/>
      <c r="W1415" s="38"/>
      <c r="X1415" s="38"/>
      <c r="Y1415" s="38"/>
      <c r="Z1415" s="38"/>
      <c r="AA1415" s="38"/>
      <c r="AB1415" s="38"/>
      <c r="AC1415" s="38"/>
      <c r="AD1415" s="143"/>
    </row>
    <row r="1416" spans="18:30" x14ac:dyDescent="0.25">
      <c r="R1416" s="38"/>
      <c r="S1416" s="38"/>
      <c r="T1416" s="38"/>
      <c r="U1416" s="38"/>
      <c r="V1416" s="38"/>
      <c r="W1416" s="38"/>
      <c r="X1416" s="38"/>
      <c r="Y1416" s="38"/>
      <c r="Z1416" s="38"/>
      <c r="AA1416" s="38"/>
      <c r="AB1416" s="38"/>
      <c r="AC1416" s="38"/>
      <c r="AD1416" s="143"/>
    </row>
    <row r="1417" spans="18:30" x14ac:dyDescent="0.25">
      <c r="R1417" s="38"/>
      <c r="S1417" s="38"/>
      <c r="T1417" s="38"/>
      <c r="U1417" s="38"/>
      <c r="V1417" s="38"/>
      <c r="W1417" s="38"/>
      <c r="X1417" s="38"/>
      <c r="Y1417" s="38"/>
      <c r="Z1417" s="38"/>
      <c r="AA1417" s="38"/>
      <c r="AB1417" s="38"/>
      <c r="AC1417" s="38"/>
      <c r="AD1417" s="143"/>
    </row>
    <row r="1418" spans="18:30" x14ac:dyDescent="0.25">
      <c r="R1418" s="38"/>
      <c r="S1418" s="38"/>
      <c r="T1418" s="38"/>
      <c r="U1418" s="38"/>
      <c r="V1418" s="38"/>
      <c r="W1418" s="38"/>
      <c r="X1418" s="38"/>
      <c r="Y1418" s="38"/>
      <c r="Z1418" s="38"/>
      <c r="AA1418" s="38"/>
      <c r="AB1418" s="38"/>
      <c r="AC1418" s="38"/>
      <c r="AD1418" s="143"/>
    </row>
    <row r="1419" spans="18:30" x14ac:dyDescent="0.25">
      <c r="R1419" s="38"/>
      <c r="S1419" s="38"/>
      <c r="T1419" s="38"/>
      <c r="U1419" s="38"/>
      <c r="V1419" s="38"/>
      <c r="W1419" s="38"/>
      <c r="X1419" s="38"/>
      <c r="Y1419" s="38"/>
      <c r="Z1419" s="38"/>
      <c r="AA1419" s="38"/>
      <c r="AB1419" s="38"/>
      <c r="AC1419" s="38"/>
      <c r="AD1419" s="143"/>
    </row>
    <row r="1420" spans="18:30" x14ac:dyDescent="0.25">
      <c r="R1420" s="38"/>
      <c r="S1420" s="38"/>
      <c r="T1420" s="38"/>
      <c r="U1420" s="38"/>
      <c r="V1420" s="38"/>
      <c r="W1420" s="38"/>
      <c r="X1420" s="38"/>
      <c r="Y1420" s="38"/>
      <c r="Z1420" s="38"/>
      <c r="AA1420" s="38"/>
      <c r="AB1420" s="38"/>
      <c r="AC1420" s="38"/>
      <c r="AD1420" s="143"/>
    </row>
    <row r="1421" spans="18:30" x14ac:dyDescent="0.25">
      <c r="R1421" s="38"/>
      <c r="S1421" s="38"/>
      <c r="T1421" s="38"/>
      <c r="U1421" s="38"/>
      <c r="V1421" s="38"/>
      <c r="W1421" s="38"/>
      <c r="X1421" s="38"/>
      <c r="Y1421" s="38"/>
      <c r="Z1421" s="38"/>
      <c r="AA1421" s="38"/>
      <c r="AB1421" s="38"/>
      <c r="AC1421" s="38"/>
      <c r="AD1421" s="143"/>
    </row>
    <row r="1422" spans="18:30" x14ac:dyDescent="0.25">
      <c r="R1422" s="38"/>
      <c r="S1422" s="38"/>
      <c r="T1422" s="38"/>
      <c r="U1422" s="38"/>
      <c r="V1422" s="38"/>
      <c r="W1422" s="38"/>
      <c r="X1422" s="38"/>
      <c r="Y1422" s="38"/>
      <c r="Z1422" s="38"/>
      <c r="AA1422" s="38"/>
      <c r="AB1422" s="38"/>
      <c r="AC1422" s="38"/>
      <c r="AD1422" s="143"/>
    </row>
    <row r="1423" spans="18:30" x14ac:dyDescent="0.25">
      <c r="R1423" s="38"/>
      <c r="S1423" s="38"/>
      <c r="T1423" s="38"/>
      <c r="U1423" s="38"/>
      <c r="V1423" s="38"/>
      <c r="W1423" s="38"/>
      <c r="X1423" s="38"/>
      <c r="Y1423" s="38"/>
      <c r="Z1423" s="38"/>
      <c r="AA1423" s="38"/>
      <c r="AB1423" s="38"/>
      <c r="AC1423" s="38"/>
      <c r="AD1423" s="143"/>
    </row>
    <row r="1424" spans="18:30" x14ac:dyDescent="0.25">
      <c r="R1424" s="38"/>
      <c r="S1424" s="38"/>
      <c r="T1424" s="38"/>
      <c r="U1424" s="38"/>
      <c r="V1424" s="38"/>
      <c r="W1424" s="38"/>
      <c r="X1424" s="38"/>
      <c r="Y1424" s="38"/>
      <c r="Z1424" s="38"/>
      <c r="AA1424" s="38"/>
      <c r="AB1424" s="38"/>
      <c r="AC1424" s="38"/>
      <c r="AD1424" s="143"/>
    </row>
    <row r="1425" spans="18:30" x14ac:dyDescent="0.25">
      <c r="R1425" s="38"/>
      <c r="S1425" s="38"/>
      <c r="T1425" s="38"/>
      <c r="U1425" s="38"/>
      <c r="V1425" s="38"/>
      <c r="W1425" s="38"/>
      <c r="X1425" s="38"/>
      <c r="Y1425" s="38"/>
      <c r="Z1425" s="38"/>
      <c r="AA1425" s="38"/>
      <c r="AB1425" s="38"/>
      <c r="AC1425" s="38"/>
      <c r="AD1425" s="143"/>
    </row>
    <row r="1426" spans="18:30" x14ac:dyDescent="0.25">
      <c r="R1426" s="38"/>
      <c r="S1426" s="38"/>
      <c r="T1426" s="38"/>
      <c r="U1426" s="38"/>
      <c r="V1426" s="38"/>
      <c r="W1426" s="38"/>
      <c r="X1426" s="38"/>
      <c r="Y1426" s="38"/>
      <c r="Z1426" s="38"/>
      <c r="AA1426" s="38"/>
      <c r="AB1426" s="38"/>
      <c r="AC1426" s="38"/>
      <c r="AD1426" s="143"/>
    </row>
    <row r="1427" spans="18:30" x14ac:dyDescent="0.25">
      <c r="R1427" s="38"/>
      <c r="S1427" s="38"/>
      <c r="T1427" s="38"/>
      <c r="U1427" s="38"/>
      <c r="V1427" s="38"/>
      <c r="W1427" s="38"/>
      <c r="X1427" s="38"/>
      <c r="Y1427" s="38"/>
      <c r="Z1427" s="38"/>
      <c r="AA1427" s="38"/>
      <c r="AB1427" s="38"/>
      <c r="AC1427" s="38"/>
      <c r="AD1427" s="143"/>
    </row>
    <row r="1428" spans="18:30" x14ac:dyDescent="0.25">
      <c r="R1428" s="38"/>
      <c r="S1428" s="38"/>
      <c r="T1428" s="38"/>
      <c r="U1428" s="38"/>
      <c r="V1428" s="38"/>
      <c r="W1428" s="38"/>
      <c r="X1428" s="38"/>
      <c r="Y1428" s="38"/>
      <c r="Z1428" s="38"/>
      <c r="AA1428" s="38"/>
      <c r="AB1428" s="38"/>
      <c r="AC1428" s="38"/>
      <c r="AD1428" s="143"/>
    </row>
    <row r="1429" spans="18:30" x14ac:dyDescent="0.25">
      <c r="R1429" s="38"/>
      <c r="S1429" s="38"/>
      <c r="T1429" s="38"/>
      <c r="U1429" s="38"/>
      <c r="V1429" s="38"/>
      <c r="W1429" s="38"/>
      <c r="X1429" s="38"/>
      <c r="Y1429" s="38"/>
      <c r="Z1429" s="38"/>
      <c r="AA1429" s="38"/>
      <c r="AB1429" s="38"/>
      <c r="AC1429" s="38"/>
      <c r="AD1429" s="143"/>
    </row>
    <row r="1430" spans="18:30" x14ac:dyDescent="0.25">
      <c r="R1430" s="38"/>
      <c r="S1430" s="38"/>
      <c r="T1430" s="38"/>
      <c r="U1430" s="38"/>
      <c r="V1430" s="38"/>
      <c r="W1430" s="38"/>
      <c r="X1430" s="38"/>
      <c r="Y1430" s="38"/>
      <c r="Z1430" s="38"/>
      <c r="AA1430" s="38"/>
      <c r="AB1430" s="38"/>
      <c r="AC1430" s="38"/>
      <c r="AD1430" s="143"/>
    </row>
    <row r="1431" spans="18:30" x14ac:dyDescent="0.25">
      <c r="R1431" s="38"/>
      <c r="S1431" s="38"/>
      <c r="T1431" s="38"/>
      <c r="U1431" s="38"/>
      <c r="V1431" s="38"/>
      <c r="W1431" s="38"/>
      <c r="X1431" s="38"/>
      <c r="Y1431" s="38"/>
      <c r="Z1431" s="38"/>
      <c r="AA1431" s="38"/>
      <c r="AB1431" s="38"/>
      <c r="AC1431" s="38"/>
      <c r="AD1431" s="143"/>
    </row>
    <row r="1432" spans="18:30" x14ac:dyDescent="0.25">
      <c r="R1432" s="38"/>
      <c r="S1432" s="38"/>
      <c r="T1432" s="38"/>
      <c r="U1432" s="38"/>
      <c r="V1432" s="38"/>
      <c r="W1432" s="38"/>
      <c r="X1432" s="38"/>
      <c r="Y1432" s="38"/>
      <c r="Z1432" s="38"/>
      <c r="AA1432" s="38"/>
      <c r="AB1432" s="38"/>
      <c r="AC1432" s="38"/>
      <c r="AD1432" s="143"/>
    </row>
    <row r="1433" spans="18:30" x14ac:dyDescent="0.25">
      <c r="R1433" s="38"/>
      <c r="S1433" s="38"/>
      <c r="T1433" s="38"/>
      <c r="U1433" s="38"/>
      <c r="V1433" s="38"/>
      <c r="W1433" s="38"/>
      <c r="X1433" s="38"/>
      <c r="Y1433" s="38"/>
      <c r="Z1433" s="38"/>
      <c r="AA1433" s="38"/>
      <c r="AB1433" s="38"/>
      <c r="AC1433" s="38"/>
      <c r="AD1433" s="143"/>
    </row>
    <row r="1434" spans="18:30" x14ac:dyDescent="0.25">
      <c r="R1434" s="38"/>
      <c r="S1434" s="38"/>
      <c r="T1434" s="38"/>
      <c r="U1434" s="38"/>
      <c r="V1434" s="38"/>
      <c r="W1434" s="38"/>
      <c r="X1434" s="38"/>
      <c r="Y1434" s="38"/>
      <c r="Z1434" s="38"/>
      <c r="AA1434" s="38"/>
      <c r="AB1434" s="38"/>
      <c r="AC1434" s="38"/>
      <c r="AD1434" s="143"/>
    </row>
    <row r="1435" spans="18:30" x14ac:dyDescent="0.25">
      <c r="R1435" s="38"/>
      <c r="S1435" s="38"/>
      <c r="T1435" s="38"/>
      <c r="U1435" s="38"/>
      <c r="V1435" s="38"/>
      <c r="W1435" s="38"/>
      <c r="X1435" s="38"/>
      <c r="Y1435" s="38"/>
      <c r="Z1435" s="38"/>
      <c r="AA1435" s="38"/>
      <c r="AB1435" s="38"/>
      <c r="AC1435" s="38"/>
      <c r="AD1435" s="143"/>
    </row>
    <row r="1436" spans="18:30" x14ac:dyDescent="0.25">
      <c r="R1436" s="38"/>
      <c r="S1436" s="38"/>
      <c r="T1436" s="38"/>
      <c r="U1436" s="38"/>
      <c r="V1436" s="38"/>
      <c r="W1436" s="38"/>
      <c r="X1436" s="38"/>
      <c r="Y1436" s="38"/>
      <c r="Z1436" s="38"/>
      <c r="AA1436" s="38"/>
      <c r="AB1436" s="38"/>
      <c r="AC1436" s="38"/>
      <c r="AD1436" s="143"/>
    </row>
    <row r="1437" spans="18:30" x14ac:dyDescent="0.25">
      <c r="R1437" s="38"/>
      <c r="S1437" s="38"/>
      <c r="T1437" s="38"/>
      <c r="U1437" s="38"/>
      <c r="V1437" s="38"/>
      <c r="W1437" s="38"/>
      <c r="X1437" s="38"/>
      <c r="Y1437" s="38"/>
      <c r="Z1437" s="38"/>
      <c r="AA1437" s="38"/>
      <c r="AB1437" s="38"/>
      <c r="AC1437" s="38"/>
      <c r="AD1437" s="143"/>
    </row>
    <row r="1438" spans="18:30" x14ac:dyDescent="0.25">
      <c r="R1438" s="38"/>
      <c r="S1438" s="38"/>
      <c r="T1438" s="38"/>
      <c r="U1438" s="38"/>
      <c r="V1438" s="38"/>
      <c r="W1438" s="38"/>
      <c r="X1438" s="38"/>
      <c r="Y1438" s="38"/>
      <c r="Z1438" s="38"/>
      <c r="AA1438" s="38"/>
      <c r="AB1438" s="38"/>
      <c r="AC1438" s="38"/>
      <c r="AD1438" s="143"/>
    </row>
    <row r="1439" spans="18:30" x14ac:dyDescent="0.25">
      <c r="R1439" s="38"/>
      <c r="S1439" s="38"/>
      <c r="T1439" s="38"/>
      <c r="U1439" s="38"/>
      <c r="V1439" s="38"/>
      <c r="W1439" s="38"/>
      <c r="X1439" s="38"/>
      <c r="Y1439" s="38"/>
      <c r="Z1439" s="38"/>
      <c r="AA1439" s="38"/>
      <c r="AB1439" s="38"/>
      <c r="AC1439" s="38"/>
      <c r="AD1439" s="143"/>
    </row>
    <row r="1440" spans="18:30" x14ac:dyDescent="0.25">
      <c r="R1440" s="38"/>
      <c r="S1440" s="38"/>
      <c r="T1440" s="38"/>
      <c r="U1440" s="38"/>
      <c r="V1440" s="38"/>
      <c r="W1440" s="38"/>
      <c r="X1440" s="38"/>
      <c r="Y1440" s="38"/>
      <c r="Z1440" s="38"/>
      <c r="AA1440" s="38"/>
      <c r="AB1440" s="38"/>
      <c r="AC1440" s="38"/>
      <c r="AD1440" s="143"/>
    </row>
    <row r="1441" spans="18:30" x14ac:dyDescent="0.25">
      <c r="R1441" s="38"/>
      <c r="S1441" s="38"/>
      <c r="T1441" s="38"/>
      <c r="U1441" s="38"/>
      <c r="V1441" s="38"/>
      <c r="W1441" s="38"/>
      <c r="X1441" s="38"/>
      <c r="Y1441" s="38"/>
      <c r="Z1441" s="38"/>
      <c r="AA1441" s="38"/>
      <c r="AB1441" s="38"/>
      <c r="AC1441" s="38"/>
      <c r="AD1441" s="143"/>
    </row>
    <row r="1442" spans="18:30" x14ac:dyDescent="0.25">
      <c r="R1442" s="38"/>
      <c r="S1442" s="38"/>
      <c r="T1442" s="38"/>
      <c r="U1442" s="38"/>
      <c r="V1442" s="38"/>
      <c r="W1442" s="38"/>
      <c r="X1442" s="38"/>
      <c r="Y1442" s="38"/>
      <c r="Z1442" s="38"/>
      <c r="AA1442" s="38"/>
      <c r="AB1442" s="38"/>
      <c r="AC1442" s="38"/>
      <c r="AD1442" s="143"/>
    </row>
    <row r="1443" spans="18:30" x14ac:dyDescent="0.25">
      <c r="R1443" s="38"/>
      <c r="S1443" s="38"/>
      <c r="T1443" s="38"/>
      <c r="U1443" s="38"/>
      <c r="V1443" s="38"/>
      <c r="W1443" s="38"/>
      <c r="X1443" s="38"/>
      <c r="Y1443" s="38"/>
      <c r="Z1443" s="38"/>
      <c r="AA1443" s="38"/>
      <c r="AB1443" s="38"/>
      <c r="AC1443" s="38"/>
      <c r="AD1443" s="143"/>
    </row>
    <row r="1444" spans="18:30" x14ac:dyDescent="0.25">
      <c r="R1444" s="38"/>
      <c r="S1444" s="38"/>
      <c r="T1444" s="38"/>
      <c r="U1444" s="38"/>
      <c r="V1444" s="38"/>
      <c r="W1444" s="38"/>
      <c r="X1444" s="38"/>
      <c r="Y1444" s="38"/>
      <c r="Z1444" s="38"/>
      <c r="AA1444" s="38"/>
      <c r="AB1444" s="38"/>
      <c r="AC1444" s="38"/>
      <c r="AD1444" s="143"/>
    </row>
    <row r="1445" spans="18:30" x14ac:dyDescent="0.25">
      <c r="R1445" s="38"/>
      <c r="S1445" s="38"/>
      <c r="T1445" s="38"/>
      <c r="U1445" s="38"/>
      <c r="V1445" s="38"/>
      <c r="W1445" s="38"/>
      <c r="X1445" s="38"/>
      <c r="Y1445" s="38"/>
      <c r="Z1445" s="38"/>
      <c r="AA1445" s="38"/>
      <c r="AB1445" s="38"/>
      <c r="AC1445" s="38"/>
      <c r="AD1445" s="143"/>
    </row>
    <row r="1446" spans="18:30" x14ac:dyDescent="0.25">
      <c r="R1446" s="38"/>
      <c r="S1446" s="38"/>
      <c r="T1446" s="38"/>
      <c r="U1446" s="38"/>
      <c r="V1446" s="38"/>
      <c r="W1446" s="38"/>
      <c r="X1446" s="38"/>
      <c r="Y1446" s="38"/>
      <c r="Z1446" s="38"/>
      <c r="AA1446" s="38"/>
      <c r="AB1446" s="38"/>
      <c r="AC1446" s="38"/>
      <c r="AD1446" s="143"/>
    </row>
    <row r="1447" spans="18:30" x14ac:dyDescent="0.25">
      <c r="R1447" s="38"/>
      <c r="S1447" s="38"/>
      <c r="T1447" s="38"/>
      <c r="U1447" s="38"/>
      <c r="V1447" s="38"/>
      <c r="W1447" s="38"/>
      <c r="X1447" s="38"/>
      <c r="Y1447" s="38"/>
      <c r="Z1447" s="38"/>
      <c r="AA1447" s="38"/>
      <c r="AB1447" s="38"/>
      <c r="AC1447" s="38"/>
      <c r="AD1447" s="143"/>
    </row>
    <row r="1448" spans="18:30" x14ac:dyDescent="0.25">
      <c r="R1448" s="38"/>
      <c r="S1448" s="38"/>
      <c r="T1448" s="38"/>
      <c r="U1448" s="38"/>
      <c r="V1448" s="38"/>
      <c r="W1448" s="38"/>
      <c r="X1448" s="38"/>
      <c r="Y1448" s="38"/>
      <c r="Z1448" s="38"/>
      <c r="AA1448" s="38"/>
      <c r="AB1448" s="38"/>
      <c r="AC1448" s="38"/>
      <c r="AD1448" s="143"/>
    </row>
    <row r="1449" spans="18:30" x14ac:dyDescent="0.25">
      <c r="R1449" s="38"/>
      <c r="S1449" s="38"/>
      <c r="T1449" s="38"/>
      <c r="U1449" s="38"/>
      <c r="V1449" s="38"/>
      <c r="W1449" s="38"/>
      <c r="X1449" s="38"/>
      <c r="Y1449" s="38"/>
      <c r="Z1449" s="38"/>
      <c r="AA1449" s="38"/>
      <c r="AB1449" s="38"/>
      <c r="AC1449" s="38"/>
      <c r="AD1449" s="143"/>
    </row>
    <row r="1450" spans="18:30" x14ac:dyDescent="0.25">
      <c r="R1450" s="38"/>
      <c r="S1450" s="38"/>
      <c r="T1450" s="38"/>
      <c r="U1450" s="38"/>
      <c r="V1450" s="38"/>
      <c r="W1450" s="38"/>
      <c r="X1450" s="38"/>
      <c r="Y1450" s="38"/>
      <c r="Z1450" s="38"/>
      <c r="AA1450" s="38"/>
      <c r="AB1450" s="38"/>
      <c r="AC1450" s="38"/>
      <c r="AD1450" s="143"/>
    </row>
    <row r="1451" spans="18:30" x14ac:dyDescent="0.25">
      <c r="R1451" s="38"/>
      <c r="S1451" s="38"/>
      <c r="T1451" s="38"/>
      <c r="U1451" s="38"/>
      <c r="V1451" s="38"/>
      <c r="W1451" s="38"/>
      <c r="X1451" s="38"/>
      <c r="Y1451" s="38"/>
      <c r="Z1451" s="38"/>
      <c r="AA1451" s="38"/>
      <c r="AB1451" s="38"/>
      <c r="AC1451" s="38"/>
      <c r="AD1451" s="143"/>
    </row>
    <row r="1452" spans="18:30" x14ac:dyDescent="0.25">
      <c r="R1452" s="38"/>
      <c r="S1452" s="38"/>
      <c r="T1452" s="38"/>
      <c r="U1452" s="38"/>
      <c r="V1452" s="38"/>
      <c r="W1452" s="38"/>
      <c r="X1452" s="38"/>
      <c r="Y1452" s="38"/>
      <c r="Z1452" s="38"/>
      <c r="AA1452" s="38"/>
      <c r="AB1452" s="38"/>
      <c r="AC1452" s="38"/>
      <c r="AD1452" s="143"/>
    </row>
    <row r="1453" spans="18:30" x14ac:dyDescent="0.25">
      <c r="R1453" s="38"/>
      <c r="S1453" s="38"/>
      <c r="T1453" s="38"/>
      <c r="U1453" s="38"/>
      <c r="V1453" s="38"/>
      <c r="W1453" s="38"/>
      <c r="X1453" s="38"/>
      <c r="Y1453" s="38"/>
      <c r="Z1453" s="38"/>
      <c r="AA1453" s="38"/>
      <c r="AB1453" s="38"/>
      <c r="AC1453" s="38"/>
      <c r="AD1453" s="143"/>
    </row>
    <row r="1454" spans="18:30" x14ac:dyDescent="0.25">
      <c r="R1454" s="38"/>
      <c r="S1454" s="38"/>
      <c r="T1454" s="38"/>
      <c r="U1454" s="38"/>
      <c r="V1454" s="38"/>
      <c r="W1454" s="38"/>
      <c r="X1454" s="38"/>
      <c r="Y1454" s="38"/>
      <c r="Z1454" s="38"/>
      <c r="AA1454" s="38"/>
      <c r="AB1454" s="38"/>
      <c r="AC1454" s="38"/>
      <c r="AD1454" s="143"/>
    </row>
    <row r="1455" spans="18:30" x14ac:dyDescent="0.25">
      <c r="R1455" s="38"/>
      <c r="S1455" s="38"/>
      <c r="T1455" s="38"/>
      <c r="U1455" s="38"/>
      <c r="V1455" s="38"/>
      <c r="W1455" s="38"/>
      <c r="X1455" s="38"/>
      <c r="Y1455" s="38"/>
      <c r="Z1455" s="38"/>
      <c r="AA1455" s="38"/>
      <c r="AB1455" s="38"/>
      <c r="AC1455" s="38"/>
      <c r="AD1455" s="143"/>
    </row>
    <row r="1456" spans="18:30" x14ac:dyDescent="0.25">
      <c r="R1456" s="38"/>
      <c r="S1456" s="38"/>
      <c r="T1456" s="38"/>
      <c r="U1456" s="38"/>
      <c r="V1456" s="38"/>
      <c r="W1456" s="38"/>
      <c r="X1456" s="38"/>
      <c r="Y1456" s="38"/>
      <c r="Z1456" s="38"/>
      <c r="AA1456" s="38"/>
      <c r="AB1456" s="38"/>
      <c r="AC1456" s="38"/>
      <c r="AD1456" s="143"/>
    </row>
    <row r="1457" spans="18:30" x14ac:dyDescent="0.25">
      <c r="R1457" s="38"/>
      <c r="S1457" s="38"/>
      <c r="T1457" s="38"/>
      <c r="U1457" s="38"/>
      <c r="V1457" s="38"/>
      <c r="W1457" s="38"/>
      <c r="X1457" s="38"/>
      <c r="Y1457" s="38"/>
      <c r="Z1457" s="38"/>
      <c r="AA1457" s="38"/>
      <c r="AB1457" s="38"/>
      <c r="AC1457" s="38"/>
      <c r="AD1457" s="143"/>
    </row>
    <row r="1458" spans="18:30" x14ac:dyDescent="0.25">
      <c r="R1458" s="38"/>
      <c r="S1458" s="38"/>
      <c r="T1458" s="38"/>
      <c r="U1458" s="38"/>
      <c r="V1458" s="38"/>
      <c r="W1458" s="38"/>
      <c r="X1458" s="38"/>
      <c r="Y1458" s="38"/>
      <c r="Z1458" s="38"/>
      <c r="AA1458" s="38"/>
      <c r="AB1458" s="38"/>
      <c r="AC1458" s="38"/>
      <c r="AD1458" s="143"/>
    </row>
    <row r="1459" spans="18:30" x14ac:dyDescent="0.25">
      <c r="R1459" s="38"/>
      <c r="S1459" s="38"/>
      <c r="T1459" s="38"/>
      <c r="U1459" s="38"/>
      <c r="V1459" s="38"/>
      <c r="W1459" s="38"/>
      <c r="X1459" s="38"/>
      <c r="Y1459" s="38"/>
      <c r="Z1459" s="38"/>
      <c r="AA1459" s="38"/>
      <c r="AB1459" s="38"/>
      <c r="AC1459" s="38"/>
      <c r="AD1459" s="143"/>
    </row>
    <row r="1460" spans="18:30" x14ac:dyDescent="0.25">
      <c r="R1460" s="38"/>
      <c r="S1460" s="38"/>
      <c r="T1460" s="38"/>
      <c r="U1460" s="38"/>
      <c r="V1460" s="38"/>
      <c r="W1460" s="38"/>
      <c r="X1460" s="38"/>
      <c r="Y1460" s="38"/>
      <c r="Z1460" s="38"/>
      <c r="AA1460" s="38"/>
      <c r="AB1460" s="38"/>
      <c r="AC1460" s="38"/>
      <c r="AD1460" s="143"/>
    </row>
    <row r="1461" spans="18:30" x14ac:dyDescent="0.25">
      <c r="R1461" s="38"/>
      <c r="S1461" s="38"/>
      <c r="T1461" s="38"/>
      <c r="U1461" s="38"/>
      <c r="V1461" s="38"/>
      <c r="W1461" s="38"/>
      <c r="X1461" s="38"/>
      <c r="Y1461" s="38"/>
      <c r="Z1461" s="38"/>
      <c r="AA1461" s="38"/>
      <c r="AB1461" s="38"/>
      <c r="AC1461" s="38"/>
      <c r="AD1461" s="143"/>
    </row>
    <row r="1462" spans="18:30" x14ac:dyDescent="0.25">
      <c r="R1462" s="38"/>
      <c r="S1462" s="38"/>
      <c r="T1462" s="38"/>
      <c r="U1462" s="38"/>
      <c r="V1462" s="38"/>
      <c r="W1462" s="38"/>
      <c r="X1462" s="38"/>
      <c r="Y1462" s="38"/>
      <c r="Z1462" s="38"/>
      <c r="AA1462" s="38"/>
      <c r="AB1462" s="38"/>
      <c r="AC1462" s="38"/>
      <c r="AD1462" s="143"/>
    </row>
    <row r="1463" spans="18:30" x14ac:dyDescent="0.25">
      <c r="R1463" s="38"/>
      <c r="S1463" s="38"/>
      <c r="T1463" s="38"/>
      <c r="U1463" s="38"/>
      <c r="V1463" s="38"/>
      <c r="W1463" s="38"/>
      <c r="X1463" s="38"/>
      <c r="Y1463" s="38"/>
      <c r="Z1463" s="38"/>
      <c r="AA1463" s="38"/>
      <c r="AB1463" s="38"/>
      <c r="AC1463" s="38"/>
      <c r="AD1463" s="143"/>
    </row>
    <row r="1464" spans="18:30" x14ac:dyDescent="0.25">
      <c r="R1464" s="38"/>
      <c r="S1464" s="38"/>
      <c r="T1464" s="38"/>
      <c r="U1464" s="38"/>
      <c r="V1464" s="38"/>
      <c r="W1464" s="38"/>
      <c r="X1464" s="38"/>
      <c r="Y1464" s="38"/>
      <c r="Z1464" s="38"/>
      <c r="AA1464" s="38"/>
      <c r="AB1464" s="38"/>
      <c r="AC1464" s="38"/>
      <c r="AD1464" s="143"/>
    </row>
    <row r="1465" spans="18:30" x14ac:dyDescent="0.25">
      <c r="R1465" s="38"/>
      <c r="S1465" s="38"/>
      <c r="T1465" s="38"/>
      <c r="U1465" s="38"/>
      <c r="V1465" s="38"/>
      <c r="W1465" s="38"/>
      <c r="X1465" s="38"/>
      <c r="Y1465" s="38"/>
      <c r="Z1465" s="38"/>
      <c r="AA1465" s="38"/>
      <c r="AB1465" s="38"/>
      <c r="AC1465" s="38"/>
      <c r="AD1465" s="143"/>
    </row>
    <row r="1466" spans="18:30" x14ac:dyDescent="0.25">
      <c r="R1466" s="38"/>
      <c r="S1466" s="38"/>
      <c r="T1466" s="38"/>
      <c r="U1466" s="38"/>
      <c r="V1466" s="38"/>
      <c r="W1466" s="38"/>
      <c r="X1466" s="38"/>
      <c r="Y1466" s="38"/>
      <c r="Z1466" s="38"/>
      <c r="AA1466" s="38"/>
      <c r="AB1466" s="38"/>
      <c r="AC1466" s="38"/>
      <c r="AD1466" s="143"/>
    </row>
    <row r="1467" spans="18:30" x14ac:dyDescent="0.25">
      <c r="R1467" s="38"/>
      <c r="S1467" s="38"/>
      <c r="T1467" s="38"/>
      <c r="U1467" s="38"/>
      <c r="V1467" s="38"/>
      <c r="W1467" s="38"/>
      <c r="X1467" s="38"/>
      <c r="Y1467" s="38"/>
      <c r="Z1467" s="38"/>
      <c r="AA1467" s="38"/>
      <c r="AB1467" s="38"/>
      <c r="AC1467" s="38"/>
      <c r="AD1467" s="143"/>
    </row>
    <row r="1468" spans="18:30" x14ac:dyDescent="0.25">
      <c r="R1468" s="38"/>
      <c r="S1468" s="38"/>
      <c r="T1468" s="38"/>
      <c r="U1468" s="38"/>
      <c r="V1468" s="38"/>
      <c r="W1468" s="38"/>
      <c r="X1468" s="38"/>
      <c r="Y1468" s="38"/>
      <c r="Z1468" s="38"/>
      <c r="AA1468" s="38"/>
      <c r="AB1468" s="38"/>
      <c r="AC1468" s="38"/>
      <c r="AD1468" s="143"/>
    </row>
    <row r="1469" spans="18:30" x14ac:dyDescent="0.25">
      <c r="R1469" s="38"/>
      <c r="S1469" s="38"/>
      <c r="T1469" s="38"/>
      <c r="U1469" s="38"/>
      <c r="V1469" s="38"/>
      <c r="W1469" s="38"/>
      <c r="X1469" s="38"/>
      <c r="Y1469" s="38"/>
      <c r="Z1469" s="38"/>
      <c r="AA1469" s="38"/>
      <c r="AB1469" s="38"/>
      <c r="AC1469" s="38"/>
      <c r="AD1469" s="143"/>
    </row>
    <row r="1470" spans="18:30" x14ac:dyDescent="0.25">
      <c r="R1470" s="38"/>
      <c r="S1470" s="38"/>
      <c r="T1470" s="38"/>
      <c r="U1470" s="38"/>
      <c r="V1470" s="38"/>
      <c r="W1470" s="38"/>
      <c r="X1470" s="38"/>
      <c r="Y1470" s="38"/>
      <c r="Z1470" s="38"/>
      <c r="AA1470" s="38"/>
      <c r="AB1470" s="38"/>
      <c r="AC1470" s="38"/>
      <c r="AD1470" s="143"/>
    </row>
    <row r="1471" spans="18:30" x14ac:dyDescent="0.25">
      <c r="R1471" s="38"/>
      <c r="S1471" s="38"/>
      <c r="T1471" s="38"/>
      <c r="U1471" s="38"/>
      <c r="V1471" s="38"/>
      <c r="W1471" s="38"/>
      <c r="X1471" s="38"/>
      <c r="Y1471" s="38"/>
      <c r="Z1471" s="38"/>
      <c r="AA1471" s="38"/>
      <c r="AB1471" s="38"/>
      <c r="AC1471" s="38"/>
      <c r="AD1471" s="143"/>
    </row>
    <row r="1472" spans="18:30" x14ac:dyDescent="0.25">
      <c r="R1472" s="38"/>
      <c r="S1472" s="38"/>
      <c r="T1472" s="38"/>
      <c r="U1472" s="38"/>
      <c r="V1472" s="38"/>
      <c r="W1472" s="38"/>
      <c r="X1472" s="38"/>
      <c r="Y1472" s="38"/>
      <c r="Z1472" s="38"/>
      <c r="AA1472" s="38"/>
      <c r="AB1472" s="38"/>
      <c r="AC1472" s="38"/>
      <c r="AD1472" s="143"/>
    </row>
    <row r="1473" spans="18:30" x14ac:dyDescent="0.25">
      <c r="R1473" s="38"/>
      <c r="S1473" s="38"/>
      <c r="T1473" s="38"/>
      <c r="U1473" s="38"/>
      <c r="V1473" s="38"/>
      <c r="W1473" s="38"/>
      <c r="X1473" s="38"/>
      <c r="Y1473" s="38"/>
      <c r="Z1473" s="38"/>
      <c r="AA1473" s="38"/>
      <c r="AB1473" s="38"/>
      <c r="AC1473" s="38"/>
      <c r="AD1473" s="143"/>
    </row>
    <row r="1474" spans="18:30" x14ac:dyDescent="0.25">
      <c r="R1474" s="38"/>
      <c r="S1474" s="38"/>
      <c r="T1474" s="38"/>
      <c r="U1474" s="38"/>
      <c r="V1474" s="38"/>
      <c r="W1474" s="38"/>
      <c r="X1474" s="38"/>
      <c r="Y1474" s="38"/>
      <c r="Z1474" s="38"/>
      <c r="AA1474" s="38"/>
      <c r="AB1474" s="38"/>
      <c r="AC1474" s="38"/>
      <c r="AD1474" s="143"/>
    </row>
    <row r="1475" spans="18:30" x14ac:dyDescent="0.25">
      <c r="R1475" s="38"/>
      <c r="S1475" s="38"/>
      <c r="T1475" s="38"/>
      <c r="U1475" s="38"/>
      <c r="V1475" s="38"/>
      <c r="W1475" s="38"/>
      <c r="X1475" s="38"/>
      <c r="Y1475" s="38"/>
      <c r="Z1475" s="38"/>
      <c r="AA1475" s="38"/>
      <c r="AB1475" s="38"/>
      <c r="AC1475" s="38"/>
      <c r="AD1475" s="143"/>
    </row>
    <row r="1476" spans="18:30" x14ac:dyDescent="0.25">
      <c r="R1476" s="38"/>
      <c r="S1476" s="38"/>
      <c r="T1476" s="38"/>
      <c r="U1476" s="38"/>
      <c r="V1476" s="38"/>
      <c r="W1476" s="38"/>
      <c r="X1476" s="38"/>
      <c r="Y1476" s="38"/>
      <c r="Z1476" s="38"/>
      <c r="AA1476" s="38"/>
      <c r="AB1476" s="38"/>
      <c r="AC1476" s="38"/>
      <c r="AD1476" s="143"/>
    </row>
    <row r="1477" spans="18:30" x14ac:dyDescent="0.25">
      <c r="R1477" s="38"/>
      <c r="S1477" s="38"/>
      <c r="T1477" s="38"/>
      <c r="U1477" s="38"/>
      <c r="V1477" s="38"/>
      <c r="W1477" s="38"/>
      <c r="X1477" s="38"/>
      <c r="Y1477" s="38"/>
      <c r="Z1477" s="38"/>
      <c r="AA1477" s="38"/>
      <c r="AB1477" s="38"/>
      <c r="AC1477" s="38"/>
      <c r="AD1477" s="143"/>
    </row>
    <row r="1478" spans="18:30" x14ac:dyDescent="0.25">
      <c r="R1478" s="38"/>
      <c r="S1478" s="38"/>
      <c r="T1478" s="38"/>
      <c r="U1478" s="38"/>
      <c r="V1478" s="38"/>
      <c r="W1478" s="38"/>
      <c r="X1478" s="38"/>
      <c r="Y1478" s="38"/>
      <c r="Z1478" s="38"/>
      <c r="AA1478" s="38"/>
      <c r="AB1478" s="38"/>
      <c r="AC1478" s="38"/>
      <c r="AD1478" s="143"/>
    </row>
    <row r="1479" spans="18:30" x14ac:dyDescent="0.25">
      <c r="R1479" s="38"/>
      <c r="S1479" s="38"/>
      <c r="T1479" s="38"/>
      <c r="U1479" s="38"/>
      <c r="V1479" s="38"/>
      <c r="W1479" s="38"/>
      <c r="X1479" s="38"/>
      <c r="Y1479" s="38"/>
      <c r="Z1479" s="38"/>
      <c r="AA1479" s="38"/>
      <c r="AB1479" s="38"/>
      <c r="AC1479" s="38"/>
      <c r="AD1479" s="143"/>
    </row>
    <row r="1480" spans="18:30" x14ac:dyDescent="0.25">
      <c r="R1480" s="38"/>
      <c r="S1480" s="38"/>
      <c r="T1480" s="38"/>
      <c r="U1480" s="38"/>
      <c r="V1480" s="38"/>
      <c r="W1480" s="38"/>
      <c r="X1480" s="38"/>
      <c r="Y1480" s="38"/>
      <c r="Z1480" s="38"/>
      <c r="AA1480" s="38"/>
      <c r="AB1480" s="38"/>
      <c r="AC1480" s="38"/>
      <c r="AD1480" s="143"/>
    </row>
    <row r="1481" spans="18:30" x14ac:dyDescent="0.25">
      <c r="R1481" s="38"/>
      <c r="S1481" s="38"/>
      <c r="T1481" s="38"/>
      <c r="U1481" s="38"/>
      <c r="V1481" s="38"/>
      <c r="W1481" s="38"/>
      <c r="X1481" s="38"/>
      <c r="Y1481" s="38"/>
      <c r="Z1481" s="38"/>
      <c r="AA1481" s="38"/>
      <c r="AB1481" s="38"/>
      <c r="AC1481" s="38"/>
      <c r="AD1481" s="143"/>
    </row>
    <row r="1482" spans="18:30" x14ac:dyDescent="0.25">
      <c r="R1482" s="38"/>
      <c r="S1482" s="38"/>
      <c r="T1482" s="38"/>
      <c r="U1482" s="38"/>
      <c r="V1482" s="38"/>
      <c r="W1482" s="38"/>
      <c r="X1482" s="38"/>
      <c r="Y1482" s="38"/>
      <c r="Z1482" s="38"/>
      <c r="AA1482" s="38"/>
      <c r="AB1482" s="38"/>
      <c r="AC1482" s="38"/>
      <c r="AD1482" s="143"/>
    </row>
    <row r="1483" spans="18:30" x14ac:dyDescent="0.25">
      <c r="R1483" s="38"/>
      <c r="S1483" s="38"/>
      <c r="T1483" s="38"/>
      <c r="U1483" s="38"/>
      <c r="V1483" s="38"/>
      <c r="W1483" s="38"/>
      <c r="X1483" s="38"/>
      <c r="Y1483" s="38"/>
      <c r="Z1483" s="38"/>
      <c r="AA1483" s="38"/>
      <c r="AB1483" s="38"/>
      <c r="AC1483" s="38"/>
      <c r="AD1483" s="143"/>
    </row>
    <row r="1484" spans="18:30" x14ac:dyDescent="0.25">
      <c r="R1484" s="38"/>
      <c r="S1484" s="38"/>
      <c r="T1484" s="38"/>
      <c r="U1484" s="38"/>
      <c r="V1484" s="38"/>
      <c r="W1484" s="38"/>
      <c r="X1484" s="38"/>
      <c r="Y1484" s="38"/>
      <c r="Z1484" s="38"/>
      <c r="AA1484" s="38"/>
      <c r="AB1484" s="38"/>
      <c r="AC1484" s="38"/>
      <c r="AD1484" s="143"/>
    </row>
    <row r="1485" spans="18:30" x14ac:dyDescent="0.25">
      <c r="R1485" s="38"/>
      <c r="S1485" s="38"/>
      <c r="T1485" s="38"/>
      <c r="U1485" s="38"/>
      <c r="V1485" s="38"/>
      <c r="W1485" s="38"/>
      <c r="X1485" s="38"/>
      <c r="Y1485" s="38"/>
      <c r="Z1485" s="38"/>
      <c r="AA1485" s="38"/>
      <c r="AB1485" s="38"/>
      <c r="AC1485" s="38"/>
      <c r="AD1485" s="143"/>
    </row>
    <row r="1486" spans="18:30" x14ac:dyDescent="0.25">
      <c r="R1486" s="38"/>
      <c r="S1486" s="38"/>
      <c r="T1486" s="38"/>
      <c r="U1486" s="38"/>
      <c r="V1486" s="38"/>
      <c r="W1486" s="38"/>
      <c r="X1486" s="38"/>
      <c r="Y1486" s="38"/>
      <c r="Z1486" s="38"/>
      <c r="AA1486" s="38"/>
      <c r="AB1486" s="38"/>
      <c r="AC1486" s="38"/>
      <c r="AD1486" s="143"/>
    </row>
    <row r="1487" spans="18:30" x14ac:dyDescent="0.25">
      <c r="R1487" s="38"/>
      <c r="S1487" s="38"/>
      <c r="T1487" s="38"/>
      <c r="U1487" s="38"/>
      <c r="V1487" s="38"/>
      <c r="W1487" s="38"/>
      <c r="X1487" s="38"/>
      <c r="Y1487" s="38"/>
      <c r="Z1487" s="38"/>
      <c r="AA1487" s="38"/>
      <c r="AB1487" s="38"/>
      <c r="AC1487" s="38"/>
      <c r="AD1487" s="143"/>
    </row>
    <row r="1488" spans="18:30" x14ac:dyDescent="0.25">
      <c r="R1488" s="38"/>
      <c r="S1488" s="38"/>
      <c r="T1488" s="38"/>
      <c r="U1488" s="38"/>
      <c r="V1488" s="38"/>
      <c r="W1488" s="38"/>
      <c r="X1488" s="38"/>
      <c r="Y1488" s="38"/>
      <c r="Z1488" s="38"/>
      <c r="AA1488" s="38"/>
      <c r="AB1488" s="38"/>
      <c r="AC1488" s="38"/>
      <c r="AD1488" s="143"/>
    </row>
    <row r="1489" spans="18:30" x14ac:dyDescent="0.25">
      <c r="R1489" s="38"/>
      <c r="S1489" s="38"/>
      <c r="T1489" s="38"/>
      <c r="U1489" s="38"/>
      <c r="V1489" s="38"/>
      <c r="W1489" s="38"/>
      <c r="X1489" s="38"/>
      <c r="Y1489" s="38"/>
      <c r="Z1489" s="38"/>
      <c r="AA1489" s="38"/>
      <c r="AB1489" s="38"/>
      <c r="AC1489" s="38"/>
      <c r="AD1489" s="143"/>
    </row>
    <row r="1490" spans="18:30" x14ac:dyDescent="0.25">
      <c r="R1490" s="38"/>
      <c r="S1490" s="38"/>
      <c r="T1490" s="38"/>
      <c r="U1490" s="38"/>
      <c r="V1490" s="38"/>
      <c r="W1490" s="38"/>
      <c r="X1490" s="38"/>
      <c r="Y1490" s="38"/>
      <c r="Z1490" s="38"/>
      <c r="AA1490" s="38"/>
      <c r="AB1490" s="38"/>
      <c r="AC1490" s="38"/>
      <c r="AD1490" s="143"/>
    </row>
    <row r="1491" spans="18:30" x14ac:dyDescent="0.25">
      <c r="R1491" s="38"/>
      <c r="S1491" s="38"/>
      <c r="T1491" s="38"/>
      <c r="U1491" s="38"/>
      <c r="V1491" s="38"/>
      <c r="W1491" s="38"/>
      <c r="X1491" s="38"/>
      <c r="Y1491" s="38"/>
      <c r="Z1491" s="38"/>
      <c r="AA1491" s="38"/>
      <c r="AB1491" s="38"/>
      <c r="AC1491" s="38"/>
      <c r="AD1491" s="143"/>
    </row>
    <row r="1492" spans="18:30" x14ac:dyDescent="0.25">
      <c r="R1492" s="38"/>
      <c r="S1492" s="38"/>
      <c r="T1492" s="38"/>
      <c r="U1492" s="38"/>
      <c r="V1492" s="38"/>
      <c r="W1492" s="38"/>
      <c r="X1492" s="38"/>
      <c r="Y1492" s="38"/>
      <c r="Z1492" s="38"/>
      <c r="AA1492" s="38"/>
      <c r="AB1492" s="38"/>
      <c r="AC1492" s="38"/>
      <c r="AD1492" s="143"/>
    </row>
    <row r="1493" spans="18:30" x14ac:dyDescent="0.25">
      <c r="R1493" s="38"/>
      <c r="S1493" s="38"/>
      <c r="T1493" s="38"/>
      <c r="U1493" s="38"/>
      <c r="V1493" s="38"/>
      <c r="W1493" s="38"/>
      <c r="X1493" s="38"/>
      <c r="Y1493" s="38"/>
      <c r="Z1493" s="38"/>
      <c r="AA1493" s="38"/>
      <c r="AB1493" s="38"/>
      <c r="AC1493" s="38"/>
      <c r="AD1493" s="143"/>
    </row>
    <row r="1494" spans="18:30" x14ac:dyDescent="0.25">
      <c r="R1494" s="38"/>
      <c r="S1494" s="38"/>
      <c r="T1494" s="38"/>
      <c r="U1494" s="38"/>
      <c r="V1494" s="38"/>
      <c r="W1494" s="38"/>
      <c r="X1494" s="38"/>
      <c r="Y1494" s="38"/>
      <c r="Z1494" s="38"/>
      <c r="AA1494" s="38"/>
      <c r="AB1494" s="38"/>
      <c r="AC1494" s="38"/>
      <c r="AD1494" s="143"/>
    </row>
    <row r="1495" spans="18:30" x14ac:dyDescent="0.25">
      <c r="R1495" s="38"/>
      <c r="S1495" s="38"/>
      <c r="T1495" s="38"/>
      <c r="U1495" s="38"/>
      <c r="V1495" s="38"/>
      <c r="W1495" s="38"/>
      <c r="X1495" s="38"/>
      <c r="Y1495" s="38"/>
      <c r="Z1495" s="38"/>
      <c r="AA1495" s="38"/>
      <c r="AB1495" s="38"/>
      <c r="AC1495" s="38"/>
      <c r="AD1495" s="143"/>
    </row>
    <row r="1496" spans="18:30" x14ac:dyDescent="0.25">
      <c r="R1496" s="38"/>
      <c r="S1496" s="38"/>
      <c r="T1496" s="38"/>
      <c r="U1496" s="38"/>
      <c r="V1496" s="38"/>
      <c r="W1496" s="38"/>
      <c r="X1496" s="38"/>
      <c r="Y1496" s="38"/>
      <c r="Z1496" s="38"/>
      <c r="AA1496" s="38"/>
      <c r="AB1496" s="38"/>
      <c r="AC1496" s="38"/>
      <c r="AD1496" s="143"/>
    </row>
    <row r="1497" spans="18:30" x14ac:dyDescent="0.25">
      <c r="R1497" s="38"/>
      <c r="S1497" s="38"/>
      <c r="T1497" s="38"/>
      <c r="U1497" s="38"/>
      <c r="V1497" s="38"/>
      <c r="W1497" s="38"/>
      <c r="X1497" s="38"/>
      <c r="Y1497" s="38"/>
      <c r="Z1497" s="38"/>
      <c r="AA1497" s="38"/>
      <c r="AB1497" s="38"/>
      <c r="AC1497" s="38"/>
      <c r="AD1497" s="143"/>
    </row>
    <row r="1498" spans="18:30" x14ac:dyDescent="0.25">
      <c r="R1498" s="38"/>
      <c r="S1498" s="38"/>
      <c r="T1498" s="38"/>
      <c r="U1498" s="38"/>
      <c r="V1498" s="38"/>
      <c r="W1498" s="38"/>
      <c r="X1498" s="38"/>
      <c r="Y1498" s="38"/>
      <c r="Z1498" s="38"/>
      <c r="AA1498" s="38"/>
      <c r="AB1498" s="38"/>
      <c r="AC1498" s="38"/>
      <c r="AD1498" s="143"/>
    </row>
    <row r="1499" spans="18:30" x14ac:dyDescent="0.25">
      <c r="R1499" s="38"/>
      <c r="S1499" s="38"/>
      <c r="T1499" s="38"/>
      <c r="U1499" s="38"/>
      <c r="V1499" s="38"/>
      <c r="W1499" s="38"/>
      <c r="X1499" s="38"/>
      <c r="Y1499" s="38"/>
      <c r="Z1499" s="38"/>
      <c r="AA1499" s="38"/>
      <c r="AB1499" s="38"/>
      <c r="AC1499" s="38"/>
      <c r="AD1499" s="143"/>
    </row>
    <row r="1500" spans="18:30" x14ac:dyDescent="0.25">
      <c r="R1500" s="38"/>
      <c r="S1500" s="38"/>
      <c r="T1500" s="38"/>
      <c r="U1500" s="38"/>
      <c r="V1500" s="38"/>
      <c r="W1500" s="38"/>
      <c r="X1500" s="38"/>
      <c r="Y1500" s="38"/>
      <c r="Z1500" s="38"/>
      <c r="AA1500" s="38"/>
      <c r="AB1500" s="38"/>
      <c r="AC1500" s="38"/>
      <c r="AD1500" s="143"/>
    </row>
    <row r="1501" spans="18:30" x14ac:dyDescent="0.25">
      <c r="R1501" s="38"/>
      <c r="S1501" s="38"/>
      <c r="T1501" s="38"/>
      <c r="U1501" s="38"/>
      <c r="V1501" s="38"/>
      <c r="W1501" s="38"/>
      <c r="X1501" s="38"/>
      <c r="Y1501" s="38"/>
      <c r="Z1501" s="38"/>
      <c r="AA1501" s="38"/>
      <c r="AB1501" s="38"/>
      <c r="AC1501" s="38"/>
      <c r="AD1501" s="143"/>
    </row>
    <row r="1502" spans="18:30" x14ac:dyDescent="0.25">
      <c r="R1502" s="38"/>
      <c r="S1502" s="38"/>
      <c r="T1502" s="38"/>
      <c r="U1502" s="38"/>
      <c r="V1502" s="38"/>
      <c r="W1502" s="38"/>
      <c r="X1502" s="38"/>
      <c r="Y1502" s="38"/>
      <c r="Z1502" s="38"/>
      <c r="AA1502" s="38"/>
      <c r="AB1502" s="38"/>
      <c r="AC1502" s="38"/>
      <c r="AD1502" s="143"/>
    </row>
    <row r="1503" spans="18:30" x14ac:dyDescent="0.25">
      <c r="R1503" s="38"/>
      <c r="S1503" s="38"/>
      <c r="T1503" s="38"/>
      <c r="U1503" s="38"/>
      <c r="V1503" s="38"/>
      <c r="W1503" s="38"/>
      <c r="X1503" s="38"/>
      <c r="Y1503" s="38"/>
      <c r="Z1503" s="38"/>
      <c r="AA1503" s="38"/>
      <c r="AB1503" s="38"/>
      <c r="AC1503" s="38"/>
      <c r="AD1503" s="143"/>
    </row>
    <row r="1504" spans="18:30" x14ac:dyDescent="0.25">
      <c r="R1504" s="38"/>
      <c r="S1504" s="38"/>
      <c r="T1504" s="38"/>
      <c r="U1504" s="38"/>
      <c r="V1504" s="38"/>
      <c r="W1504" s="38"/>
      <c r="X1504" s="38"/>
      <c r="Y1504" s="38"/>
      <c r="Z1504" s="38"/>
      <c r="AA1504" s="38"/>
      <c r="AB1504" s="38"/>
      <c r="AC1504" s="38"/>
      <c r="AD1504" s="143"/>
    </row>
    <row r="1505" spans="18:30" x14ac:dyDescent="0.25">
      <c r="R1505" s="38"/>
      <c r="S1505" s="38"/>
      <c r="T1505" s="38"/>
      <c r="U1505" s="38"/>
      <c r="V1505" s="38"/>
      <c r="W1505" s="38"/>
      <c r="X1505" s="38"/>
      <c r="Y1505" s="38"/>
      <c r="Z1505" s="38"/>
      <c r="AA1505" s="38"/>
      <c r="AB1505" s="38"/>
      <c r="AC1505" s="38"/>
      <c r="AD1505" s="143"/>
    </row>
    <row r="1506" spans="18:30" x14ac:dyDescent="0.25">
      <c r="R1506" s="38"/>
      <c r="S1506" s="38"/>
      <c r="T1506" s="38"/>
      <c r="U1506" s="38"/>
      <c r="V1506" s="38"/>
      <c r="W1506" s="38"/>
      <c r="X1506" s="38"/>
      <c r="Y1506" s="38"/>
      <c r="Z1506" s="38"/>
      <c r="AA1506" s="38"/>
      <c r="AB1506" s="38"/>
      <c r="AC1506" s="38"/>
      <c r="AD1506" s="143"/>
    </row>
    <row r="1507" spans="18:30" x14ac:dyDescent="0.25">
      <c r="R1507" s="38"/>
      <c r="S1507" s="38"/>
      <c r="T1507" s="38"/>
      <c r="U1507" s="38"/>
      <c r="V1507" s="38"/>
      <c r="W1507" s="38"/>
      <c r="X1507" s="38"/>
      <c r="Y1507" s="38"/>
      <c r="Z1507" s="38"/>
      <c r="AA1507" s="38"/>
      <c r="AB1507" s="38"/>
      <c r="AC1507" s="38"/>
      <c r="AD1507" s="143"/>
    </row>
    <row r="1508" spans="18:30" x14ac:dyDescent="0.25">
      <c r="R1508" s="38"/>
      <c r="S1508" s="38"/>
      <c r="T1508" s="38"/>
      <c r="U1508" s="38"/>
      <c r="V1508" s="38"/>
      <c r="W1508" s="38"/>
      <c r="X1508" s="38"/>
      <c r="Y1508" s="38"/>
      <c r="Z1508" s="38"/>
      <c r="AA1508" s="38"/>
      <c r="AB1508" s="38"/>
      <c r="AC1508" s="38"/>
      <c r="AD1508" s="143"/>
    </row>
    <row r="1509" spans="18:30" x14ac:dyDescent="0.25">
      <c r="R1509" s="38"/>
      <c r="S1509" s="38"/>
      <c r="T1509" s="38"/>
      <c r="U1509" s="38"/>
      <c r="V1509" s="38"/>
      <c r="W1509" s="38"/>
      <c r="X1509" s="38"/>
      <c r="Y1509" s="38"/>
      <c r="Z1509" s="38"/>
      <c r="AA1509" s="38"/>
      <c r="AB1509" s="38"/>
      <c r="AC1509" s="38"/>
      <c r="AD1509" s="143"/>
    </row>
    <row r="1510" spans="18:30" x14ac:dyDescent="0.25">
      <c r="R1510" s="38"/>
      <c r="S1510" s="38"/>
      <c r="T1510" s="38"/>
      <c r="U1510" s="38"/>
      <c r="V1510" s="38"/>
      <c r="W1510" s="38"/>
      <c r="X1510" s="38"/>
      <c r="Y1510" s="38"/>
      <c r="Z1510" s="38"/>
      <c r="AA1510" s="38"/>
      <c r="AB1510" s="38"/>
      <c r="AC1510" s="38"/>
      <c r="AD1510" s="143"/>
    </row>
    <row r="1511" spans="18:30" x14ac:dyDescent="0.25">
      <c r="R1511" s="38"/>
      <c r="S1511" s="38"/>
      <c r="T1511" s="38"/>
      <c r="U1511" s="38"/>
      <c r="V1511" s="38"/>
      <c r="W1511" s="38"/>
      <c r="X1511" s="38"/>
      <c r="Y1511" s="38"/>
      <c r="Z1511" s="38"/>
      <c r="AA1511" s="38"/>
      <c r="AB1511" s="38"/>
      <c r="AC1511" s="38"/>
      <c r="AD1511" s="143"/>
    </row>
    <row r="1512" spans="18:30" x14ac:dyDescent="0.25">
      <c r="R1512" s="38"/>
      <c r="S1512" s="38"/>
      <c r="T1512" s="38"/>
      <c r="U1512" s="38"/>
      <c r="V1512" s="38"/>
      <c r="W1512" s="38"/>
      <c r="X1512" s="38"/>
      <c r="Y1512" s="38"/>
      <c r="Z1512" s="38"/>
      <c r="AA1512" s="38"/>
      <c r="AB1512" s="38"/>
      <c r="AC1512" s="38"/>
      <c r="AD1512" s="143"/>
    </row>
    <row r="1513" spans="18:30" x14ac:dyDescent="0.25">
      <c r="R1513" s="38"/>
      <c r="S1513" s="38"/>
      <c r="T1513" s="38"/>
      <c r="U1513" s="38"/>
      <c r="V1513" s="38"/>
      <c r="W1513" s="38"/>
      <c r="X1513" s="38"/>
      <c r="Y1513" s="38"/>
      <c r="Z1513" s="38"/>
      <c r="AA1513" s="38"/>
      <c r="AB1513" s="38"/>
      <c r="AC1513" s="38"/>
      <c r="AD1513" s="143"/>
    </row>
    <row r="1514" spans="18:30" x14ac:dyDescent="0.25">
      <c r="R1514" s="38"/>
      <c r="S1514" s="38"/>
      <c r="T1514" s="38"/>
      <c r="U1514" s="38"/>
      <c r="V1514" s="38"/>
      <c r="W1514" s="38"/>
      <c r="X1514" s="38"/>
      <c r="Y1514" s="38"/>
      <c r="Z1514" s="38"/>
      <c r="AA1514" s="38"/>
      <c r="AB1514" s="38"/>
      <c r="AC1514" s="38"/>
      <c r="AD1514" s="143"/>
    </row>
    <row r="1515" spans="18:30" x14ac:dyDescent="0.25">
      <c r="R1515" s="38"/>
      <c r="S1515" s="38"/>
      <c r="T1515" s="38"/>
      <c r="U1515" s="38"/>
      <c r="V1515" s="38"/>
      <c r="W1515" s="38"/>
      <c r="X1515" s="38"/>
      <c r="Y1515" s="38"/>
      <c r="Z1515" s="38"/>
      <c r="AA1515" s="38"/>
      <c r="AB1515" s="38"/>
      <c r="AC1515" s="38"/>
      <c r="AD1515" s="143"/>
    </row>
    <row r="1516" spans="18:30" x14ac:dyDescent="0.25">
      <c r="R1516" s="38"/>
      <c r="S1516" s="38"/>
      <c r="T1516" s="38"/>
      <c r="U1516" s="38"/>
      <c r="V1516" s="38"/>
      <c r="W1516" s="38"/>
      <c r="X1516" s="38"/>
      <c r="Y1516" s="38"/>
      <c r="Z1516" s="38"/>
      <c r="AA1516" s="38"/>
      <c r="AB1516" s="38"/>
      <c r="AC1516" s="38"/>
      <c r="AD1516" s="143"/>
    </row>
    <row r="1517" spans="18:30" x14ac:dyDescent="0.25">
      <c r="R1517" s="38"/>
      <c r="S1517" s="38"/>
      <c r="T1517" s="38"/>
      <c r="U1517" s="38"/>
      <c r="V1517" s="38"/>
      <c r="W1517" s="38"/>
      <c r="X1517" s="38"/>
      <c r="Y1517" s="38"/>
      <c r="Z1517" s="38"/>
      <c r="AA1517" s="38"/>
      <c r="AB1517" s="38"/>
      <c r="AC1517" s="38"/>
      <c r="AD1517" s="143"/>
    </row>
    <row r="1518" spans="18:30" x14ac:dyDescent="0.25">
      <c r="R1518" s="38"/>
      <c r="S1518" s="38"/>
      <c r="T1518" s="38"/>
      <c r="U1518" s="38"/>
      <c r="V1518" s="38"/>
      <c r="W1518" s="38"/>
      <c r="X1518" s="38"/>
      <c r="Y1518" s="38"/>
      <c r="Z1518" s="38"/>
      <c r="AA1518" s="38"/>
      <c r="AB1518" s="38"/>
      <c r="AC1518" s="38"/>
      <c r="AD1518" s="143"/>
    </row>
    <row r="1519" spans="18:30" x14ac:dyDescent="0.25">
      <c r="R1519" s="38"/>
      <c r="S1519" s="38"/>
      <c r="T1519" s="38"/>
      <c r="U1519" s="38"/>
      <c r="V1519" s="38"/>
      <c r="W1519" s="38"/>
      <c r="X1519" s="38"/>
      <c r="Y1519" s="38"/>
      <c r="Z1519" s="38"/>
      <c r="AA1519" s="38"/>
      <c r="AB1519" s="38"/>
      <c r="AC1519" s="38"/>
      <c r="AD1519" s="143"/>
    </row>
    <row r="1520" spans="18:30" x14ac:dyDescent="0.25">
      <c r="R1520" s="38"/>
      <c r="S1520" s="38"/>
      <c r="T1520" s="38"/>
      <c r="U1520" s="38"/>
      <c r="V1520" s="38"/>
      <c r="W1520" s="38"/>
      <c r="X1520" s="38"/>
      <c r="Y1520" s="38"/>
      <c r="Z1520" s="38"/>
      <c r="AA1520" s="38"/>
      <c r="AB1520" s="38"/>
      <c r="AC1520" s="38"/>
      <c r="AD1520" s="143"/>
    </row>
    <row r="1521" spans="18:30" x14ac:dyDescent="0.25">
      <c r="R1521" s="38"/>
      <c r="S1521" s="38"/>
      <c r="T1521" s="38"/>
      <c r="U1521" s="38"/>
      <c r="V1521" s="38"/>
      <c r="W1521" s="38"/>
      <c r="X1521" s="38"/>
      <c r="Y1521" s="38"/>
      <c r="Z1521" s="38"/>
      <c r="AA1521" s="38"/>
      <c r="AB1521" s="38"/>
      <c r="AC1521" s="38"/>
      <c r="AD1521" s="143"/>
    </row>
    <row r="1522" spans="18:30" x14ac:dyDescent="0.25">
      <c r="R1522" s="38"/>
      <c r="S1522" s="38"/>
      <c r="T1522" s="38"/>
      <c r="U1522" s="38"/>
      <c r="V1522" s="38"/>
      <c r="W1522" s="38"/>
      <c r="X1522" s="38"/>
      <c r="Y1522" s="38"/>
      <c r="Z1522" s="38"/>
      <c r="AA1522" s="38"/>
      <c r="AB1522" s="38"/>
      <c r="AC1522" s="38"/>
      <c r="AD1522" s="143"/>
    </row>
    <row r="1523" spans="18:30" x14ac:dyDescent="0.25">
      <c r="R1523" s="38"/>
      <c r="S1523" s="38"/>
      <c r="T1523" s="38"/>
      <c r="U1523" s="38"/>
      <c r="V1523" s="38"/>
      <c r="W1523" s="38"/>
      <c r="X1523" s="38"/>
      <c r="Y1523" s="38"/>
      <c r="Z1523" s="38"/>
      <c r="AA1523" s="38"/>
      <c r="AB1523" s="38"/>
      <c r="AC1523" s="38"/>
      <c r="AD1523" s="143"/>
    </row>
    <row r="1524" spans="18:30" x14ac:dyDescent="0.25">
      <c r="R1524" s="38"/>
      <c r="S1524" s="38"/>
      <c r="T1524" s="38"/>
      <c r="U1524" s="38"/>
      <c r="V1524" s="38"/>
      <c r="W1524" s="38"/>
      <c r="X1524" s="38"/>
      <c r="Y1524" s="38"/>
      <c r="Z1524" s="38"/>
      <c r="AA1524" s="38"/>
      <c r="AB1524" s="38"/>
      <c r="AC1524" s="38"/>
      <c r="AD1524" s="143"/>
    </row>
    <row r="1525" spans="18:30" x14ac:dyDescent="0.25">
      <c r="R1525" s="38"/>
      <c r="S1525" s="38"/>
      <c r="T1525" s="38"/>
      <c r="U1525" s="38"/>
      <c r="V1525" s="38"/>
      <c r="W1525" s="38"/>
      <c r="X1525" s="38"/>
      <c r="Y1525" s="38"/>
      <c r="Z1525" s="38"/>
      <c r="AA1525" s="38"/>
      <c r="AB1525" s="38"/>
      <c r="AC1525" s="38"/>
      <c r="AD1525" s="143"/>
    </row>
    <row r="1526" spans="18:30" x14ac:dyDescent="0.25">
      <c r="R1526" s="38"/>
      <c r="S1526" s="38"/>
      <c r="T1526" s="38"/>
      <c r="U1526" s="38"/>
      <c r="V1526" s="38"/>
      <c r="W1526" s="38"/>
      <c r="X1526" s="38"/>
      <c r="Y1526" s="38"/>
      <c r="Z1526" s="38"/>
      <c r="AA1526" s="38"/>
      <c r="AB1526" s="38"/>
      <c r="AC1526" s="38"/>
      <c r="AD1526" s="143"/>
    </row>
    <row r="1527" spans="18:30" x14ac:dyDescent="0.25">
      <c r="R1527" s="38"/>
      <c r="S1527" s="38"/>
      <c r="T1527" s="38"/>
      <c r="U1527" s="38"/>
      <c r="V1527" s="38"/>
      <c r="W1527" s="38"/>
      <c r="X1527" s="38"/>
      <c r="Y1527" s="38"/>
      <c r="Z1527" s="38"/>
      <c r="AA1527" s="38"/>
      <c r="AB1527" s="38"/>
      <c r="AC1527" s="38"/>
      <c r="AD1527" s="143"/>
    </row>
    <row r="1528" spans="18:30" x14ac:dyDescent="0.25">
      <c r="R1528" s="38"/>
      <c r="S1528" s="38"/>
      <c r="T1528" s="38"/>
      <c r="U1528" s="38"/>
      <c r="V1528" s="38"/>
      <c r="W1528" s="38"/>
      <c r="X1528" s="38"/>
      <c r="Y1528" s="38"/>
      <c r="Z1528" s="38"/>
      <c r="AA1528" s="38"/>
      <c r="AB1528" s="38"/>
      <c r="AC1528" s="38"/>
      <c r="AD1528" s="143"/>
    </row>
    <row r="1529" spans="18:30" x14ac:dyDescent="0.25">
      <c r="R1529" s="38"/>
      <c r="S1529" s="38"/>
      <c r="T1529" s="38"/>
      <c r="U1529" s="38"/>
      <c r="V1529" s="38"/>
      <c r="W1529" s="38"/>
      <c r="X1529" s="38"/>
      <c r="Y1529" s="38"/>
      <c r="Z1529" s="38"/>
      <c r="AA1529" s="38"/>
      <c r="AB1529" s="38"/>
      <c r="AC1529" s="38"/>
      <c r="AD1529" s="143"/>
    </row>
    <row r="1530" spans="18:30" x14ac:dyDescent="0.25">
      <c r="R1530" s="38"/>
      <c r="S1530" s="38"/>
      <c r="T1530" s="38"/>
      <c r="U1530" s="38"/>
      <c r="V1530" s="38"/>
      <c r="W1530" s="38"/>
      <c r="X1530" s="38"/>
      <c r="Y1530" s="38"/>
      <c r="Z1530" s="38"/>
      <c r="AA1530" s="38"/>
      <c r="AB1530" s="38"/>
      <c r="AC1530" s="38"/>
      <c r="AD1530" s="143"/>
    </row>
    <row r="1531" spans="18:30" x14ac:dyDescent="0.25">
      <c r="R1531" s="38"/>
      <c r="S1531" s="38"/>
      <c r="T1531" s="38"/>
      <c r="U1531" s="38"/>
      <c r="V1531" s="38"/>
      <c r="W1531" s="38"/>
      <c r="X1531" s="38"/>
      <c r="Y1531" s="38"/>
      <c r="Z1531" s="38"/>
      <c r="AA1531" s="38"/>
      <c r="AB1531" s="38"/>
      <c r="AC1531" s="38"/>
      <c r="AD1531" s="143"/>
    </row>
    <row r="1532" spans="18:30" x14ac:dyDescent="0.25">
      <c r="R1532" s="38"/>
      <c r="S1532" s="38"/>
      <c r="T1532" s="38"/>
      <c r="U1532" s="38"/>
      <c r="V1532" s="38"/>
      <c r="W1532" s="38"/>
      <c r="X1532" s="38"/>
      <c r="Y1532" s="38"/>
      <c r="Z1532" s="38"/>
      <c r="AA1532" s="38"/>
      <c r="AB1532" s="38"/>
      <c r="AC1532" s="38"/>
      <c r="AD1532" s="143"/>
    </row>
    <row r="1533" spans="18:30" x14ac:dyDescent="0.25">
      <c r="R1533" s="38"/>
      <c r="S1533" s="38"/>
      <c r="T1533" s="38"/>
      <c r="U1533" s="38"/>
      <c r="V1533" s="38"/>
      <c r="W1533" s="38"/>
      <c r="X1533" s="38"/>
      <c r="Y1533" s="38"/>
      <c r="Z1533" s="38"/>
      <c r="AA1533" s="38"/>
      <c r="AB1533" s="38"/>
      <c r="AC1533" s="38"/>
      <c r="AD1533" s="143"/>
    </row>
    <row r="1534" spans="18:30" x14ac:dyDescent="0.25">
      <c r="R1534" s="38"/>
      <c r="S1534" s="38"/>
      <c r="T1534" s="38"/>
      <c r="U1534" s="38"/>
      <c r="V1534" s="38"/>
      <c r="W1534" s="38"/>
      <c r="X1534" s="38"/>
      <c r="Y1534" s="38"/>
      <c r="Z1534" s="38"/>
      <c r="AA1534" s="38"/>
      <c r="AB1534" s="38"/>
      <c r="AC1534" s="38"/>
      <c r="AD1534" s="143"/>
    </row>
    <row r="1535" spans="18:30" x14ac:dyDescent="0.25">
      <c r="R1535" s="38"/>
      <c r="S1535" s="38"/>
      <c r="T1535" s="38"/>
      <c r="U1535" s="38"/>
      <c r="V1535" s="38"/>
      <c r="W1535" s="38"/>
      <c r="X1535" s="38"/>
      <c r="Y1535" s="38"/>
      <c r="Z1535" s="38"/>
      <c r="AA1535" s="38"/>
      <c r="AB1535" s="38"/>
      <c r="AC1535" s="38"/>
      <c r="AD1535" s="143"/>
    </row>
    <row r="1536" spans="18:30" x14ac:dyDescent="0.25">
      <c r="R1536" s="38"/>
      <c r="S1536" s="38"/>
      <c r="T1536" s="38"/>
      <c r="U1536" s="38"/>
      <c r="V1536" s="38"/>
      <c r="W1536" s="38"/>
      <c r="X1536" s="38"/>
      <c r="Y1536" s="38"/>
      <c r="Z1536" s="38"/>
      <c r="AA1536" s="38"/>
      <c r="AB1536" s="38"/>
      <c r="AC1536" s="38"/>
      <c r="AD1536" s="143"/>
    </row>
    <row r="1537" spans="18:30" x14ac:dyDescent="0.25">
      <c r="R1537" s="38"/>
      <c r="S1537" s="38"/>
      <c r="T1537" s="38"/>
      <c r="U1537" s="38"/>
      <c r="V1537" s="38"/>
      <c r="W1537" s="38"/>
      <c r="X1537" s="38"/>
      <c r="Y1537" s="38"/>
      <c r="Z1537" s="38"/>
      <c r="AA1537" s="38"/>
      <c r="AB1537" s="38"/>
      <c r="AC1537" s="38"/>
      <c r="AD1537" s="143"/>
    </row>
    <row r="1538" spans="18:30" x14ac:dyDescent="0.25">
      <c r="R1538" s="38"/>
      <c r="S1538" s="38"/>
      <c r="T1538" s="38"/>
      <c r="U1538" s="38"/>
      <c r="V1538" s="38"/>
      <c r="W1538" s="38"/>
      <c r="X1538" s="38"/>
      <c r="Y1538" s="38"/>
      <c r="Z1538" s="38"/>
      <c r="AA1538" s="38"/>
      <c r="AB1538" s="38"/>
      <c r="AC1538" s="38"/>
      <c r="AD1538" s="143"/>
    </row>
    <row r="1539" spans="18:30" x14ac:dyDescent="0.25">
      <c r="R1539" s="38"/>
      <c r="S1539" s="38"/>
      <c r="T1539" s="38"/>
      <c r="U1539" s="38"/>
      <c r="V1539" s="38"/>
      <c r="W1539" s="38"/>
      <c r="X1539" s="38"/>
      <c r="Y1539" s="38"/>
      <c r="Z1539" s="38"/>
      <c r="AA1539" s="38"/>
      <c r="AB1539" s="38"/>
      <c r="AC1539" s="38"/>
      <c r="AD1539" s="143"/>
    </row>
    <row r="1540" spans="18:30" x14ac:dyDescent="0.25">
      <c r="R1540" s="38"/>
      <c r="S1540" s="38"/>
      <c r="T1540" s="38"/>
      <c r="U1540" s="38"/>
      <c r="V1540" s="38"/>
      <c r="W1540" s="38"/>
      <c r="X1540" s="38"/>
      <c r="Y1540" s="38"/>
      <c r="Z1540" s="38"/>
      <c r="AA1540" s="38"/>
      <c r="AB1540" s="38"/>
      <c r="AC1540" s="38"/>
      <c r="AD1540" s="143"/>
    </row>
    <row r="1541" spans="18:30" x14ac:dyDescent="0.25">
      <c r="R1541" s="38"/>
      <c r="S1541" s="38"/>
      <c r="T1541" s="38"/>
      <c r="U1541" s="38"/>
      <c r="V1541" s="38"/>
      <c r="W1541" s="38"/>
      <c r="X1541" s="38"/>
      <c r="Y1541" s="38"/>
      <c r="Z1541" s="38"/>
      <c r="AA1541" s="38"/>
      <c r="AB1541" s="38"/>
      <c r="AC1541" s="38"/>
      <c r="AD1541" s="143"/>
    </row>
    <row r="1542" spans="18:30" x14ac:dyDescent="0.25">
      <c r="R1542" s="38"/>
      <c r="S1542" s="38"/>
      <c r="T1542" s="38"/>
      <c r="U1542" s="38"/>
      <c r="V1542" s="38"/>
      <c r="W1542" s="38"/>
      <c r="X1542" s="38"/>
      <c r="Y1542" s="38"/>
      <c r="Z1542" s="38"/>
      <c r="AA1542" s="38"/>
      <c r="AB1542" s="38"/>
      <c r="AC1542" s="38"/>
      <c r="AD1542" s="143"/>
    </row>
    <row r="1543" spans="18:30" x14ac:dyDescent="0.25">
      <c r="R1543" s="38"/>
      <c r="S1543" s="38"/>
      <c r="T1543" s="38"/>
      <c r="U1543" s="38"/>
      <c r="V1543" s="38"/>
      <c r="W1543" s="38"/>
      <c r="X1543" s="38"/>
      <c r="Y1543" s="38"/>
      <c r="Z1543" s="38"/>
      <c r="AA1543" s="38"/>
      <c r="AB1543" s="38"/>
      <c r="AC1543" s="38"/>
      <c r="AD1543" s="143"/>
    </row>
    <row r="1544" spans="18:30" x14ac:dyDescent="0.25">
      <c r="R1544" s="38"/>
      <c r="S1544" s="38"/>
      <c r="T1544" s="38"/>
      <c r="U1544" s="38"/>
      <c r="V1544" s="38"/>
      <c r="W1544" s="38"/>
      <c r="X1544" s="38"/>
      <c r="Y1544" s="38"/>
      <c r="Z1544" s="38"/>
      <c r="AA1544" s="38"/>
      <c r="AB1544" s="38"/>
      <c r="AC1544" s="38"/>
      <c r="AD1544" s="143"/>
    </row>
    <row r="1545" spans="18:30" x14ac:dyDescent="0.25">
      <c r="R1545" s="38"/>
      <c r="S1545" s="38"/>
      <c r="T1545" s="38"/>
      <c r="U1545" s="38"/>
      <c r="V1545" s="38"/>
      <c r="W1545" s="38"/>
      <c r="X1545" s="38"/>
      <c r="Y1545" s="38"/>
      <c r="Z1545" s="38"/>
      <c r="AA1545" s="38"/>
      <c r="AB1545" s="38"/>
      <c r="AC1545" s="38"/>
      <c r="AD1545" s="143"/>
    </row>
    <row r="1546" spans="18:30" x14ac:dyDescent="0.25">
      <c r="R1546" s="38"/>
      <c r="S1546" s="38"/>
      <c r="T1546" s="38"/>
      <c r="U1546" s="38"/>
      <c r="V1546" s="38"/>
      <c r="W1546" s="38"/>
      <c r="X1546" s="38"/>
      <c r="Y1546" s="38"/>
      <c r="Z1546" s="38"/>
      <c r="AA1546" s="38"/>
      <c r="AB1546" s="38"/>
      <c r="AC1546" s="38"/>
      <c r="AD1546" s="143"/>
    </row>
    <row r="1547" spans="18:30" x14ac:dyDescent="0.25">
      <c r="R1547" s="38"/>
      <c r="S1547" s="38"/>
      <c r="T1547" s="38"/>
      <c r="U1547" s="38"/>
      <c r="V1547" s="38"/>
      <c r="W1547" s="38"/>
      <c r="X1547" s="38"/>
      <c r="Y1547" s="38"/>
      <c r="Z1547" s="38"/>
      <c r="AA1547" s="38"/>
      <c r="AB1547" s="38"/>
      <c r="AC1547" s="38"/>
      <c r="AD1547" s="143"/>
    </row>
    <row r="1548" spans="18:30" x14ac:dyDescent="0.25">
      <c r="R1548" s="38"/>
      <c r="S1548" s="38"/>
      <c r="T1548" s="38"/>
      <c r="U1548" s="38"/>
      <c r="V1548" s="38"/>
      <c r="W1548" s="38"/>
      <c r="X1548" s="38"/>
      <c r="Y1548" s="38"/>
      <c r="Z1548" s="38"/>
      <c r="AA1548" s="38"/>
      <c r="AB1548" s="38"/>
      <c r="AC1548" s="38"/>
      <c r="AD1548" s="143"/>
    </row>
    <row r="1549" spans="18:30" x14ac:dyDescent="0.25">
      <c r="R1549" s="38"/>
      <c r="S1549" s="38"/>
      <c r="T1549" s="38"/>
      <c r="U1549" s="38"/>
      <c r="V1549" s="38"/>
      <c r="W1549" s="38"/>
      <c r="X1549" s="38"/>
      <c r="Y1549" s="38"/>
      <c r="Z1549" s="38"/>
      <c r="AA1549" s="38"/>
      <c r="AB1549" s="38"/>
      <c r="AC1549" s="38"/>
      <c r="AD1549" s="143"/>
    </row>
    <row r="1550" spans="18:30" x14ac:dyDescent="0.25">
      <c r="R1550" s="38"/>
      <c r="S1550" s="38"/>
      <c r="T1550" s="38"/>
      <c r="U1550" s="38"/>
      <c r="V1550" s="38"/>
      <c r="W1550" s="38"/>
      <c r="X1550" s="38"/>
      <c r="Y1550" s="38"/>
      <c r="Z1550" s="38"/>
      <c r="AA1550" s="38"/>
      <c r="AB1550" s="38"/>
      <c r="AC1550" s="38"/>
      <c r="AD1550" s="143"/>
    </row>
    <row r="1551" spans="18:30" x14ac:dyDescent="0.25">
      <c r="R1551" s="38"/>
      <c r="S1551" s="38"/>
      <c r="T1551" s="38"/>
      <c r="U1551" s="38"/>
      <c r="V1551" s="38"/>
      <c r="W1551" s="38"/>
      <c r="X1551" s="38"/>
      <c r="Y1551" s="38"/>
      <c r="Z1551" s="38"/>
      <c r="AA1551" s="38"/>
      <c r="AB1551" s="38"/>
      <c r="AC1551" s="38"/>
      <c r="AD1551" s="143"/>
    </row>
    <row r="1552" spans="18:30" x14ac:dyDescent="0.25">
      <c r="R1552" s="38"/>
      <c r="S1552" s="38"/>
      <c r="T1552" s="38"/>
      <c r="U1552" s="38"/>
      <c r="V1552" s="38"/>
      <c r="W1552" s="38"/>
      <c r="X1552" s="38"/>
      <c r="Y1552" s="38"/>
      <c r="Z1552" s="38"/>
      <c r="AA1552" s="38"/>
      <c r="AB1552" s="38"/>
      <c r="AC1552" s="38"/>
      <c r="AD1552" s="143"/>
    </row>
    <row r="1553" spans="18:30" x14ac:dyDescent="0.25">
      <c r="R1553" s="38"/>
      <c r="S1553" s="38"/>
      <c r="T1553" s="38"/>
      <c r="U1553" s="38"/>
      <c r="V1553" s="38"/>
      <c r="W1553" s="38"/>
      <c r="X1553" s="38"/>
      <c r="Y1553" s="38"/>
      <c r="Z1553" s="38"/>
      <c r="AA1553" s="38"/>
      <c r="AB1553" s="38"/>
      <c r="AC1553" s="38"/>
      <c r="AD1553" s="143"/>
    </row>
    <row r="1554" spans="18:30" x14ac:dyDescent="0.25">
      <c r="R1554" s="38"/>
      <c r="S1554" s="38"/>
      <c r="T1554" s="38"/>
      <c r="U1554" s="38"/>
      <c r="V1554" s="38"/>
      <c r="W1554" s="38"/>
      <c r="X1554" s="38"/>
      <c r="Y1554" s="38"/>
      <c r="Z1554" s="38"/>
      <c r="AA1554" s="38"/>
      <c r="AB1554" s="38"/>
      <c r="AC1554" s="38"/>
      <c r="AD1554" s="143"/>
    </row>
    <row r="1555" spans="18:30" x14ac:dyDescent="0.25">
      <c r="R1555" s="38"/>
      <c r="S1555" s="38"/>
      <c r="T1555" s="38"/>
      <c r="U1555" s="38"/>
      <c r="V1555" s="38"/>
      <c r="W1555" s="38"/>
      <c r="X1555" s="38"/>
      <c r="Y1555" s="38"/>
      <c r="Z1555" s="38"/>
      <c r="AA1555" s="38"/>
      <c r="AB1555" s="38"/>
      <c r="AC1555" s="38"/>
      <c r="AD1555" s="143"/>
    </row>
    <row r="1556" spans="18:30" x14ac:dyDescent="0.25">
      <c r="R1556" s="38"/>
      <c r="S1556" s="38"/>
      <c r="T1556" s="38"/>
      <c r="U1556" s="38"/>
      <c r="V1556" s="38"/>
      <c r="W1556" s="38"/>
      <c r="X1556" s="38"/>
      <c r="Y1556" s="38"/>
      <c r="Z1556" s="38"/>
      <c r="AA1556" s="38"/>
      <c r="AB1556" s="38"/>
      <c r="AC1556" s="38"/>
      <c r="AD1556" s="143"/>
    </row>
    <row r="1557" spans="18:30" x14ac:dyDescent="0.25">
      <c r="R1557" s="38"/>
      <c r="S1557" s="38"/>
      <c r="T1557" s="38"/>
      <c r="U1557" s="38"/>
      <c r="V1557" s="38"/>
      <c r="W1557" s="38"/>
      <c r="X1557" s="38"/>
      <c r="Y1557" s="38"/>
      <c r="Z1557" s="38"/>
      <c r="AA1557" s="38"/>
      <c r="AB1557" s="38"/>
      <c r="AC1557" s="38"/>
      <c r="AD1557" s="143"/>
    </row>
    <row r="1558" spans="18:30" x14ac:dyDescent="0.25">
      <c r="R1558" s="38"/>
      <c r="S1558" s="38"/>
      <c r="T1558" s="38"/>
      <c r="U1558" s="38"/>
      <c r="V1558" s="38"/>
      <c r="W1558" s="38"/>
      <c r="X1558" s="38"/>
      <c r="Y1558" s="38"/>
      <c r="Z1558" s="38"/>
      <c r="AA1558" s="38"/>
      <c r="AB1558" s="38"/>
      <c r="AC1558" s="38"/>
      <c r="AD1558" s="143"/>
    </row>
    <row r="1559" spans="18:30" x14ac:dyDescent="0.25">
      <c r="R1559" s="38"/>
      <c r="S1559" s="38"/>
      <c r="T1559" s="38"/>
      <c r="U1559" s="38"/>
      <c r="V1559" s="38"/>
      <c r="W1559" s="38"/>
      <c r="X1559" s="38"/>
      <c r="Y1559" s="38"/>
      <c r="Z1559" s="38"/>
      <c r="AA1559" s="38"/>
      <c r="AB1559" s="38"/>
      <c r="AC1559" s="38"/>
      <c r="AD1559" s="143"/>
    </row>
    <row r="1560" spans="18:30" x14ac:dyDescent="0.25">
      <c r="R1560" s="38"/>
      <c r="S1560" s="38"/>
      <c r="T1560" s="38"/>
      <c r="U1560" s="38"/>
      <c r="V1560" s="38"/>
      <c r="W1560" s="38"/>
      <c r="X1560" s="38"/>
      <c r="Y1560" s="38"/>
      <c r="Z1560" s="38"/>
      <c r="AA1560" s="38"/>
      <c r="AB1560" s="38"/>
      <c r="AC1560" s="38"/>
      <c r="AD1560" s="143"/>
    </row>
    <row r="1561" spans="18:30" x14ac:dyDescent="0.25">
      <c r="R1561" s="38"/>
      <c r="S1561" s="38"/>
      <c r="T1561" s="38"/>
      <c r="U1561" s="38"/>
      <c r="V1561" s="38"/>
      <c r="W1561" s="38"/>
      <c r="X1561" s="38"/>
      <c r="Y1561" s="38"/>
      <c r="Z1561" s="38"/>
      <c r="AA1561" s="38"/>
      <c r="AB1561" s="38"/>
      <c r="AC1561" s="38"/>
      <c r="AD1561" s="143"/>
    </row>
    <row r="1562" spans="18:30" x14ac:dyDescent="0.25">
      <c r="R1562" s="38"/>
      <c r="S1562" s="38"/>
      <c r="T1562" s="38"/>
      <c r="U1562" s="38"/>
      <c r="V1562" s="38"/>
      <c r="W1562" s="38"/>
      <c r="X1562" s="38"/>
      <c r="Y1562" s="38"/>
      <c r="Z1562" s="38"/>
      <c r="AA1562" s="38"/>
      <c r="AB1562" s="38"/>
      <c r="AC1562" s="38"/>
      <c r="AD1562" s="143"/>
    </row>
    <row r="1563" spans="18:30" x14ac:dyDescent="0.25">
      <c r="R1563" s="38"/>
      <c r="S1563" s="38"/>
      <c r="T1563" s="38"/>
      <c r="U1563" s="38"/>
      <c r="V1563" s="38"/>
      <c r="W1563" s="38"/>
      <c r="X1563" s="38"/>
      <c r="Y1563" s="38"/>
      <c r="Z1563" s="38"/>
      <c r="AA1563" s="38"/>
      <c r="AB1563" s="38"/>
      <c r="AC1563" s="38"/>
      <c r="AD1563" s="143"/>
    </row>
    <row r="1564" spans="18:30" x14ac:dyDescent="0.25">
      <c r="R1564" s="38"/>
      <c r="S1564" s="38"/>
      <c r="T1564" s="38"/>
      <c r="U1564" s="38"/>
      <c r="V1564" s="38"/>
      <c r="W1564" s="38"/>
      <c r="X1564" s="38"/>
      <c r="Y1564" s="38"/>
      <c r="Z1564" s="38"/>
      <c r="AA1564" s="38"/>
      <c r="AB1564" s="38"/>
      <c r="AC1564" s="38"/>
      <c r="AD1564" s="143"/>
    </row>
    <row r="1565" spans="18:30" x14ac:dyDescent="0.25">
      <c r="R1565" s="38"/>
      <c r="S1565" s="38"/>
      <c r="T1565" s="38"/>
      <c r="U1565" s="38"/>
      <c r="V1565" s="38"/>
      <c r="W1565" s="38"/>
      <c r="X1565" s="38"/>
      <c r="Y1565" s="38"/>
      <c r="Z1565" s="38"/>
      <c r="AA1565" s="38"/>
      <c r="AB1565" s="38"/>
      <c r="AC1565" s="38"/>
      <c r="AD1565" s="143"/>
    </row>
    <row r="1566" spans="18:30" x14ac:dyDescent="0.25">
      <c r="R1566" s="38"/>
      <c r="S1566" s="38"/>
      <c r="T1566" s="38"/>
      <c r="U1566" s="38"/>
      <c r="V1566" s="38"/>
      <c r="W1566" s="38"/>
      <c r="X1566" s="38"/>
      <c r="Y1566" s="38"/>
      <c r="Z1566" s="38"/>
      <c r="AA1566" s="38"/>
      <c r="AB1566" s="38"/>
      <c r="AC1566" s="38"/>
      <c r="AD1566" s="143"/>
    </row>
    <row r="1567" spans="18:30" x14ac:dyDescent="0.25">
      <c r="R1567" s="38"/>
      <c r="S1567" s="38"/>
      <c r="T1567" s="38"/>
      <c r="U1567" s="38"/>
      <c r="V1567" s="38"/>
      <c r="W1567" s="38"/>
      <c r="X1567" s="38"/>
      <c r="Y1567" s="38"/>
      <c r="Z1567" s="38"/>
      <c r="AA1567" s="38"/>
      <c r="AB1567" s="38"/>
      <c r="AC1567" s="38"/>
      <c r="AD1567" s="143"/>
    </row>
    <row r="1568" spans="18:30" x14ac:dyDescent="0.25">
      <c r="R1568" s="38"/>
      <c r="S1568" s="38"/>
      <c r="T1568" s="38"/>
      <c r="U1568" s="38"/>
      <c r="V1568" s="38"/>
      <c r="W1568" s="38"/>
      <c r="X1568" s="38"/>
      <c r="Y1568" s="38"/>
      <c r="Z1568" s="38"/>
      <c r="AA1568" s="38"/>
      <c r="AB1568" s="38"/>
      <c r="AC1568" s="38"/>
      <c r="AD1568" s="143"/>
    </row>
    <row r="1569" spans="18:30" x14ac:dyDescent="0.25">
      <c r="R1569" s="38"/>
      <c r="S1569" s="38"/>
      <c r="T1569" s="38"/>
      <c r="U1569" s="38"/>
      <c r="V1569" s="38"/>
      <c r="W1569" s="38"/>
      <c r="X1569" s="38"/>
      <c r="Y1569" s="38"/>
      <c r="Z1569" s="38"/>
      <c r="AA1569" s="38"/>
      <c r="AB1569" s="38"/>
      <c r="AC1569" s="38"/>
      <c r="AD1569" s="143"/>
    </row>
    <row r="1570" spans="18:30" x14ac:dyDescent="0.25">
      <c r="R1570" s="38"/>
      <c r="S1570" s="38"/>
      <c r="T1570" s="38"/>
      <c r="U1570" s="38"/>
      <c r="V1570" s="38"/>
      <c r="W1570" s="38"/>
      <c r="X1570" s="38"/>
      <c r="Y1570" s="38"/>
      <c r="Z1570" s="38"/>
      <c r="AA1570" s="38"/>
      <c r="AB1570" s="38"/>
      <c r="AC1570" s="38"/>
      <c r="AD1570" s="143"/>
    </row>
    <row r="1571" spans="18:30" x14ac:dyDescent="0.25">
      <c r="R1571" s="38"/>
      <c r="S1571" s="38"/>
      <c r="T1571" s="38"/>
      <c r="U1571" s="38"/>
      <c r="V1571" s="38"/>
      <c r="W1571" s="38"/>
      <c r="X1571" s="38"/>
      <c r="Y1571" s="38"/>
      <c r="Z1571" s="38"/>
      <c r="AA1571" s="38"/>
      <c r="AB1571" s="38"/>
      <c r="AC1571" s="38"/>
      <c r="AD1571" s="143"/>
    </row>
    <row r="1572" spans="18:30" x14ac:dyDescent="0.25">
      <c r="R1572" s="38"/>
      <c r="S1572" s="38"/>
      <c r="T1572" s="38"/>
      <c r="U1572" s="38"/>
      <c r="V1572" s="38"/>
      <c r="W1572" s="38"/>
      <c r="X1572" s="38"/>
      <c r="Y1572" s="38"/>
      <c r="Z1572" s="38"/>
      <c r="AA1572" s="38"/>
      <c r="AB1572" s="38"/>
      <c r="AC1572" s="38"/>
      <c r="AD1572" s="143"/>
    </row>
    <row r="1573" spans="18:30" x14ac:dyDescent="0.25">
      <c r="R1573" s="38"/>
      <c r="S1573" s="38"/>
      <c r="T1573" s="38"/>
      <c r="U1573" s="38"/>
      <c r="V1573" s="38"/>
      <c r="W1573" s="38"/>
      <c r="X1573" s="38"/>
      <c r="Y1573" s="38"/>
      <c r="Z1573" s="38"/>
      <c r="AA1573" s="38"/>
      <c r="AB1573" s="38"/>
      <c r="AC1573" s="38"/>
      <c r="AD1573" s="143"/>
    </row>
    <row r="1574" spans="18:30" x14ac:dyDescent="0.25">
      <c r="R1574" s="38"/>
      <c r="S1574" s="38"/>
      <c r="T1574" s="38"/>
      <c r="U1574" s="38"/>
      <c r="V1574" s="38"/>
      <c r="W1574" s="38"/>
      <c r="X1574" s="38"/>
      <c r="Y1574" s="38"/>
      <c r="Z1574" s="38"/>
      <c r="AA1574" s="38"/>
      <c r="AB1574" s="38"/>
      <c r="AC1574" s="38"/>
      <c r="AD1574" s="143"/>
    </row>
    <row r="1575" spans="18:30" x14ac:dyDescent="0.25">
      <c r="R1575" s="38"/>
      <c r="S1575" s="38"/>
      <c r="T1575" s="38"/>
      <c r="U1575" s="38"/>
      <c r="V1575" s="38"/>
      <c r="W1575" s="38"/>
      <c r="X1575" s="38"/>
      <c r="Y1575" s="38"/>
      <c r="Z1575" s="38"/>
      <c r="AA1575" s="38"/>
      <c r="AB1575" s="38"/>
      <c r="AC1575" s="38"/>
      <c r="AD1575" s="143"/>
    </row>
    <row r="1576" spans="18:30" x14ac:dyDescent="0.25">
      <c r="R1576" s="38"/>
      <c r="S1576" s="38"/>
      <c r="T1576" s="38"/>
      <c r="U1576" s="38"/>
      <c r="V1576" s="38"/>
      <c r="W1576" s="38"/>
      <c r="X1576" s="38"/>
      <c r="Y1576" s="38"/>
      <c r="Z1576" s="38"/>
      <c r="AA1576" s="38"/>
      <c r="AB1576" s="38"/>
      <c r="AC1576" s="38"/>
      <c r="AD1576" s="143"/>
    </row>
    <row r="1577" spans="18:30" x14ac:dyDescent="0.25">
      <c r="R1577" s="38"/>
      <c r="S1577" s="38"/>
      <c r="T1577" s="38"/>
      <c r="U1577" s="38"/>
      <c r="V1577" s="38"/>
      <c r="W1577" s="38"/>
      <c r="X1577" s="38"/>
      <c r="Y1577" s="38"/>
      <c r="Z1577" s="38"/>
      <c r="AA1577" s="38"/>
      <c r="AB1577" s="38"/>
      <c r="AC1577" s="38"/>
      <c r="AD1577" s="143"/>
    </row>
    <row r="1578" spans="18:30" x14ac:dyDescent="0.25">
      <c r="R1578" s="38"/>
      <c r="S1578" s="38"/>
      <c r="T1578" s="38"/>
      <c r="U1578" s="38"/>
      <c r="V1578" s="38"/>
      <c r="W1578" s="38"/>
      <c r="X1578" s="38"/>
      <c r="Y1578" s="38"/>
      <c r="Z1578" s="38"/>
      <c r="AA1578" s="38"/>
      <c r="AB1578" s="38"/>
      <c r="AC1578" s="38"/>
      <c r="AD1578" s="143"/>
    </row>
    <row r="1579" spans="18:30" x14ac:dyDescent="0.25">
      <c r="R1579" s="38"/>
      <c r="S1579" s="38"/>
      <c r="T1579" s="38"/>
      <c r="U1579" s="38"/>
      <c r="V1579" s="38"/>
      <c r="W1579" s="38"/>
      <c r="X1579" s="38"/>
      <c r="Y1579" s="38"/>
      <c r="Z1579" s="38"/>
      <c r="AA1579" s="38"/>
      <c r="AB1579" s="38"/>
      <c r="AC1579" s="38"/>
      <c r="AD1579" s="143"/>
    </row>
    <row r="1580" spans="18:30" x14ac:dyDescent="0.25">
      <c r="R1580" s="38"/>
      <c r="S1580" s="38"/>
      <c r="T1580" s="38"/>
      <c r="U1580" s="38"/>
      <c r="V1580" s="38"/>
      <c r="W1580" s="38"/>
      <c r="X1580" s="38"/>
      <c r="Y1580" s="38"/>
      <c r="Z1580" s="38"/>
      <c r="AA1580" s="38"/>
      <c r="AB1580" s="38"/>
      <c r="AC1580" s="38"/>
      <c r="AD1580" s="143"/>
    </row>
    <row r="1581" spans="18:30" x14ac:dyDescent="0.25">
      <c r="R1581" s="38"/>
      <c r="S1581" s="38"/>
      <c r="T1581" s="38"/>
      <c r="U1581" s="38"/>
      <c r="V1581" s="38"/>
      <c r="W1581" s="38"/>
      <c r="X1581" s="38"/>
      <c r="Y1581" s="38"/>
      <c r="Z1581" s="38"/>
      <c r="AA1581" s="38"/>
      <c r="AB1581" s="38"/>
      <c r="AC1581" s="38"/>
      <c r="AD1581" s="143"/>
    </row>
    <row r="1582" spans="18:30" x14ac:dyDescent="0.25">
      <c r="R1582" s="38"/>
      <c r="S1582" s="38"/>
      <c r="T1582" s="38"/>
      <c r="U1582" s="38"/>
      <c r="V1582" s="38"/>
      <c r="W1582" s="38"/>
      <c r="X1582" s="38"/>
      <c r="Y1582" s="38"/>
      <c r="Z1582" s="38"/>
      <c r="AA1582" s="38"/>
      <c r="AB1582" s="38"/>
      <c r="AC1582" s="38"/>
      <c r="AD1582" s="143"/>
    </row>
    <row r="1583" spans="18:30" x14ac:dyDescent="0.25">
      <c r="R1583" s="38"/>
      <c r="S1583" s="38"/>
      <c r="T1583" s="38"/>
      <c r="U1583" s="38"/>
      <c r="V1583" s="38"/>
      <c r="W1583" s="38"/>
      <c r="X1583" s="38"/>
      <c r="Y1583" s="38"/>
      <c r="Z1583" s="38"/>
      <c r="AA1583" s="38"/>
      <c r="AB1583" s="38"/>
      <c r="AC1583" s="38"/>
      <c r="AD1583" s="143"/>
    </row>
    <row r="1584" spans="18:30" x14ac:dyDescent="0.25">
      <c r="R1584" s="38"/>
      <c r="S1584" s="38"/>
      <c r="T1584" s="38"/>
      <c r="U1584" s="38"/>
      <c r="V1584" s="38"/>
      <c r="W1584" s="38"/>
      <c r="X1584" s="38"/>
      <c r="Y1584" s="38"/>
      <c r="Z1584" s="38"/>
      <c r="AA1584" s="38"/>
      <c r="AB1584" s="38"/>
      <c r="AC1584" s="38"/>
      <c r="AD1584" s="143"/>
    </row>
    <row r="1585" spans="18:30" x14ac:dyDescent="0.25">
      <c r="R1585" s="38"/>
      <c r="S1585" s="38"/>
      <c r="T1585" s="38"/>
      <c r="U1585" s="38"/>
      <c r="V1585" s="38"/>
      <c r="W1585" s="38"/>
      <c r="X1585" s="38"/>
      <c r="Y1585" s="38"/>
      <c r="Z1585" s="38"/>
      <c r="AA1585" s="38"/>
      <c r="AB1585" s="38"/>
      <c r="AC1585" s="38"/>
      <c r="AD1585" s="143"/>
    </row>
    <row r="1586" spans="18:30" x14ac:dyDescent="0.25">
      <c r="R1586" s="38"/>
      <c r="S1586" s="38"/>
      <c r="T1586" s="38"/>
      <c r="U1586" s="38"/>
      <c r="V1586" s="38"/>
      <c r="W1586" s="38"/>
      <c r="X1586" s="38"/>
      <c r="Y1586" s="38"/>
      <c r="Z1586" s="38"/>
      <c r="AA1586" s="38"/>
      <c r="AB1586" s="38"/>
      <c r="AC1586" s="38"/>
      <c r="AD1586" s="143"/>
    </row>
    <row r="1587" spans="18:30" x14ac:dyDescent="0.25">
      <c r="R1587" s="38"/>
      <c r="S1587" s="38"/>
      <c r="T1587" s="38"/>
      <c r="U1587" s="38"/>
      <c r="V1587" s="38"/>
      <c r="W1587" s="38"/>
      <c r="X1587" s="38"/>
      <c r="Y1587" s="38"/>
      <c r="Z1587" s="38"/>
      <c r="AA1587" s="38"/>
      <c r="AB1587" s="38"/>
      <c r="AC1587" s="38"/>
      <c r="AD1587" s="143"/>
    </row>
    <row r="1588" spans="18:30" x14ac:dyDescent="0.25">
      <c r="R1588" s="38"/>
      <c r="S1588" s="38"/>
      <c r="T1588" s="38"/>
      <c r="U1588" s="38"/>
      <c r="V1588" s="38"/>
      <c r="W1588" s="38"/>
      <c r="X1588" s="38"/>
      <c r="Y1588" s="38"/>
      <c r="Z1588" s="38"/>
      <c r="AA1588" s="38"/>
      <c r="AB1588" s="38"/>
      <c r="AC1588" s="38"/>
      <c r="AD1588" s="143"/>
    </row>
    <row r="1589" spans="18:30" x14ac:dyDescent="0.25">
      <c r="R1589" s="38"/>
      <c r="S1589" s="38"/>
      <c r="T1589" s="38"/>
      <c r="U1589" s="38"/>
      <c r="V1589" s="38"/>
      <c r="W1589" s="38"/>
      <c r="X1589" s="38"/>
      <c r="Y1589" s="38"/>
      <c r="Z1589" s="38"/>
      <c r="AA1589" s="38"/>
      <c r="AB1589" s="38"/>
      <c r="AC1589" s="38"/>
      <c r="AD1589" s="143"/>
    </row>
    <row r="1590" spans="18:30" x14ac:dyDescent="0.25">
      <c r="R1590" s="38"/>
      <c r="S1590" s="38"/>
      <c r="T1590" s="38"/>
      <c r="U1590" s="38"/>
      <c r="V1590" s="38"/>
      <c r="W1590" s="38"/>
      <c r="X1590" s="38"/>
      <c r="Y1590" s="38"/>
      <c r="Z1590" s="38"/>
      <c r="AA1590" s="38"/>
      <c r="AB1590" s="38"/>
      <c r="AC1590" s="38"/>
      <c r="AD1590" s="143"/>
    </row>
    <row r="1591" spans="18:30" x14ac:dyDescent="0.25">
      <c r="R1591" s="38"/>
      <c r="S1591" s="38"/>
      <c r="T1591" s="38"/>
      <c r="U1591" s="38"/>
      <c r="V1591" s="38"/>
      <c r="W1591" s="38"/>
      <c r="X1591" s="38"/>
      <c r="Y1591" s="38"/>
      <c r="Z1591" s="38"/>
      <c r="AA1591" s="38"/>
      <c r="AB1591" s="38"/>
      <c r="AC1591" s="38"/>
      <c r="AD1591" s="143"/>
    </row>
    <row r="1592" spans="18:30" x14ac:dyDescent="0.25">
      <c r="R1592" s="38"/>
      <c r="S1592" s="38"/>
      <c r="T1592" s="38"/>
      <c r="U1592" s="38"/>
      <c r="V1592" s="38"/>
      <c r="W1592" s="38"/>
      <c r="X1592" s="38"/>
      <c r="Y1592" s="38"/>
      <c r="Z1592" s="38"/>
      <c r="AA1592" s="38"/>
      <c r="AB1592" s="38"/>
      <c r="AC1592" s="38"/>
      <c r="AD1592" s="143"/>
    </row>
    <row r="1593" spans="18:30" x14ac:dyDescent="0.25">
      <c r="R1593" s="38"/>
      <c r="S1593" s="38"/>
      <c r="T1593" s="38"/>
      <c r="U1593" s="38"/>
      <c r="V1593" s="38"/>
      <c r="W1593" s="38"/>
      <c r="X1593" s="38"/>
      <c r="Y1593" s="38"/>
      <c r="Z1593" s="38"/>
      <c r="AA1593" s="38"/>
      <c r="AB1593" s="38"/>
      <c r="AC1593" s="38"/>
      <c r="AD1593" s="143"/>
    </row>
    <row r="1594" spans="18:30" x14ac:dyDescent="0.25">
      <c r="R1594" s="38"/>
      <c r="S1594" s="38"/>
      <c r="T1594" s="38"/>
      <c r="U1594" s="38"/>
      <c r="V1594" s="38"/>
      <c r="W1594" s="38"/>
      <c r="X1594" s="38"/>
      <c r="Y1594" s="38"/>
      <c r="Z1594" s="38"/>
      <c r="AA1594" s="38"/>
      <c r="AB1594" s="38"/>
      <c r="AC1594" s="38"/>
      <c r="AD1594" s="143"/>
    </row>
    <row r="1595" spans="18:30" x14ac:dyDescent="0.25">
      <c r="R1595" s="38"/>
      <c r="S1595" s="38"/>
      <c r="T1595" s="38"/>
      <c r="U1595" s="38"/>
      <c r="V1595" s="38"/>
      <c r="W1595" s="38"/>
      <c r="X1595" s="38"/>
      <c r="Y1595" s="38"/>
      <c r="Z1595" s="38"/>
      <c r="AA1595" s="38"/>
      <c r="AB1595" s="38"/>
      <c r="AC1595" s="38"/>
      <c r="AD1595" s="143"/>
    </row>
    <row r="1596" spans="18:30" x14ac:dyDescent="0.25">
      <c r="R1596" s="38"/>
      <c r="S1596" s="38"/>
      <c r="T1596" s="38"/>
      <c r="U1596" s="38"/>
      <c r="V1596" s="38"/>
      <c r="W1596" s="38"/>
      <c r="X1596" s="38"/>
      <c r="Y1596" s="38"/>
      <c r="Z1596" s="38"/>
      <c r="AA1596" s="38"/>
      <c r="AB1596" s="38"/>
      <c r="AC1596" s="38"/>
      <c r="AD1596" s="143"/>
    </row>
    <row r="1597" spans="18:30" x14ac:dyDescent="0.25">
      <c r="R1597" s="38"/>
      <c r="S1597" s="38"/>
      <c r="T1597" s="38"/>
      <c r="U1597" s="38"/>
      <c r="V1597" s="38"/>
      <c r="W1597" s="38"/>
      <c r="X1597" s="38"/>
      <c r="Y1597" s="38"/>
      <c r="Z1597" s="38"/>
      <c r="AA1597" s="38"/>
      <c r="AB1597" s="38"/>
      <c r="AC1597" s="38"/>
      <c r="AD1597" s="143"/>
    </row>
    <row r="1598" spans="18:30" x14ac:dyDescent="0.25">
      <c r="R1598" s="38"/>
      <c r="S1598" s="38"/>
      <c r="T1598" s="38"/>
      <c r="U1598" s="38"/>
      <c r="V1598" s="38"/>
      <c r="W1598" s="38"/>
      <c r="X1598" s="38"/>
      <c r="Y1598" s="38"/>
      <c r="Z1598" s="38"/>
      <c r="AA1598" s="38"/>
      <c r="AB1598" s="38"/>
      <c r="AC1598" s="38"/>
      <c r="AD1598" s="143"/>
    </row>
    <row r="1599" spans="18:30" x14ac:dyDescent="0.25">
      <c r="R1599" s="38"/>
      <c r="S1599" s="38"/>
      <c r="T1599" s="38"/>
      <c r="U1599" s="38"/>
      <c r="V1599" s="38"/>
      <c r="W1599" s="38"/>
      <c r="X1599" s="38"/>
      <c r="Y1599" s="38"/>
      <c r="Z1599" s="38"/>
      <c r="AA1599" s="38"/>
      <c r="AB1599" s="38"/>
      <c r="AC1599" s="38"/>
      <c r="AD1599" s="143"/>
    </row>
    <row r="1600" spans="18:30" x14ac:dyDescent="0.25">
      <c r="R1600" s="38"/>
      <c r="S1600" s="38"/>
      <c r="T1600" s="38"/>
      <c r="U1600" s="38"/>
      <c r="V1600" s="38"/>
      <c r="W1600" s="38"/>
      <c r="X1600" s="38"/>
      <c r="Y1600" s="38"/>
      <c r="Z1600" s="38"/>
      <c r="AA1600" s="38"/>
      <c r="AB1600" s="38"/>
      <c r="AC1600" s="38"/>
      <c r="AD1600" s="143"/>
    </row>
    <row r="1601" spans="18:30" x14ac:dyDescent="0.25">
      <c r="R1601" s="38"/>
      <c r="S1601" s="38"/>
      <c r="T1601" s="38"/>
      <c r="U1601" s="38"/>
      <c r="V1601" s="38"/>
      <c r="W1601" s="38"/>
      <c r="X1601" s="38"/>
      <c r="Y1601" s="38"/>
      <c r="Z1601" s="38"/>
      <c r="AA1601" s="38"/>
      <c r="AB1601" s="38"/>
      <c r="AC1601" s="38"/>
      <c r="AD1601" s="143"/>
    </row>
    <row r="1602" spans="18:30" x14ac:dyDescent="0.25">
      <c r="R1602" s="38"/>
      <c r="S1602" s="38"/>
      <c r="T1602" s="38"/>
      <c r="U1602" s="38"/>
      <c r="V1602" s="38"/>
      <c r="W1602" s="38"/>
      <c r="X1602" s="38"/>
      <c r="Y1602" s="38"/>
      <c r="Z1602" s="38"/>
      <c r="AA1602" s="38"/>
      <c r="AB1602" s="38"/>
      <c r="AC1602" s="38"/>
      <c r="AD1602" s="143"/>
    </row>
    <row r="1603" spans="18:30" x14ac:dyDescent="0.25">
      <c r="R1603" s="38"/>
      <c r="S1603" s="38"/>
      <c r="T1603" s="38"/>
      <c r="U1603" s="38"/>
      <c r="V1603" s="38"/>
      <c r="W1603" s="38"/>
      <c r="X1603" s="38"/>
      <c r="Y1603" s="38"/>
      <c r="Z1603" s="38"/>
      <c r="AA1603" s="38"/>
      <c r="AB1603" s="38"/>
      <c r="AC1603" s="38"/>
      <c r="AD1603" s="143"/>
    </row>
    <row r="1604" spans="18:30" x14ac:dyDescent="0.25">
      <c r="R1604" s="38"/>
      <c r="S1604" s="38"/>
      <c r="T1604" s="38"/>
      <c r="U1604" s="38"/>
      <c r="V1604" s="38"/>
      <c r="W1604" s="38"/>
      <c r="X1604" s="38"/>
      <c r="Y1604" s="38"/>
      <c r="Z1604" s="38"/>
      <c r="AA1604" s="38"/>
      <c r="AB1604" s="38"/>
      <c r="AC1604" s="38"/>
      <c r="AD1604" s="143"/>
    </row>
    <row r="1605" spans="18:30" x14ac:dyDescent="0.25">
      <c r="R1605" s="38"/>
      <c r="S1605" s="38"/>
      <c r="T1605" s="38"/>
      <c r="U1605" s="38"/>
      <c r="V1605" s="38"/>
      <c r="W1605" s="38"/>
      <c r="X1605" s="38"/>
      <c r="Y1605" s="38"/>
      <c r="Z1605" s="38"/>
      <c r="AA1605" s="38"/>
      <c r="AB1605" s="38"/>
      <c r="AC1605" s="38"/>
      <c r="AD1605" s="143"/>
    </row>
    <row r="1606" spans="18:30" x14ac:dyDescent="0.25">
      <c r="R1606" s="38"/>
      <c r="S1606" s="38"/>
      <c r="T1606" s="38"/>
      <c r="U1606" s="38"/>
      <c r="V1606" s="38"/>
      <c r="W1606" s="38"/>
      <c r="X1606" s="38"/>
      <c r="Y1606" s="38"/>
      <c r="Z1606" s="38"/>
      <c r="AA1606" s="38"/>
      <c r="AB1606" s="38"/>
      <c r="AC1606" s="38"/>
      <c r="AD1606" s="143"/>
    </row>
    <row r="1607" spans="18:30" x14ac:dyDescent="0.25">
      <c r="R1607" s="38"/>
      <c r="S1607" s="38"/>
      <c r="T1607" s="38"/>
      <c r="U1607" s="38"/>
      <c r="V1607" s="38"/>
      <c r="W1607" s="38"/>
      <c r="X1607" s="38"/>
      <c r="Y1607" s="38"/>
      <c r="Z1607" s="38"/>
      <c r="AA1607" s="38"/>
      <c r="AB1607" s="38"/>
      <c r="AC1607" s="38"/>
      <c r="AD1607" s="143"/>
    </row>
    <row r="1608" spans="18:30" x14ac:dyDescent="0.25">
      <c r="R1608" s="38"/>
      <c r="S1608" s="38"/>
      <c r="T1608" s="38"/>
      <c r="U1608" s="38"/>
      <c r="V1608" s="38"/>
      <c r="W1608" s="38"/>
      <c r="X1608" s="38"/>
      <c r="Y1608" s="38"/>
      <c r="Z1608" s="38"/>
      <c r="AA1608" s="38"/>
      <c r="AB1608" s="38"/>
      <c r="AC1608" s="38"/>
      <c r="AD1608" s="143"/>
    </row>
    <row r="1609" spans="18:30" x14ac:dyDescent="0.25">
      <c r="R1609" s="38"/>
      <c r="S1609" s="38"/>
      <c r="T1609" s="38"/>
      <c r="U1609" s="38"/>
      <c r="V1609" s="38"/>
      <c r="W1609" s="38"/>
      <c r="X1609" s="38"/>
      <c r="Y1609" s="38"/>
      <c r="Z1609" s="38"/>
      <c r="AA1609" s="38"/>
      <c r="AB1609" s="38"/>
      <c r="AC1609" s="38"/>
      <c r="AD1609" s="143"/>
    </row>
    <row r="1610" spans="18:30" x14ac:dyDescent="0.25">
      <c r="R1610" s="38"/>
      <c r="S1610" s="38"/>
      <c r="T1610" s="38"/>
      <c r="U1610" s="38"/>
      <c r="V1610" s="38"/>
      <c r="W1610" s="38"/>
      <c r="X1610" s="38"/>
      <c r="Y1610" s="38"/>
      <c r="Z1610" s="38"/>
      <c r="AA1610" s="38"/>
      <c r="AB1610" s="38"/>
      <c r="AC1610" s="38"/>
      <c r="AD1610" s="143"/>
    </row>
    <row r="1611" spans="18:30" x14ac:dyDescent="0.25">
      <c r="R1611" s="38"/>
      <c r="S1611" s="38"/>
      <c r="T1611" s="38"/>
      <c r="U1611" s="38"/>
      <c r="V1611" s="38"/>
      <c r="W1611" s="38"/>
      <c r="X1611" s="38"/>
      <c r="Y1611" s="38"/>
      <c r="Z1611" s="38"/>
      <c r="AA1611" s="38"/>
      <c r="AB1611" s="38"/>
      <c r="AC1611" s="38"/>
      <c r="AD1611" s="143"/>
    </row>
    <row r="1612" spans="18:30" x14ac:dyDescent="0.25">
      <c r="R1612" s="38"/>
      <c r="S1612" s="38"/>
      <c r="T1612" s="38"/>
      <c r="U1612" s="38"/>
      <c r="V1612" s="38"/>
      <c r="W1612" s="38"/>
      <c r="X1612" s="38"/>
      <c r="Y1612" s="38"/>
      <c r="Z1612" s="38"/>
      <c r="AA1612" s="38"/>
      <c r="AB1612" s="38"/>
      <c r="AC1612" s="38"/>
      <c r="AD1612" s="143"/>
    </row>
    <row r="1613" spans="18:30" x14ac:dyDescent="0.25">
      <c r="R1613" s="38"/>
      <c r="S1613" s="38"/>
      <c r="T1613" s="38"/>
      <c r="U1613" s="38"/>
      <c r="V1613" s="38"/>
      <c r="W1613" s="38"/>
      <c r="X1613" s="38"/>
      <c r="Y1613" s="38"/>
      <c r="Z1613" s="38"/>
      <c r="AA1613" s="38"/>
      <c r="AB1613" s="38"/>
      <c r="AC1613" s="38"/>
      <c r="AD1613" s="143"/>
    </row>
    <row r="1614" spans="18:30" x14ac:dyDescent="0.25">
      <c r="R1614" s="38"/>
      <c r="S1614" s="38"/>
      <c r="T1614" s="38"/>
      <c r="U1614" s="38"/>
      <c r="V1614" s="38"/>
      <c r="W1614" s="38"/>
      <c r="X1614" s="38"/>
      <c r="Y1614" s="38"/>
      <c r="Z1614" s="38"/>
      <c r="AA1614" s="38"/>
      <c r="AB1614" s="38"/>
      <c r="AC1614" s="38"/>
      <c r="AD1614" s="143"/>
    </row>
    <row r="1615" spans="18:30" x14ac:dyDescent="0.25">
      <c r="R1615" s="38"/>
      <c r="S1615" s="38"/>
      <c r="T1615" s="38"/>
      <c r="U1615" s="38"/>
      <c r="V1615" s="38"/>
      <c r="W1615" s="38"/>
      <c r="X1615" s="38"/>
      <c r="Y1615" s="38"/>
      <c r="Z1615" s="38"/>
      <c r="AA1615" s="38"/>
      <c r="AB1615" s="38"/>
      <c r="AC1615" s="38"/>
      <c r="AD1615" s="143"/>
    </row>
    <row r="1616" spans="18:30" x14ac:dyDescent="0.25">
      <c r="R1616" s="38"/>
      <c r="S1616" s="38"/>
      <c r="T1616" s="38"/>
      <c r="U1616" s="38"/>
      <c r="V1616" s="38"/>
      <c r="W1616" s="38"/>
      <c r="X1616" s="38"/>
      <c r="Y1616" s="38"/>
      <c r="Z1616" s="38"/>
      <c r="AA1616" s="38"/>
      <c r="AB1616" s="38"/>
      <c r="AC1616" s="38"/>
      <c r="AD1616" s="143"/>
    </row>
    <row r="1617" spans="18:30" x14ac:dyDescent="0.25">
      <c r="R1617" s="38"/>
      <c r="S1617" s="38"/>
      <c r="T1617" s="38"/>
      <c r="U1617" s="38"/>
      <c r="V1617" s="38"/>
      <c r="W1617" s="38"/>
      <c r="X1617" s="38"/>
      <c r="Y1617" s="38"/>
      <c r="Z1617" s="38"/>
      <c r="AA1617" s="38"/>
      <c r="AB1617" s="38"/>
      <c r="AC1617" s="38"/>
      <c r="AD1617" s="143"/>
    </row>
    <row r="1618" spans="18:30" x14ac:dyDescent="0.25">
      <c r="R1618" s="38"/>
      <c r="S1618" s="38"/>
      <c r="T1618" s="38"/>
      <c r="U1618" s="38"/>
      <c r="V1618" s="38"/>
      <c r="W1618" s="38"/>
      <c r="X1618" s="38"/>
      <c r="Y1618" s="38"/>
      <c r="Z1618" s="38"/>
      <c r="AA1618" s="38"/>
      <c r="AB1618" s="38"/>
      <c r="AC1618" s="38"/>
      <c r="AD1618" s="143"/>
    </row>
    <row r="1619" spans="18:30" x14ac:dyDescent="0.25">
      <c r="R1619" s="38"/>
      <c r="S1619" s="38"/>
      <c r="T1619" s="38"/>
      <c r="U1619" s="38"/>
      <c r="V1619" s="38"/>
      <c r="W1619" s="38"/>
      <c r="X1619" s="38"/>
      <c r="Y1619" s="38"/>
      <c r="Z1619" s="38"/>
      <c r="AA1619" s="38"/>
      <c r="AB1619" s="38"/>
      <c r="AC1619" s="38"/>
      <c r="AD1619" s="143"/>
    </row>
    <row r="1620" spans="18:30" x14ac:dyDescent="0.25">
      <c r="R1620" s="38"/>
      <c r="S1620" s="38"/>
      <c r="T1620" s="38"/>
      <c r="U1620" s="38"/>
      <c r="V1620" s="38"/>
      <c r="W1620" s="38"/>
      <c r="X1620" s="38"/>
      <c r="Y1620" s="38"/>
      <c r="Z1620" s="38"/>
      <c r="AA1620" s="38"/>
      <c r="AB1620" s="38"/>
      <c r="AC1620" s="38"/>
      <c r="AD1620" s="143"/>
    </row>
    <row r="1621" spans="18:30" x14ac:dyDescent="0.25">
      <c r="R1621" s="38"/>
      <c r="S1621" s="38"/>
      <c r="T1621" s="38"/>
      <c r="U1621" s="38"/>
      <c r="V1621" s="38"/>
      <c r="W1621" s="38"/>
      <c r="X1621" s="38"/>
      <c r="Y1621" s="38"/>
      <c r="Z1621" s="38"/>
      <c r="AA1621" s="38"/>
      <c r="AB1621" s="38"/>
      <c r="AC1621" s="38"/>
      <c r="AD1621" s="143"/>
    </row>
    <row r="1622" spans="18:30" x14ac:dyDescent="0.25">
      <c r="R1622" s="38"/>
      <c r="S1622" s="38"/>
      <c r="T1622" s="38"/>
      <c r="U1622" s="38"/>
      <c r="V1622" s="38"/>
      <c r="W1622" s="38"/>
      <c r="X1622" s="38"/>
      <c r="Y1622" s="38"/>
      <c r="Z1622" s="38"/>
      <c r="AA1622" s="38"/>
      <c r="AB1622" s="38"/>
      <c r="AC1622" s="38"/>
      <c r="AD1622" s="143"/>
    </row>
    <row r="1623" spans="18:30" x14ac:dyDescent="0.25">
      <c r="R1623" s="38"/>
      <c r="S1623" s="38"/>
      <c r="T1623" s="38"/>
      <c r="U1623" s="38"/>
      <c r="V1623" s="38"/>
      <c r="W1623" s="38"/>
      <c r="X1623" s="38"/>
      <c r="Y1623" s="38"/>
      <c r="Z1623" s="38"/>
      <c r="AA1623" s="38"/>
      <c r="AB1623" s="38"/>
      <c r="AC1623" s="38"/>
      <c r="AD1623" s="143"/>
    </row>
    <row r="1624" spans="18:30" x14ac:dyDescent="0.25">
      <c r="R1624" s="38"/>
      <c r="S1624" s="38"/>
      <c r="T1624" s="38"/>
      <c r="U1624" s="38"/>
      <c r="V1624" s="38"/>
      <c r="W1624" s="38"/>
      <c r="X1624" s="38"/>
      <c r="Y1624" s="38"/>
      <c r="Z1624" s="38"/>
      <c r="AA1624" s="38"/>
      <c r="AB1624" s="38"/>
      <c r="AC1624" s="38"/>
      <c r="AD1624" s="143"/>
    </row>
    <row r="1625" spans="18:30" x14ac:dyDescent="0.25">
      <c r="R1625" s="38"/>
      <c r="S1625" s="38"/>
      <c r="T1625" s="38"/>
      <c r="U1625" s="38"/>
      <c r="V1625" s="38"/>
      <c r="W1625" s="38"/>
      <c r="X1625" s="38"/>
      <c r="Y1625" s="38"/>
      <c r="Z1625" s="38"/>
      <c r="AA1625" s="38"/>
      <c r="AB1625" s="38"/>
      <c r="AC1625" s="38"/>
      <c r="AD1625" s="143"/>
    </row>
    <row r="1626" spans="18:30" x14ac:dyDescent="0.25">
      <c r="R1626" s="38"/>
      <c r="S1626" s="38"/>
      <c r="T1626" s="38"/>
      <c r="U1626" s="38"/>
      <c r="V1626" s="38"/>
      <c r="W1626" s="38"/>
      <c r="X1626" s="38"/>
      <c r="Y1626" s="38"/>
      <c r="Z1626" s="38"/>
      <c r="AA1626" s="38"/>
      <c r="AB1626" s="38"/>
      <c r="AC1626" s="38"/>
      <c r="AD1626" s="143"/>
    </row>
    <row r="1627" spans="18:30" x14ac:dyDescent="0.25">
      <c r="R1627" s="38"/>
      <c r="S1627" s="38"/>
      <c r="T1627" s="38"/>
      <c r="U1627" s="38"/>
      <c r="V1627" s="38"/>
      <c r="W1627" s="38"/>
      <c r="X1627" s="38"/>
      <c r="Y1627" s="38"/>
      <c r="Z1627" s="38"/>
      <c r="AA1627" s="38"/>
      <c r="AB1627" s="38"/>
      <c r="AC1627" s="38"/>
      <c r="AD1627" s="143"/>
    </row>
    <row r="1628" spans="18:30" x14ac:dyDescent="0.25">
      <c r="R1628" s="38"/>
      <c r="S1628" s="38"/>
      <c r="T1628" s="38"/>
      <c r="U1628" s="38"/>
      <c r="V1628" s="38"/>
      <c r="W1628" s="38"/>
      <c r="X1628" s="38"/>
      <c r="Y1628" s="38"/>
      <c r="Z1628" s="38"/>
      <c r="AA1628" s="38"/>
      <c r="AB1628" s="38"/>
      <c r="AC1628" s="38"/>
      <c r="AD1628" s="143"/>
    </row>
    <row r="1629" spans="18:30" x14ac:dyDescent="0.25">
      <c r="R1629" s="38"/>
      <c r="S1629" s="38"/>
      <c r="T1629" s="38"/>
      <c r="U1629" s="38"/>
      <c r="V1629" s="38"/>
      <c r="W1629" s="38"/>
      <c r="X1629" s="38"/>
      <c r="Y1629" s="38"/>
      <c r="Z1629" s="38"/>
      <c r="AA1629" s="38"/>
      <c r="AB1629" s="38"/>
      <c r="AC1629" s="38"/>
      <c r="AD1629" s="143"/>
    </row>
    <row r="1630" spans="18:30" x14ac:dyDescent="0.25">
      <c r="R1630" s="38"/>
      <c r="S1630" s="38"/>
      <c r="T1630" s="38"/>
      <c r="U1630" s="38"/>
      <c r="V1630" s="38"/>
      <c r="W1630" s="38"/>
      <c r="X1630" s="38"/>
      <c r="Y1630" s="38"/>
      <c r="Z1630" s="38"/>
      <c r="AA1630" s="38"/>
      <c r="AB1630" s="38"/>
      <c r="AC1630" s="38"/>
      <c r="AD1630" s="143"/>
    </row>
    <row r="1631" spans="18:30" x14ac:dyDescent="0.25">
      <c r="R1631" s="38"/>
      <c r="S1631" s="38"/>
      <c r="T1631" s="38"/>
      <c r="U1631" s="38"/>
      <c r="V1631" s="38"/>
      <c r="W1631" s="38"/>
      <c r="X1631" s="38"/>
      <c r="Y1631" s="38"/>
      <c r="Z1631" s="38"/>
      <c r="AA1631" s="38"/>
      <c r="AB1631" s="38"/>
      <c r="AC1631" s="38"/>
      <c r="AD1631" s="143"/>
    </row>
    <row r="1632" spans="18:30" x14ac:dyDescent="0.25">
      <c r="R1632" s="38"/>
      <c r="S1632" s="38"/>
      <c r="T1632" s="38"/>
      <c r="U1632" s="38"/>
      <c r="V1632" s="38"/>
      <c r="W1632" s="38"/>
      <c r="X1632" s="38"/>
      <c r="Y1632" s="38"/>
      <c r="Z1632" s="38"/>
      <c r="AA1632" s="38"/>
      <c r="AB1632" s="38"/>
      <c r="AC1632" s="38"/>
      <c r="AD1632" s="143"/>
    </row>
    <row r="1633" spans="18:30" x14ac:dyDescent="0.25">
      <c r="R1633" s="38"/>
      <c r="S1633" s="38"/>
      <c r="T1633" s="38"/>
      <c r="U1633" s="38"/>
      <c r="V1633" s="38"/>
      <c r="W1633" s="38"/>
      <c r="X1633" s="38"/>
      <c r="Y1633" s="38"/>
      <c r="Z1633" s="38"/>
      <c r="AA1633" s="38"/>
      <c r="AB1633" s="38"/>
      <c r="AC1633" s="38"/>
      <c r="AD1633" s="143"/>
    </row>
    <row r="1634" spans="18:30" x14ac:dyDescent="0.25">
      <c r="R1634" s="38"/>
      <c r="S1634" s="38"/>
      <c r="T1634" s="38"/>
      <c r="U1634" s="38"/>
      <c r="V1634" s="38"/>
      <c r="W1634" s="38"/>
      <c r="X1634" s="38"/>
      <c r="Y1634" s="38"/>
      <c r="Z1634" s="38"/>
      <c r="AA1634" s="38"/>
      <c r="AB1634" s="38"/>
      <c r="AC1634" s="38"/>
      <c r="AD1634" s="143"/>
    </row>
    <row r="1635" spans="18:30" x14ac:dyDescent="0.25">
      <c r="R1635" s="38"/>
      <c r="S1635" s="38"/>
      <c r="T1635" s="38"/>
      <c r="U1635" s="38"/>
      <c r="V1635" s="38"/>
      <c r="W1635" s="38"/>
      <c r="X1635" s="38"/>
      <c r="Y1635" s="38"/>
      <c r="Z1635" s="38"/>
      <c r="AA1635" s="38"/>
      <c r="AB1635" s="38"/>
      <c r="AC1635" s="38"/>
      <c r="AD1635" s="143"/>
    </row>
    <row r="1636" spans="18:30" x14ac:dyDescent="0.25">
      <c r="R1636" s="38"/>
      <c r="S1636" s="38"/>
      <c r="T1636" s="38"/>
      <c r="U1636" s="38"/>
      <c r="V1636" s="38"/>
      <c r="W1636" s="38"/>
      <c r="X1636" s="38"/>
      <c r="Y1636" s="38"/>
      <c r="Z1636" s="38"/>
      <c r="AA1636" s="38"/>
      <c r="AB1636" s="38"/>
      <c r="AC1636" s="38"/>
      <c r="AD1636" s="143"/>
    </row>
    <row r="1637" spans="18:30" x14ac:dyDescent="0.25">
      <c r="R1637" s="38"/>
      <c r="S1637" s="38"/>
      <c r="T1637" s="38"/>
      <c r="U1637" s="38"/>
      <c r="V1637" s="38"/>
      <c r="W1637" s="38"/>
      <c r="X1637" s="38"/>
      <c r="Y1637" s="38"/>
      <c r="Z1637" s="38"/>
      <c r="AA1637" s="38"/>
      <c r="AB1637" s="38"/>
      <c r="AC1637" s="38"/>
      <c r="AD1637" s="143"/>
    </row>
    <row r="1638" spans="18:30" x14ac:dyDescent="0.25">
      <c r="R1638" s="38"/>
      <c r="S1638" s="38"/>
      <c r="T1638" s="38"/>
      <c r="U1638" s="38"/>
      <c r="V1638" s="38"/>
      <c r="W1638" s="38"/>
      <c r="X1638" s="38"/>
      <c r="Y1638" s="38"/>
      <c r="Z1638" s="38"/>
      <c r="AA1638" s="38"/>
      <c r="AB1638" s="38"/>
      <c r="AC1638" s="38"/>
      <c r="AD1638" s="143"/>
    </row>
    <row r="1639" spans="18:30" x14ac:dyDescent="0.25">
      <c r="R1639" s="38"/>
      <c r="S1639" s="38"/>
      <c r="T1639" s="38"/>
      <c r="U1639" s="38"/>
      <c r="V1639" s="38"/>
      <c r="W1639" s="38"/>
      <c r="X1639" s="38"/>
      <c r="Y1639" s="38"/>
      <c r="Z1639" s="38"/>
      <c r="AA1639" s="38"/>
      <c r="AB1639" s="38"/>
      <c r="AC1639" s="38"/>
      <c r="AD1639" s="143"/>
    </row>
    <row r="1640" spans="18:30" x14ac:dyDescent="0.25">
      <c r="R1640" s="38"/>
      <c r="S1640" s="38"/>
      <c r="T1640" s="38"/>
      <c r="U1640" s="38"/>
      <c r="V1640" s="38"/>
      <c r="W1640" s="38"/>
      <c r="X1640" s="38"/>
      <c r="Y1640" s="38"/>
      <c r="Z1640" s="38"/>
      <c r="AA1640" s="38"/>
      <c r="AB1640" s="38"/>
      <c r="AC1640" s="38"/>
      <c r="AD1640" s="143"/>
    </row>
    <row r="1641" spans="18:30" x14ac:dyDescent="0.25">
      <c r="R1641" s="38"/>
      <c r="S1641" s="38"/>
      <c r="T1641" s="38"/>
      <c r="U1641" s="38"/>
      <c r="V1641" s="38"/>
      <c r="W1641" s="38"/>
      <c r="X1641" s="38"/>
      <c r="Y1641" s="38"/>
      <c r="Z1641" s="38"/>
      <c r="AA1641" s="38"/>
      <c r="AB1641" s="38"/>
      <c r="AC1641" s="38"/>
      <c r="AD1641" s="143"/>
    </row>
    <row r="1642" spans="18:30" x14ac:dyDescent="0.25">
      <c r="R1642" s="38"/>
      <c r="S1642" s="38"/>
      <c r="T1642" s="38"/>
      <c r="U1642" s="38"/>
      <c r="V1642" s="38"/>
      <c r="W1642" s="38"/>
      <c r="X1642" s="38"/>
      <c r="Y1642" s="38"/>
      <c r="Z1642" s="38"/>
      <c r="AA1642" s="38"/>
      <c r="AB1642" s="38"/>
      <c r="AC1642" s="38"/>
      <c r="AD1642" s="143"/>
    </row>
    <row r="1643" spans="18:30" x14ac:dyDescent="0.25">
      <c r="R1643" s="38"/>
      <c r="S1643" s="38"/>
      <c r="T1643" s="38"/>
      <c r="U1643" s="38"/>
      <c r="V1643" s="38"/>
      <c r="W1643" s="38"/>
      <c r="X1643" s="38"/>
      <c r="Y1643" s="38"/>
      <c r="Z1643" s="38"/>
      <c r="AA1643" s="38"/>
      <c r="AB1643" s="38"/>
      <c r="AC1643" s="38"/>
      <c r="AD1643" s="143"/>
    </row>
    <row r="1644" spans="18:30" x14ac:dyDescent="0.25">
      <c r="R1644" s="38"/>
      <c r="S1644" s="38"/>
      <c r="T1644" s="38"/>
      <c r="U1644" s="38"/>
      <c r="V1644" s="38"/>
      <c r="W1644" s="38"/>
      <c r="X1644" s="38"/>
      <c r="Y1644" s="38"/>
      <c r="Z1644" s="38"/>
      <c r="AA1644" s="38"/>
      <c r="AB1644" s="38"/>
      <c r="AC1644" s="38"/>
      <c r="AD1644" s="143"/>
    </row>
    <row r="1645" spans="18:30" x14ac:dyDescent="0.25">
      <c r="R1645" s="38"/>
      <c r="S1645" s="38"/>
      <c r="T1645" s="38"/>
      <c r="U1645" s="38"/>
      <c r="V1645" s="38"/>
      <c r="W1645" s="38"/>
      <c r="X1645" s="38"/>
      <c r="Y1645" s="38"/>
      <c r="Z1645" s="38"/>
      <c r="AA1645" s="38"/>
      <c r="AB1645" s="38"/>
      <c r="AC1645" s="38"/>
      <c r="AD1645" s="143"/>
    </row>
    <row r="1646" spans="18:30" x14ac:dyDescent="0.25">
      <c r="R1646" s="38"/>
      <c r="S1646" s="38"/>
      <c r="T1646" s="38"/>
      <c r="U1646" s="38"/>
      <c r="V1646" s="38"/>
      <c r="W1646" s="38"/>
      <c r="X1646" s="38"/>
      <c r="Y1646" s="38"/>
      <c r="Z1646" s="38"/>
      <c r="AA1646" s="38"/>
      <c r="AB1646" s="38"/>
      <c r="AC1646" s="38"/>
      <c r="AD1646" s="143"/>
    </row>
    <row r="1647" spans="18:30" x14ac:dyDescent="0.25">
      <c r="R1647" s="38"/>
      <c r="S1647" s="38"/>
      <c r="T1647" s="38"/>
      <c r="U1647" s="38"/>
      <c r="V1647" s="38"/>
      <c r="W1647" s="38"/>
      <c r="X1647" s="38"/>
      <c r="Y1647" s="38"/>
      <c r="Z1647" s="38"/>
      <c r="AA1647" s="38"/>
      <c r="AB1647" s="38"/>
      <c r="AC1647" s="38"/>
      <c r="AD1647" s="143"/>
    </row>
    <row r="1648" spans="18:30" x14ac:dyDescent="0.25">
      <c r="R1648" s="38"/>
      <c r="S1648" s="38"/>
      <c r="T1648" s="38"/>
      <c r="U1648" s="38"/>
      <c r="V1648" s="38"/>
      <c r="W1648" s="38"/>
      <c r="X1648" s="38"/>
      <c r="Y1648" s="38"/>
      <c r="Z1648" s="38"/>
      <c r="AA1648" s="38"/>
      <c r="AB1648" s="38"/>
      <c r="AC1648" s="38"/>
      <c r="AD1648" s="143"/>
    </row>
    <row r="1649" spans="18:30" x14ac:dyDescent="0.25">
      <c r="R1649" s="38"/>
      <c r="S1649" s="38"/>
      <c r="T1649" s="38"/>
      <c r="U1649" s="38"/>
      <c r="V1649" s="38"/>
      <c r="W1649" s="38"/>
      <c r="X1649" s="38"/>
      <c r="Y1649" s="38"/>
      <c r="Z1649" s="38"/>
      <c r="AA1649" s="38"/>
      <c r="AB1649" s="38"/>
      <c r="AC1649" s="38"/>
      <c r="AD1649" s="143"/>
    </row>
    <row r="1650" spans="18:30" x14ac:dyDescent="0.25">
      <c r="R1650" s="38"/>
      <c r="S1650" s="38"/>
      <c r="T1650" s="38"/>
      <c r="U1650" s="38"/>
      <c r="V1650" s="38"/>
      <c r="W1650" s="38"/>
      <c r="X1650" s="38"/>
      <c r="Y1650" s="38"/>
      <c r="Z1650" s="38"/>
      <c r="AA1650" s="38"/>
      <c r="AB1650" s="38"/>
      <c r="AC1650" s="38"/>
      <c r="AD1650" s="143"/>
    </row>
    <row r="1651" spans="18:30" x14ac:dyDescent="0.25">
      <c r="R1651" s="38"/>
      <c r="S1651" s="38"/>
      <c r="T1651" s="38"/>
      <c r="U1651" s="38"/>
      <c r="V1651" s="38"/>
      <c r="W1651" s="38"/>
      <c r="X1651" s="38"/>
      <c r="Y1651" s="38"/>
      <c r="Z1651" s="38"/>
      <c r="AA1651" s="38"/>
      <c r="AB1651" s="38"/>
      <c r="AC1651" s="38"/>
      <c r="AD1651" s="143"/>
    </row>
    <row r="1652" spans="18:30" x14ac:dyDescent="0.25">
      <c r="R1652" s="38"/>
      <c r="S1652" s="38"/>
      <c r="T1652" s="38"/>
      <c r="U1652" s="38"/>
      <c r="V1652" s="38"/>
      <c r="W1652" s="38"/>
      <c r="X1652" s="38"/>
      <c r="Y1652" s="38"/>
      <c r="Z1652" s="38"/>
      <c r="AA1652" s="38"/>
      <c r="AB1652" s="38"/>
      <c r="AC1652" s="38"/>
      <c r="AD1652" s="143"/>
    </row>
    <row r="1653" spans="18:30" x14ac:dyDescent="0.25">
      <c r="R1653" s="38"/>
      <c r="S1653" s="38"/>
      <c r="T1653" s="38"/>
      <c r="U1653" s="38"/>
      <c r="V1653" s="38"/>
      <c r="W1653" s="38"/>
      <c r="X1653" s="38"/>
      <c r="Y1653" s="38"/>
      <c r="Z1653" s="38"/>
      <c r="AA1653" s="38"/>
      <c r="AB1653" s="38"/>
      <c r="AC1653" s="38"/>
      <c r="AD1653" s="143"/>
    </row>
    <row r="1654" spans="18:30" x14ac:dyDescent="0.25">
      <c r="R1654" s="38"/>
      <c r="S1654" s="38"/>
      <c r="T1654" s="38"/>
      <c r="U1654" s="38"/>
      <c r="V1654" s="38"/>
      <c r="W1654" s="38"/>
      <c r="X1654" s="38"/>
      <c r="Y1654" s="38"/>
      <c r="Z1654" s="38"/>
      <c r="AA1654" s="38"/>
      <c r="AB1654" s="38"/>
      <c r="AC1654" s="38"/>
      <c r="AD1654" s="143"/>
    </row>
    <row r="1655" spans="18:30" x14ac:dyDescent="0.25">
      <c r="R1655" s="38"/>
      <c r="S1655" s="38"/>
      <c r="T1655" s="38"/>
      <c r="U1655" s="38"/>
      <c r="V1655" s="38"/>
      <c r="W1655" s="38"/>
      <c r="X1655" s="38"/>
      <c r="Y1655" s="38"/>
      <c r="Z1655" s="38"/>
      <c r="AA1655" s="38"/>
      <c r="AB1655" s="38"/>
      <c r="AC1655" s="38"/>
      <c r="AD1655" s="143"/>
    </row>
    <row r="1656" spans="18:30" x14ac:dyDescent="0.25">
      <c r="R1656" s="38"/>
      <c r="S1656" s="38"/>
      <c r="T1656" s="38"/>
      <c r="U1656" s="38"/>
      <c r="V1656" s="38"/>
      <c r="W1656" s="38"/>
      <c r="X1656" s="38"/>
      <c r="Y1656" s="38"/>
      <c r="Z1656" s="38"/>
      <c r="AA1656" s="38"/>
      <c r="AB1656" s="38"/>
      <c r="AC1656" s="38"/>
      <c r="AD1656" s="143"/>
    </row>
    <row r="1657" spans="18:30" x14ac:dyDescent="0.25">
      <c r="R1657" s="38"/>
      <c r="S1657" s="38"/>
      <c r="T1657" s="38"/>
      <c r="U1657" s="38"/>
      <c r="V1657" s="38"/>
      <c r="W1657" s="38"/>
      <c r="X1657" s="38"/>
      <c r="Y1657" s="38"/>
      <c r="Z1657" s="38"/>
      <c r="AA1657" s="38"/>
      <c r="AB1657" s="38"/>
      <c r="AC1657" s="38"/>
      <c r="AD1657" s="143"/>
    </row>
    <row r="1658" spans="18:30" x14ac:dyDescent="0.25">
      <c r="R1658" s="38"/>
      <c r="S1658" s="38"/>
      <c r="T1658" s="38"/>
      <c r="U1658" s="38"/>
      <c r="V1658" s="38"/>
      <c r="W1658" s="38"/>
      <c r="X1658" s="38"/>
      <c r="Y1658" s="38"/>
      <c r="Z1658" s="38"/>
      <c r="AA1658" s="38"/>
      <c r="AB1658" s="38"/>
      <c r="AC1658" s="38"/>
      <c r="AD1658" s="143"/>
    </row>
    <row r="1659" spans="18:30" x14ac:dyDescent="0.25">
      <c r="R1659" s="38"/>
      <c r="S1659" s="38"/>
      <c r="T1659" s="38"/>
      <c r="U1659" s="38"/>
      <c r="V1659" s="38"/>
      <c r="W1659" s="38"/>
      <c r="X1659" s="38"/>
      <c r="Y1659" s="38"/>
      <c r="Z1659" s="38"/>
      <c r="AA1659" s="38"/>
      <c r="AB1659" s="38"/>
      <c r="AC1659" s="38"/>
      <c r="AD1659" s="143"/>
    </row>
    <row r="1660" spans="18:30" x14ac:dyDescent="0.25">
      <c r="R1660" s="38"/>
      <c r="S1660" s="38"/>
      <c r="T1660" s="38"/>
      <c r="U1660" s="38"/>
      <c r="V1660" s="38"/>
      <c r="W1660" s="38"/>
      <c r="X1660" s="38"/>
      <c r="Y1660" s="38"/>
      <c r="Z1660" s="38"/>
      <c r="AA1660" s="38"/>
      <c r="AB1660" s="38"/>
      <c r="AC1660" s="38"/>
      <c r="AD1660" s="143"/>
    </row>
    <row r="1661" spans="18:30" x14ac:dyDescent="0.25">
      <c r="R1661" s="38"/>
      <c r="S1661" s="38"/>
      <c r="T1661" s="38"/>
      <c r="U1661" s="38"/>
      <c r="V1661" s="38"/>
      <c r="W1661" s="38"/>
      <c r="X1661" s="38"/>
      <c r="Y1661" s="38"/>
      <c r="Z1661" s="38"/>
      <c r="AA1661" s="38"/>
      <c r="AB1661" s="38"/>
      <c r="AC1661" s="38"/>
      <c r="AD1661" s="143"/>
    </row>
    <row r="1662" spans="18:30" x14ac:dyDescent="0.25">
      <c r="R1662" s="38"/>
      <c r="S1662" s="38"/>
      <c r="T1662" s="38"/>
      <c r="U1662" s="38"/>
      <c r="V1662" s="38"/>
      <c r="W1662" s="38"/>
      <c r="X1662" s="38"/>
      <c r="Y1662" s="38"/>
      <c r="Z1662" s="38"/>
      <c r="AA1662" s="38"/>
      <c r="AB1662" s="38"/>
      <c r="AC1662" s="38"/>
      <c r="AD1662" s="143"/>
    </row>
    <row r="1663" spans="18:30" x14ac:dyDescent="0.25">
      <c r="R1663" s="38"/>
      <c r="S1663" s="38"/>
      <c r="T1663" s="38"/>
      <c r="U1663" s="38"/>
      <c r="V1663" s="38"/>
      <c r="W1663" s="38"/>
      <c r="X1663" s="38"/>
      <c r="Y1663" s="38"/>
      <c r="Z1663" s="38"/>
      <c r="AA1663" s="38"/>
      <c r="AB1663" s="38"/>
      <c r="AC1663" s="38"/>
      <c r="AD1663" s="143"/>
    </row>
    <row r="1664" spans="18:30" x14ac:dyDescent="0.25">
      <c r="R1664" s="38"/>
      <c r="S1664" s="38"/>
      <c r="T1664" s="38"/>
      <c r="U1664" s="38"/>
      <c r="V1664" s="38"/>
      <c r="W1664" s="38"/>
      <c r="X1664" s="38"/>
      <c r="Y1664" s="38"/>
      <c r="Z1664" s="38"/>
      <c r="AA1664" s="38"/>
      <c r="AB1664" s="38"/>
      <c r="AC1664" s="38"/>
      <c r="AD1664" s="143"/>
    </row>
    <row r="1665" spans="18:30" x14ac:dyDescent="0.25">
      <c r="R1665" s="38"/>
      <c r="S1665" s="38"/>
      <c r="T1665" s="38"/>
      <c r="U1665" s="38"/>
      <c r="V1665" s="38"/>
      <c r="W1665" s="38"/>
      <c r="X1665" s="38"/>
      <c r="Y1665" s="38"/>
      <c r="Z1665" s="38"/>
      <c r="AA1665" s="38"/>
      <c r="AB1665" s="38"/>
      <c r="AC1665" s="38"/>
      <c r="AD1665" s="143"/>
    </row>
    <row r="1666" spans="18:30" x14ac:dyDescent="0.25">
      <c r="R1666" s="38"/>
      <c r="S1666" s="38"/>
      <c r="T1666" s="38"/>
      <c r="U1666" s="38"/>
      <c r="V1666" s="38"/>
      <c r="W1666" s="38"/>
      <c r="X1666" s="38"/>
      <c r="Y1666" s="38"/>
      <c r="Z1666" s="38"/>
      <c r="AA1666" s="38"/>
      <c r="AB1666" s="38"/>
      <c r="AC1666" s="38"/>
      <c r="AD1666" s="143"/>
    </row>
    <row r="1667" spans="18:30" x14ac:dyDescent="0.25">
      <c r="R1667" s="38"/>
      <c r="S1667" s="38"/>
      <c r="T1667" s="38"/>
      <c r="U1667" s="38"/>
      <c r="V1667" s="38"/>
      <c r="W1667" s="38"/>
      <c r="X1667" s="38"/>
      <c r="Y1667" s="38"/>
      <c r="Z1667" s="38"/>
      <c r="AA1667" s="38"/>
      <c r="AB1667" s="38"/>
      <c r="AC1667" s="38"/>
      <c r="AD1667" s="143"/>
    </row>
    <row r="1668" spans="18:30" x14ac:dyDescent="0.25">
      <c r="R1668" s="38"/>
      <c r="S1668" s="38"/>
      <c r="T1668" s="38"/>
      <c r="U1668" s="38"/>
      <c r="V1668" s="38"/>
      <c r="W1668" s="38"/>
      <c r="X1668" s="38"/>
      <c r="Y1668" s="38"/>
      <c r="Z1668" s="38"/>
      <c r="AA1668" s="38"/>
      <c r="AB1668" s="38"/>
      <c r="AC1668" s="38"/>
      <c r="AD1668" s="143"/>
    </row>
    <row r="1669" spans="18:30" x14ac:dyDescent="0.25">
      <c r="R1669" s="38"/>
      <c r="S1669" s="38"/>
      <c r="T1669" s="38"/>
      <c r="U1669" s="38"/>
      <c r="V1669" s="38"/>
      <c r="W1669" s="38"/>
      <c r="X1669" s="38"/>
      <c r="Y1669" s="38"/>
      <c r="Z1669" s="38"/>
      <c r="AA1669" s="38"/>
      <c r="AB1669" s="38"/>
      <c r="AC1669" s="38"/>
      <c r="AD1669" s="143"/>
    </row>
    <row r="1670" spans="18:30" x14ac:dyDescent="0.25">
      <c r="R1670" s="38"/>
      <c r="S1670" s="38"/>
      <c r="T1670" s="38"/>
      <c r="U1670" s="38"/>
      <c r="V1670" s="38"/>
      <c r="W1670" s="38"/>
      <c r="X1670" s="38"/>
      <c r="Y1670" s="38"/>
      <c r="Z1670" s="38"/>
      <c r="AA1670" s="38"/>
      <c r="AB1670" s="38"/>
      <c r="AC1670" s="38"/>
      <c r="AD1670" s="143"/>
    </row>
    <row r="1671" spans="18:30" x14ac:dyDescent="0.25">
      <c r="R1671" s="38"/>
      <c r="S1671" s="38"/>
      <c r="T1671" s="38"/>
      <c r="U1671" s="38"/>
      <c r="V1671" s="38"/>
      <c r="W1671" s="38"/>
      <c r="X1671" s="38"/>
      <c r="Y1671" s="38"/>
      <c r="Z1671" s="38"/>
      <c r="AA1671" s="38"/>
      <c r="AB1671" s="38"/>
      <c r="AC1671" s="38"/>
      <c r="AD1671" s="143"/>
    </row>
    <row r="1672" spans="18:30" x14ac:dyDescent="0.25">
      <c r="R1672" s="38"/>
      <c r="S1672" s="38"/>
      <c r="T1672" s="38"/>
      <c r="U1672" s="38"/>
      <c r="V1672" s="38"/>
      <c r="W1672" s="38"/>
      <c r="X1672" s="38"/>
      <c r="Y1672" s="38"/>
      <c r="Z1672" s="38"/>
      <c r="AA1672" s="38"/>
      <c r="AB1672" s="38"/>
      <c r="AC1672" s="38"/>
      <c r="AD1672" s="143"/>
    </row>
    <row r="1673" spans="18:30" x14ac:dyDescent="0.25">
      <c r="R1673" s="38"/>
      <c r="S1673" s="38"/>
      <c r="T1673" s="38"/>
      <c r="U1673" s="38"/>
      <c r="V1673" s="38"/>
      <c r="W1673" s="38"/>
      <c r="X1673" s="38"/>
      <c r="Y1673" s="38"/>
      <c r="Z1673" s="38"/>
      <c r="AA1673" s="38"/>
      <c r="AB1673" s="38"/>
      <c r="AC1673" s="38"/>
      <c r="AD1673" s="143"/>
    </row>
    <row r="1674" spans="18:30" x14ac:dyDescent="0.25">
      <c r="R1674" s="38"/>
      <c r="S1674" s="38"/>
      <c r="T1674" s="38"/>
      <c r="U1674" s="38"/>
      <c r="V1674" s="38"/>
      <c r="W1674" s="38"/>
      <c r="X1674" s="38"/>
      <c r="Y1674" s="38"/>
      <c r="Z1674" s="38"/>
      <c r="AA1674" s="38"/>
      <c r="AB1674" s="38"/>
      <c r="AC1674" s="38"/>
      <c r="AD1674" s="143"/>
    </row>
    <row r="1675" spans="18:30" x14ac:dyDescent="0.25">
      <c r="R1675" s="38"/>
      <c r="S1675" s="38"/>
      <c r="T1675" s="38"/>
      <c r="U1675" s="38"/>
      <c r="V1675" s="38"/>
      <c r="W1675" s="38"/>
      <c r="X1675" s="38"/>
      <c r="Y1675" s="38"/>
      <c r="Z1675" s="38"/>
      <c r="AA1675" s="38"/>
      <c r="AB1675" s="38"/>
      <c r="AC1675" s="38"/>
      <c r="AD1675" s="143"/>
    </row>
    <row r="1676" spans="18:30" x14ac:dyDescent="0.25">
      <c r="R1676" s="38"/>
      <c r="S1676" s="38"/>
      <c r="T1676" s="38"/>
      <c r="U1676" s="38"/>
      <c r="V1676" s="38"/>
      <c r="W1676" s="38"/>
      <c r="X1676" s="38"/>
      <c r="Y1676" s="38"/>
      <c r="Z1676" s="38"/>
      <c r="AA1676" s="38"/>
      <c r="AB1676" s="38"/>
      <c r="AC1676" s="38"/>
      <c r="AD1676" s="143"/>
    </row>
    <row r="1677" spans="18:30" x14ac:dyDescent="0.25">
      <c r="R1677" s="38"/>
      <c r="S1677" s="38"/>
      <c r="T1677" s="38"/>
      <c r="U1677" s="38"/>
      <c r="V1677" s="38"/>
      <c r="W1677" s="38"/>
      <c r="X1677" s="38"/>
      <c r="Y1677" s="38"/>
      <c r="Z1677" s="38"/>
      <c r="AA1677" s="38"/>
      <c r="AB1677" s="38"/>
      <c r="AC1677" s="38"/>
      <c r="AD1677" s="143"/>
    </row>
    <row r="1678" spans="18:30" x14ac:dyDescent="0.25">
      <c r="R1678" s="38"/>
      <c r="S1678" s="38"/>
      <c r="T1678" s="38"/>
      <c r="U1678" s="38"/>
      <c r="V1678" s="38"/>
      <c r="W1678" s="38"/>
      <c r="X1678" s="38"/>
      <c r="Y1678" s="38"/>
      <c r="Z1678" s="38"/>
      <c r="AA1678" s="38"/>
      <c r="AB1678" s="38"/>
      <c r="AC1678" s="38"/>
      <c r="AD1678" s="143"/>
    </row>
    <row r="1679" spans="18:30" x14ac:dyDescent="0.25">
      <c r="R1679" s="38"/>
      <c r="S1679" s="38"/>
      <c r="T1679" s="38"/>
      <c r="U1679" s="38"/>
      <c r="V1679" s="38"/>
      <c r="W1679" s="38"/>
      <c r="X1679" s="38"/>
      <c r="Y1679" s="38"/>
      <c r="Z1679" s="38"/>
      <c r="AA1679" s="38"/>
      <c r="AB1679" s="38"/>
      <c r="AC1679" s="38"/>
      <c r="AD1679" s="143"/>
    </row>
    <row r="1680" spans="18:30" x14ac:dyDescent="0.25">
      <c r="R1680" s="38"/>
      <c r="S1680" s="38"/>
      <c r="T1680" s="38"/>
      <c r="U1680" s="38"/>
      <c r="V1680" s="38"/>
      <c r="W1680" s="38"/>
      <c r="X1680" s="38"/>
      <c r="Y1680" s="38"/>
      <c r="Z1680" s="38"/>
      <c r="AA1680" s="38"/>
      <c r="AB1680" s="38"/>
      <c r="AC1680" s="38"/>
      <c r="AD1680" s="143"/>
    </row>
    <row r="1681" spans="18:30" x14ac:dyDescent="0.25">
      <c r="R1681" s="38"/>
      <c r="S1681" s="38"/>
      <c r="T1681" s="38"/>
      <c r="U1681" s="38"/>
      <c r="V1681" s="38"/>
      <c r="W1681" s="38"/>
      <c r="X1681" s="38"/>
      <c r="Y1681" s="38"/>
      <c r="Z1681" s="38"/>
      <c r="AA1681" s="38"/>
      <c r="AB1681" s="38"/>
      <c r="AC1681" s="38"/>
      <c r="AD1681" s="143"/>
    </row>
    <row r="1682" spans="18:30" x14ac:dyDescent="0.25">
      <c r="R1682" s="38"/>
      <c r="S1682" s="38"/>
      <c r="T1682" s="38"/>
      <c r="U1682" s="38"/>
      <c r="V1682" s="38"/>
      <c r="W1682" s="38"/>
      <c r="X1682" s="38"/>
      <c r="Y1682" s="38"/>
      <c r="Z1682" s="38"/>
      <c r="AA1682" s="38"/>
      <c r="AB1682" s="38"/>
      <c r="AC1682" s="38"/>
      <c r="AD1682" s="143"/>
    </row>
    <row r="1683" spans="18:30" x14ac:dyDescent="0.25">
      <c r="R1683" s="38"/>
      <c r="S1683" s="38"/>
      <c r="T1683" s="38"/>
      <c r="U1683" s="38"/>
      <c r="V1683" s="38"/>
      <c r="W1683" s="38"/>
      <c r="X1683" s="38"/>
      <c r="Y1683" s="38"/>
      <c r="Z1683" s="38"/>
      <c r="AA1683" s="38"/>
      <c r="AB1683" s="38"/>
      <c r="AC1683" s="38"/>
      <c r="AD1683" s="143"/>
    </row>
    <row r="1684" spans="18:30" x14ac:dyDescent="0.25">
      <c r="R1684" s="38"/>
      <c r="S1684" s="38"/>
      <c r="T1684" s="38"/>
      <c r="U1684" s="38"/>
      <c r="V1684" s="38"/>
      <c r="W1684" s="38"/>
      <c r="X1684" s="38"/>
      <c r="Y1684" s="38"/>
      <c r="Z1684" s="38"/>
      <c r="AA1684" s="38"/>
      <c r="AB1684" s="38"/>
      <c r="AC1684" s="38"/>
      <c r="AD1684" s="143"/>
    </row>
    <row r="1685" spans="18:30" x14ac:dyDescent="0.25">
      <c r="R1685" s="38"/>
      <c r="S1685" s="38"/>
      <c r="T1685" s="38"/>
      <c r="U1685" s="38"/>
      <c r="V1685" s="38"/>
      <c r="W1685" s="38"/>
      <c r="X1685" s="38"/>
      <c r="Y1685" s="38"/>
      <c r="Z1685" s="38"/>
      <c r="AA1685" s="38"/>
      <c r="AB1685" s="38"/>
      <c r="AC1685" s="38"/>
      <c r="AD1685" s="143"/>
    </row>
    <row r="1686" spans="18:30" x14ac:dyDescent="0.25">
      <c r="R1686" s="38"/>
      <c r="S1686" s="38"/>
      <c r="T1686" s="38"/>
      <c r="U1686" s="38"/>
      <c r="V1686" s="38"/>
      <c r="W1686" s="38"/>
      <c r="X1686" s="38"/>
      <c r="Y1686" s="38"/>
      <c r="Z1686" s="38"/>
      <c r="AA1686" s="38"/>
      <c r="AB1686" s="38"/>
      <c r="AC1686" s="38"/>
      <c r="AD1686" s="143"/>
    </row>
    <row r="1687" spans="18:30" x14ac:dyDescent="0.25">
      <c r="R1687" s="38"/>
      <c r="S1687" s="38"/>
      <c r="T1687" s="38"/>
      <c r="U1687" s="38"/>
      <c r="V1687" s="38"/>
      <c r="W1687" s="38"/>
      <c r="X1687" s="38"/>
      <c r="Y1687" s="38"/>
      <c r="Z1687" s="38"/>
      <c r="AA1687" s="38"/>
      <c r="AB1687" s="38"/>
      <c r="AC1687" s="38"/>
      <c r="AD1687" s="143"/>
    </row>
    <row r="1688" spans="18:30" x14ac:dyDescent="0.25">
      <c r="R1688" s="38"/>
      <c r="S1688" s="38"/>
      <c r="T1688" s="38"/>
      <c r="U1688" s="38"/>
      <c r="V1688" s="38"/>
      <c r="W1688" s="38"/>
      <c r="X1688" s="38"/>
      <c r="Y1688" s="38"/>
      <c r="Z1688" s="38"/>
      <c r="AA1688" s="38"/>
      <c r="AB1688" s="38"/>
      <c r="AC1688" s="38"/>
      <c r="AD1688" s="143"/>
    </row>
    <row r="1689" spans="18:30" x14ac:dyDescent="0.25">
      <c r="R1689" s="38"/>
      <c r="S1689" s="38"/>
      <c r="T1689" s="38"/>
      <c r="U1689" s="38"/>
      <c r="V1689" s="38"/>
      <c r="W1689" s="38"/>
      <c r="X1689" s="38"/>
      <c r="Y1689" s="38"/>
      <c r="Z1689" s="38"/>
      <c r="AA1689" s="38"/>
      <c r="AB1689" s="38"/>
      <c r="AC1689" s="38"/>
      <c r="AD1689" s="143"/>
    </row>
    <row r="1690" spans="18:30" x14ac:dyDescent="0.25">
      <c r="R1690" s="38"/>
      <c r="S1690" s="38"/>
      <c r="T1690" s="38"/>
      <c r="U1690" s="38"/>
      <c r="V1690" s="38"/>
      <c r="W1690" s="38"/>
      <c r="X1690" s="38"/>
      <c r="Y1690" s="38"/>
      <c r="Z1690" s="38"/>
      <c r="AA1690" s="38"/>
      <c r="AB1690" s="38"/>
      <c r="AC1690" s="38"/>
      <c r="AD1690" s="143"/>
    </row>
    <row r="1691" spans="18:30" x14ac:dyDescent="0.25">
      <c r="R1691" s="38"/>
      <c r="S1691" s="38"/>
      <c r="T1691" s="38"/>
      <c r="U1691" s="38"/>
      <c r="V1691" s="38"/>
      <c r="W1691" s="38"/>
      <c r="X1691" s="38"/>
      <c r="Y1691" s="38"/>
      <c r="Z1691" s="38"/>
      <c r="AA1691" s="38"/>
      <c r="AB1691" s="38"/>
      <c r="AC1691" s="38"/>
      <c r="AD1691" s="143"/>
    </row>
    <row r="1692" spans="18:30" x14ac:dyDescent="0.25">
      <c r="R1692" s="38"/>
      <c r="S1692" s="38"/>
      <c r="T1692" s="38"/>
      <c r="U1692" s="38"/>
      <c r="V1692" s="38"/>
      <c r="W1692" s="38"/>
      <c r="X1692" s="38"/>
      <c r="Y1692" s="38"/>
      <c r="Z1692" s="38"/>
      <c r="AA1692" s="38"/>
      <c r="AB1692" s="38"/>
      <c r="AC1692" s="38"/>
      <c r="AD1692" s="143"/>
    </row>
    <row r="1693" spans="18:30" x14ac:dyDescent="0.25">
      <c r="R1693" s="38"/>
      <c r="S1693" s="38"/>
      <c r="T1693" s="38"/>
      <c r="U1693" s="38"/>
      <c r="V1693" s="38"/>
      <c r="W1693" s="38"/>
      <c r="X1693" s="38"/>
      <c r="Y1693" s="38"/>
      <c r="Z1693" s="38"/>
      <c r="AA1693" s="38"/>
      <c r="AB1693" s="38"/>
      <c r="AC1693" s="38"/>
      <c r="AD1693" s="143"/>
    </row>
    <row r="1694" spans="18:30" x14ac:dyDescent="0.25">
      <c r="R1694" s="38"/>
      <c r="S1694" s="38"/>
      <c r="T1694" s="38"/>
      <c r="U1694" s="38"/>
      <c r="V1694" s="38"/>
      <c r="W1694" s="38"/>
      <c r="X1694" s="38"/>
      <c r="Y1694" s="38"/>
      <c r="Z1694" s="38"/>
      <c r="AA1694" s="38"/>
      <c r="AB1694" s="38"/>
      <c r="AC1694" s="38"/>
      <c r="AD1694" s="143"/>
    </row>
    <row r="1695" spans="18:30" x14ac:dyDescent="0.25">
      <c r="R1695" s="38"/>
      <c r="S1695" s="38"/>
      <c r="T1695" s="38"/>
      <c r="U1695" s="38"/>
      <c r="V1695" s="38"/>
      <c r="W1695" s="38"/>
      <c r="X1695" s="38"/>
      <c r="Y1695" s="38"/>
      <c r="Z1695" s="38"/>
      <c r="AA1695" s="38"/>
      <c r="AB1695" s="38"/>
      <c r="AC1695" s="38"/>
      <c r="AD1695" s="143"/>
    </row>
    <row r="1696" spans="18:30" x14ac:dyDescent="0.25">
      <c r="R1696" s="38"/>
      <c r="S1696" s="38"/>
      <c r="T1696" s="38"/>
      <c r="U1696" s="38"/>
      <c r="V1696" s="38"/>
      <c r="W1696" s="38"/>
      <c r="X1696" s="38"/>
      <c r="Y1696" s="38"/>
      <c r="Z1696" s="38"/>
      <c r="AA1696" s="38"/>
      <c r="AB1696" s="38"/>
      <c r="AC1696" s="38"/>
      <c r="AD1696" s="143"/>
    </row>
    <row r="1697" spans="18:30" x14ac:dyDescent="0.25">
      <c r="R1697" s="38"/>
      <c r="S1697" s="38"/>
      <c r="T1697" s="38"/>
      <c r="U1697" s="38"/>
      <c r="V1697" s="38"/>
      <c r="W1697" s="38"/>
      <c r="X1697" s="38"/>
      <c r="Y1697" s="38"/>
      <c r="Z1697" s="38"/>
      <c r="AA1697" s="38"/>
      <c r="AB1697" s="38"/>
      <c r="AC1697" s="38"/>
      <c r="AD1697" s="143"/>
    </row>
    <row r="1698" spans="18:30" x14ac:dyDescent="0.25">
      <c r="R1698" s="38"/>
      <c r="S1698" s="38"/>
      <c r="T1698" s="38"/>
      <c r="U1698" s="38"/>
      <c r="V1698" s="38"/>
      <c r="W1698" s="38"/>
      <c r="X1698" s="38"/>
      <c r="Y1698" s="38"/>
      <c r="Z1698" s="38"/>
      <c r="AA1698" s="38"/>
      <c r="AB1698" s="38"/>
      <c r="AC1698" s="38"/>
      <c r="AD1698" s="143"/>
    </row>
    <row r="1699" spans="18:30" x14ac:dyDescent="0.25">
      <c r="R1699" s="38"/>
      <c r="S1699" s="38"/>
      <c r="T1699" s="38"/>
      <c r="U1699" s="38"/>
      <c r="V1699" s="38"/>
      <c r="W1699" s="38"/>
      <c r="X1699" s="38"/>
      <c r="Y1699" s="38"/>
      <c r="Z1699" s="38"/>
      <c r="AA1699" s="38"/>
      <c r="AB1699" s="38"/>
      <c r="AC1699" s="38"/>
      <c r="AD1699" s="143"/>
    </row>
    <row r="1700" spans="18:30" x14ac:dyDescent="0.25">
      <c r="R1700" s="38"/>
      <c r="S1700" s="38"/>
      <c r="T1700" s="38"/>
      <c r="U1700" s="38"/>
      <c r="V1700" s="38"/>
      <c r="W1700" s="38"/>
      <c r="X1700" s="38"/>
      <c r="Y1700" s="38"/>
      <c r="Z1700" s="38"/>
      <c r="AA1700" s="38"/>
      <c r="AB1700" s="38"/>
      <c r="AC1700" s="38"/>
      <c r="AD1700" s="143"/>
    </row>
    <row r="1701" spans="18:30" x14ac:dyDescent="0.25">
      <c r="R1701" s="38"/>
      <c r="S1701" s="38"/>
      <c r="T1701" s="38"/>
      <c r="U1701" s="38"/>
      <c r="V1701" s="38"/>
      <c r="W1701" s="38"/>
      <c r="X1701" s="38"/>
      <c r="Y1701" s="38"/>
      <c r="Z1701" s="38"/>
      <c r="AA1701" s="38"/>
      <c r="AB1701" s="38"/>
      <c r="AC1701" s="38"/>
      <c r="AD1701" s="143"/>
    </row>
    <row r="1702" spans="18:30" x14ac:dyDescent="0.25">
      <c r="R1702" s="38"/>
      <c r="S1702" s="38"/>
      <c r="T1702" s="38"/>
      <c r="U1702" s="38"/>
      <c r="V1702" s="38"/>
      <c r="W1702" s="38"/>
      <c r="X1702" s="38"/>
      <c r="Y1702" s="38"/>
      <c r="Z1702" s="38"/>
      <c r="AA1702" s="38"/>
      <c r="AB1702" s="38"/>
      <c r="AC1702" s="38"/>
      <c r="AD1702" s="143"/>
    </row>
    <row r="1703" spans="18:30" x14ac:dyDescent="0.25">
      <c r="R1703" s="38"/>
      <c r="S1703" s="38"/>
      <c r="T1703" s="38"/>
      <c r="U1703" s="38"/>
      <c r="V1703" s="38"/>
      <c r="W1703" s="38"/>
      <c r="X1703" s="38"/>
      <c r="Y1703" s="38"/>
      <c r="Z1703" s="38"/>
      <c r="AA1703" s="38"/>
      <c r="AB1703" s="38"/>
      <c r="AC1703" s="38"/>
      <c r="AD1703" s="143"/>
    </row>
    <row r="1704" spans="18:30" x14ac:dyDescent="0.25">
      <c r="R1704" s="38"/>
      <c r="S1704" s="38"/>
      <c r="T1704" s="38"/>
      <c r="U1704" s="38"/>
      <c r="V1704" s="38"/>
      <c r="W1704" s="38"/>
      <c r="X1704" s="38"/>
      <c r="Y1704" s="38"/>
      <c r="Z1704" s="38"/>
      <c r="AA1704" s="38"/>
      <c r="AB1704" s="38"/>
      <c r="AC1704" s="38"/>
      <c r="AD1704" s="143"/>
    </row>
    <row r="1705" spans="18:30" x14ac:dyDescent="0.25">
      <c r="R1705" s="38"/>
      <c r="S1705" s="38"/>
      <c r="T1705" s="38"/>
      <c r="U1705" s="38"/>
      <c r="V1705" s="38"/>
      <c r="W1705" s="38"/>
      <c r="X1705" s="38"/>
      <c r="Y1705" s="38"/>
      <c r="Z1705" s="38"/>
      <c r="AA1705" s="38"/>
      <c r="AB1705" s="38"/>
      <c r="AC1705" s="38"/>
      <c r="AD1705" s="143"/>
    </row>
    <row r="1706" spans="18:30" x14ac:dyDescent="0.25">
      <c r="R1706" s="38"/>
      <c r="S1706" s="38"/>
      <c r="T1706" s="38"/>
      <c r="U1706" s="38"/>
      <c r="V1706" s="38"/>
      <c r="W1706" s="38"/>
      <c r="X1706" s="38"/>
      <c r="Y1706" s="38"/>
      <c r="Z1706" s="38"/>
      <c r="AA1706" s="38"/>
      <c r="AB1706" s="38"/>
      <c r="AC1706" s="38"/>
      <c r="AD1706" s="143"/>
    </row>
    <row r="1707" spans="18:30" x14ac:dyDescent="0.25">
      <c r="R1707" s="38"/>
      <c r="S1707" s="38"/>
      <c r="T1707" s="38"/>
      <c r="U1707" s="38"/>
      <c r="V1707" s="38"/>
      <c r="W1707" s="38"/>
      <c r="X1707" s="38"/>
      <c r="Y1707" s="38"/>
      <c r="Z1707" s="38"/>
      <c r="AA1707" s="38"/>
      <c r="AB1707" s="38"/>
      <c r="AC1707" s="38"/>
      <c r="AD1707" s="143"/>
    </row>
    <row r="1708" spans="18:30" x14ac:dyDescent="0.25">
      <c r="R1708" s="38"/>
      <c r="S1708" s="38"/>
      <c r="T1708" s="38"/>
      <c r="U1708" s="38"/>
      <c r="V1708" s="38"/>
      <c r="W1708" s="38"/>
      <c r="X1708" s="38"/>
      <c r="Y1708" s="38"/>
      <c r="Z1708" s="38"/>
      <c r="AA1708" s="38"/>
      <c r="AB1708" s="38"/>
      <c r="AC1708" s="38"/>
      <c r="AD1708" s="143"/>
    </row>
    <row r="1709" spans="18:30" x14ac:dyDescent="0.25">
      <c r="R1709" s="38"/>
      <c r="S1709" s="38"/>
      <c r="T1709" s="38"/>
      <c r="U1709" s="38"/>
      <c r="V1709" s="38"/>
      <c r="W1709" s="38"/>
      <c r="X1709" s="38"/>
      <c r="Y1709" s="38"/>
      <c r="Z1709" s="38"/>
      <c r="AA1709" s="38"/>
      <c r="AB1709" s="38"/>
      <c r="AC1709" s="38"/>
      <c r="AD1709" s="143"/>
    </row>
    <row r="1710" spans="18:30" x14ac:dyDescent="0.25">
      <c r="R1710" s="38"/>
      <c r="S1710" s="38"/>
      <c r="T1710" s="38"/>
      <c r="U1710" s="38"/>
      <c r="V1710" s="38"/>
      <c r="W1710" s="38"/>
      <c r="X1710" s="38"/>
      <c r="Y1710" s="38"/>
      <c r="Z1710" s="38"/>
      <c r="AA1710" s="38"/>
      <c r="AB1710" s="38"/>
      <c r="AC1710" s="38"/>
      <c r="AD1710" s="143"/>
    </row>
    <row r="1711" spans="18:30" x14ac:dyDescent="0.25">
      <c r="R1711" s="38"/>
      <c r="S1711" s="38"/>
      <c r="T1711" s="38"/>
      <c r="U1711" s="38"/>
      <c r="V1711" s="38"/>
      <c r="W1711" s="38"/>
      <c r="X1711" s="38"/>
      <c r="Y1711" s="38"/>
      <c r="Z1711" s="38"/>
      <c r="AA1711" s="38"/>
      <c r="AB1711" s="38"/>
      <c r="AC1711" s="38"/>
      <c r="AD1711" s="143"/>
    </row>
    <row r="1712" spans="18:30" x14ac:dyDescent="0.25">
      <c r="R1712" s="38"/>
      <c r="S1712" s="38"/>
      <c r="T1712" s="38"/>
      <c r="U1712" s="38"/>
      <c r="V1712" s="38"/>
      <c r="W1712" s="38"/>
      <c r="X1712" s="38"/>
      <c r="Y1712" s="38"/>
      <c r="Z1712" s="38"/>
      <c r="AA1712" s="38"/>
      <c r="AB1712" s="38"/>
      <c r="AC1712" s="38"/>
      <c r="AD1712" s="143"/>
    </row>
    <row r="1713" spans="18:30" x14ac:dyDescent="0.25">
      <c r="R1713" s="38"/>
      <c r="S1713" s="38"/>
      <c r="T1713" s="38"/>
      <c r="U1713" s="38"/>
      <c r="V1713" s="38"/>
      <c r="W1713" s="38"/>
      <c r="X1713" s="38"/>
      <c r="Y1713" s="38"/>
      <c r="Z1713" s="38"/>
      <c r="AA1713" s="38"/>
      <c r="AB1713" s="38"/>
      <c r="AC1713" s="38"/>
      <c r="AD1713" s="143"/>
    </row>
    <row r="1714" spans="18:30" x14ac:dyDescent="0.25">
      <c r="R1714" s="38"/>
      <c r="S1714" s="38"/>
      <c r="T1714" s="38"/>
      <c r="U1714" s="38"/>
      <c r="V1714" s="38"/>
      <c r="W1714" s="38"/>
      <c r="X1714" s="38"/>
      <c r="Y1714" s="38"/>
      <c r="Z1714" s="38"/>
      <c r="AA1714" s="38"/>
      <c r="AB1714" s="38"/>
      <c r="AC1714" s="38"/>
      <c r="AD1714" s="143"/>
    </row>
    <row r="1715" spans="18:30" x14ac:dyDescent="0.25">
      <c r="R1715" s="38"/>
      <c r="S1715" s="38"/>
      <c r="T1715" s="38"/>
      <c r="U1715" s="38"/>
      <c r="V1715" s="38"/>
      <c r="W1715" s="38"/>
      <c r="X1715" s="38"/>
      <c r="Y1715" s="38"/>
      <c r="Z1715" s="38"/>
      <c r="AA1715" s="38"/>
      <c r="AB1715" s="38"/>
      <c r="AC1715" s="38"/>
      <c r="AD1715" s="143"/>
    </row>
    <row r="1716" spans="18:30" x14ac:dyDescent="0.25">
      <c r="R1716" s="38"/>
      <c r="S1716" s="38"/>
      <c r="T1716" s="38"/>
      <c r="U1716" s="38"/>
      <c r="V1716" s="38"/>
      <c r="W1716" s="38"/>
      <c r="X1716" s="38"/>
      <c r="Y1716" s="38"/>
      <c r="Z1716" s="38"/>
      <c r="AA1716" s="38"/>
      <c r="AB1716" s="38"/>
      <c r="AC1716" s="38"/>
      <c r="AD1716" s="143"/>
    </row>
    <row r="1717" spans="18:30" x14ac:dyDescent="0.25">
      <c r="R1717" s="38"/>
      <c r="S1717" s="38"/>
      <c r="T1717" s="38"/>
      <c r="U1717" s="38"/>
      <c r="V1717" s="38"/>
      <c r="W1717" s="38"/>
      <c r="X1717" s="38"/>
      <c r="Y1717" s="38"/>
      <c r="Z1717" s="38"/>
      <c r="AA1717" s="38"/>
      <c r="AB1717" s="38"/>
      <c r="AC1717" s="38"/>
      <c r="AD1717" s="143"/>
    </row>
    <row r="1718" spans="18:30" x14ac:dyDescent="0.25">
      <c r="R1718" s="38"/>
      <c r="S1718" s="38"/>
      <c r="T1718" s="38"/>
      <c r="U1718" s="38"/>
      <c r="V1718" s="38"/>
      <c r="W1718" s="38"/>
      <c r="X1718" s="38"/>
      <c r="Y1718" s="38"/>
      <c r="Z1718" s="38"/>
      <c r="AA1718" s="38"/>
      <c r="AB1718" s="38"/>
      <c r="AC1718" s="38"/>
      <c r="AD1718" s="143"/>
    </row>
    <row r="1719" spans="18:30" x14ac:dyDescent="0.25">
      <c r="R1719" s="38"/>
      <c r="S1719" s="38"/>
      <c r="T1719" s="38"/>
      <c r="U1719" s="38"/>
      <c r="V1719" s="38"/>
      <c r="W1719" s="38"/>
      <c r="X1719" s="38"/>
      <c r="Y1719" s="38"/>
      <c r="Z1719" s="38"/>
      <c r="AA1719" s="38"/>
      <c r="AB1719" s="38"/>
      <c r="AC1719" s="38"/>
      <c r="AD1719" s="143"/>
    </row>
    <row r="1720" spans="18:30" x14ac:dyDescent="0.25">
      <c r="R1720" s="38"/>
      <c r="S1720" s="38"/>
      <c r="T1720" s="38"/>
      <c r="U1720" s="38"/>
      <c r="V1720" s="38"/>
      <c r="W1720" s="38"/>
      <c r="X1720" s="38"/>
      <c r="Y1720" s="38"/>
      <c r="Z1720" s="38"/>
      <c r="AA1720" s="38"/>
      <c r="AB1720" s="38"/>
      <c r="AC1720" s="38"/>
      <c r="AD1720" s="143"/>
    </row>
    <row r="1721" spans="18:30" x14ac:dyDescent="0.25">
      <c r="R1721" s="38"/>
      <c r="S1721" s="38"/>
      <c r="T1721" s="38"/>
      <c r="U1721" s="38"/>
      <c r="V1721" s="38"/>
      <c r="W1721" s="38"/>
      <c r="X1721" s="38"/>
      <c r="Y1721" s="38"/>
      <c r="Z1721" s="38"/>
      <c r="AA1721" s="38"/>
      <c r="AB1721" s="38"/>
      <c r="AC1721" s="38"/>
      <c r="AD1721" s="143"/>
    </row>
    <row r="1722" spans="18:30" x14ac:dyDescent="0.25">
      <c r="R1722" s="38"/>
      <c r="S1722" s="38"/>
      <c r="T1722" s="38"/>
      <c r="U1722" s="38"/>
      <c r="V1722" s="38"/>
      <c r="W1722" s="38"/>
      <c r="X1722" s="38"/>
      <c r="Y1722" s="38"/>
      <c r="Z1722" s="38"/>
      <c r="AA1722" s="38"/>
      <c r="AB1722" s="38"/>
      <c r="AC1722" s="38"/>
      <c r="AD1722" s="143"/>
    </row>
    <row r="1723" spans="18:30" x14ac:dyDescent="0.25">
      <c r="R1723" s="38"/>
      <c r="S1723" s="38"/>
      <c r="T1723" s="38"/>
      <c r="U1723" s="38"/>
      <c r="V1723" s="38"/>
      <c r="W1723" s="38"/>
      <c r="X1723" s="38"/>
      <c r="Y1723" s="38"/>
      <c r="Z1723" s="38"/>
      <c r="AA1723" s="38"/>
      <c r="AB1723" s="38"/>
      <c r="AC1723" s="38"/>
      <c r="AD1723" s="143"/>
    </row>
    <row r="1724" spans="18:30" x14ac:dyDescent="0.25">
      <c r="R1724" s="38"/>
      <c r="S1724" s="38"/>
      <c r="T1724" s="38"/>
      <c r="U1724" s="38"/>
      <c r="V1724" s="38"/>
      <c r="W1724" s="38"/>
      <c r="X1724" s="38"/>
      <c r="Y1724" s="38"/>
      <c r="Z1724" s="38"/>
      <c r="AA1724" s="38"/>
      <c r="AB1724" s="38"/>
      <c r="AC1724" s="38"/>
      <c r="AD1724" s="143"/>
    </row>
    <row r="1725" spans="18:30" x14ac:dyDescent="0.25">
      <c r="R1725" s="38"/>
      <c r="S1725" s="38"/>
      <c r="T1725" s="38"/>
      <c r="U1725" s="38"/>
      <c r="V1725" s="38"/>
      <c r="W1725" s="38"/>
      <c r="X1725" s="38"/>
      <c r="Y1725" s="38"/>
      <c r="Z1725" s="38"/>
      <c r="AA1725" s="38"/>
      <c r="AB1725" s="38"/>
      <c r="AC1725" s="38"/>
      <c r="AD1725" s="143"/>
    </row>
    <row r="1726" spans="18:30" x14ac:dyDescent="0.25">
      <c r="R1726" s="38"/>
      <c r="S1726" s="38"/>
      <c r="T1726" s="38"/>
      <c r="U1726" s="38"/>
      <c r="V1726" s="38"/>
      <c r="W1726" s="38"/>
      <c r="X1726" s="38"/>
      <c r="Y1726" s="38"/>
      <c r="Z1726" s="38"/>
      <c r="AA1726" s="38"/>
      <c r="AB1726" s="38"/>
      <c r="AC1726" s="38"/>
      <c r="AD1726" s="143"/>
    </row>
    <row r="1727" spans="18:30" x14ac:dyDescent="0.25">
      <c r="R1727" s="38"/>
      <c r="S1727" s="38"/>
      <c r="T1727" s="38"/>
      <c r="U1727" s="38"/>
      <c r="V1727" s="38"/>
      <c r="W1727" s="38"/>
      <c r="X1727" s="38"/>
      <c r="Y1727" s="38"/>
      <c r="Z1727" s="38"/>
      <c r="AA1727" s="38"/>
      <c r="AB1727" s="38"/>
      <c r="AC1727" s="38"/>
      <c r="AD1727" s="143"/>
    </row>
    <row r="1728" spans="18:30" x14ac:dyDescent="0.25">
      <c r="R1728" s="38"/>
      <c r="S1728" s="38"/>
      <c r="T1728" s="38"/>
      <c r="U1728" s="38"/>
      <c r="V1728" s="38"/>
      <c r="W1728" s="38"/>
      <c r="X1728" s="38"/>
      <c r="Y1728" s="38"/>
      <c r="Z1728" s="38"/>
      <c r="AA1728" s="38"/>
      <c r="AB1728" s="38"/>
      <c r="AC1728" s="38"/>
      <c r="AD1728" s="143"/>
    </row>
    <row r="1729" spans="18:30" x14ac:dyDescent="0.25">
      <c r="R1729" s="38"/>
      <c r="S1729" s="38"/>
      <c r="T1729" s="38"/>
      <c r="U1729" s="38"/>
      <c r="V1729" s="38"/>
      <c r="W1729" s="38"/>
      <c r="X1729" s="38"/>
      <c r="Y1729" s="38"/>
      <c r="Z1729" s="38"/>
      <c r="AA1729" s="38"/>
      <c r="AB1729" s="38"/>
      <c r="AC1729" s="38"/>
      <c r="AD1729" s="143"/>
    </row>
    <row r="1730" spans="18:30" x14ac:dyDescent="0.25">
      <c r="R1730" s="38"/>
      <c r="S1730" s="38"/>
      <c r="T1730" s="38"/>
      <c r="U1730" s="38"/>
      <c r="V1730" s="38"/>
      <c r="W1730" s="38"/>
      <c r="X1730" s="38"/>
      <c r="Y1730" s="38"/>
      <c r="Z1730" s="38"/>
      <c r="AA1730" s="38"/>
      <c r="AB1730" s="38"/>
      <c r="AC1730" s="38"/>
      <c r="AD1730" s="143"/>
    </row>
    <row r="1731" spans="18:30" x14ac:dyDescent="0.25">
      <c r="R1731" s="38"/>
      <c r="S1731" s="38"/>
      <c r="T1731" s="38"/>
      <c r="U1731" s="38"/>
      <c r="V1731" s="38"/>
      <c r="W1731" s="38"/>
      <c r="X1731" s="38"/>
      <c r="Y1731" s="38"/>
      <c r="Z1731" s="38"/>
      <c r="AA1731" s="38"/>
      <c r="AB1731" s="38"/>
      <c r="AC1731" s="38"/>
      <c r="AD1731" s="143"/>
    </row>
    <row r="1732" spans="18:30" x14ac:dyDescent="0.25">
      <c r="R1732" s="38"/>
      <c r="S1732" s="38"/>
      <c r="T1732" s="38"/>
      <c r="U1732" s="38"/>
      <c r="V1732" s="38"/>
      <c r="W1732" s="38"/>
      <c r="X1732" s="38"/>
      <c r="Y1732" s="38"/>
      <c r="Z1732" s="38"/>
      <c r="AA1732" s="38"/>
      <c r="AB1732" s="38"/>
      <c r="AC1732" s="38"/>
      <c r="AD1732" s="143"/>
    </row>
    <row r="1733" spans="18:30" x14ac:dyDescent="0.25">
      <c r="R1733" s="38"/>
      <c r="S1733" s="38"/>
      <c r="T1733" s="38"/>
      <c r="U1733" s="38"/>
      <c r="V1733" s="38"/>
      <c r="W1733" s="38"/>
      <c r="X1733" s="38"/>
      <c r="Y1733" s="38"/>
      <c r="Z1733" s="38"/>
      <c r="AA1733" s="38"/>
      <c r="AB1733" s="38"/>
      <c r="AC1733" s="38"/>
      <c r="AD1733" s="143"/>
    </row>
    <row r="1734" spans="18:30" x14ac:dyDescent="0.25">
      <c r="R1734" s="38"/>
      <c r="S1734" s="38"/>
      <c r="T1734" s="38"/>
      <c r="U1734" s="38"/>
      <c r="V1734" s="38"/>
      <c r="W1734" s="38"/>
      <c r="X1734" s="38"/>
      <c r="Y1734" s="38"/>
      <c r="Z1734" s="38"/>
      <c r="AA1734" s="38"/>
      <c r="AB1734" s="38"/>
      <c r="AC1734" s="38"/>
      <c r="AD1734" s="143"/>
    </row>
    <row r="1735" spans="18:30" x14ac:dyDescent="0.25">
      <c r="R1735" s="38"/>
      <c r="S1735" s="38"/>
      <c r="T1735" s="38"/>
      <c r="U1735" s="38"/>
      <c r="V1735" s="38"/>
      <c r="W1735" s="38"/>
      <c r="X1735" s="38"/>
      <c r="Y1735" s="38"/>
      <c r="Z1735" s="38"/>
      <c r="AA1735" s="38"/>
      <c r="AB1735" s="38"/>
      <c r="AC1735" s="38"/>
      <c r="AD1735" s="143"/>
    </row>
    <row r="1736" spans="18:30" x14ac:dyDescent="0.25">
      <c r="R1736" s="38"/>
      <c r="S1736" s="38"/>
      <c r="T1736" s="38"/>
      <c r="U1736" s="38"/>
      <c r="V1736" s="38"/>
      <c r="W1736" s="38"/>
      <c r="X1736" s="38"/>
      <c r="Y1736" s="38"/>
      <c r="Z1736" s="38"/>
      <c r="AA1736" s="38"/>
      <c r="AB1736" s="38"/>
      <c r="AC1736" s="38"/>
      <c r="AD1736" s="143"/>
    </row>
    <row r="1737" spans="18:30" x14ac:dyDescent="0.25">
      <c r="R1737" s="38"/>
      <c r="S1737" s="38"/>
      <c r="T1737" s="38"/>
      <c r="U1737" s="38"/>
      <c r="V1737" s="38"/>
      <c r="W1737" s="38"/>
      <c r="X1737" s="38"/>
      <c r="Y1737" s="38"/>
      <c r="Z1737" s="38"/>
      <c r="AA1737" s="38"/>
      <c r="AB1737" s="38"/>
      <c r="AC1737" s="38"/>
      <c r="AD1737" s="143"/>
    </row>
    <row r="1738" spans="18:30" x14ac:dyDescent="0.25">
      <c r="R1738" s="38"/>
      <c r="S1738" s="38"/>
      <c r="T1738" s="38"/>
      <c r="U1738" s="38"/>
      <c r="V1738" s="38"/>
      <c r="W1738" s="38"/>
      <c r="X1738" s="38"/>
      <c r="Y1738" s="38"/>
      <c r="Z1738" s="38"/>
      <c r="AA1738" s="38"/>
      <c r="AB1738" s="38"/>
      <c r="AC1738" s="38"/>
      <c r="AD1738" s="143"/>
    </row>
    <row r="1739" spans="18:30" x14ac:dyDescent="0.25">
      <c r="R1739" s="38"/>
      <c r="S1739" s="38"/>
      <c r="T1739" s="38"/>
      <c r="U1739" s="38"/>
      <c r="V1739" s="38"/>
      <c r="W1739" s="38"/>
      <c r="X1739" s="38"/>
      <c r="Y1739" s="38"/>
      <c r="Z1739" s="38"/>
      <c r="AA1739" s="38"/>
      <c r="AB1739" s="38"/>
      <c r="AC1739" s="38"/>
      <c r="AD1739" s="143"/>
    </row>
    <row r="1740" spans="18:30" x14ac:dyDescent="0.25">
      <c r="R1740" s="38"/>
      <c r="S1740" s="38"/>
      <c r="T1740" s="38"/>
      <c r="U1740" s="38"/>
      <c r="V1740" s="38"/>
      <c r="W1740" s="38"/>
      <c r="X1740" s="38"/>
      <c r="Y1740" s="38"/>
      <c r="Z1740" s="38"/>
      <c r="AA1740" s="38"/>
      <c r="AB1740" s="38"/>
      <c r="AC1740" s="38"/>
      <c r="AD1740" s="143"/>
    </row>
    <row r="1741" spans="18:30" x14ac:dyDescent="0.25">
      <c r="R1741" s="38"/>
      <c r="S1741" s="38"/>
      <c r="T1741" s="38"/>
      <c r="U1741" s="38"/>
      <c r="V1741" s="38"/>
      <c r="W1741" s="38"/>
      <c r="X1741" s="38"/>
      <c r="Y1741" s="38"/>
      <c r="Z1741" s="38"/>
      <c r="AA1741" s="38"/>
      <c r="AB1741" s="38"/>
      <c r="AC1741" s="38"/>
      <c r="AD1741" s="143"/>
    </row>
    <row r="1742" spans="18:30" x14ac:dyDescent="0.25">
      <c r="R1742" s="38"/>
      <c r="S1742" s="38"/>
      <c r="T1742" s="38"/>
      <c r="U1742" s="38"/>
      <c r="V1742" s="38"/>
      <c r="W1742" s="38"/>
      <c r="X1742" s="38"/>
      <c r="Y1742" s="38"/>
      <c r="Z1742" s="38"/>
      <c r="AA1742" s="38"/>
      <c r="AB1742" s="38"/>
      <c r="AC1742" s="38"/>
      <c r="AD1742" s="143"/>
    </row>
    <row r="1743" spans="18:30" x14ac:dyDescent="0.25">
      <c r="R1743" s="38"/>
      <c r="S1743" s="38"/>
      <c r="T1743" s="38"/>
      <c r="U1743" s="38"/>
      <c r="V1743" s="38"/>
      <c r="W1743" s="38"/>
      <c r="X1743" s="38"/>
      <c r="Y1743" s="38"/>
      <c r="Z1743" s="38"/>
      <c r="AA1743" s="38"/>
      <c r="AB1743" s="38"/>
      <c r="AC1743" s="38"/>
      <c r="AD1743" s="143"/>
    </row>
    <row r="1744" spans="18:30" x14ac:dyDescent="0.25">
      <c r="R1744" s="38"/>
      <c r="S1744" s="38"/>
      <c r="T1744" s="38"/>
      <c r="U1744" s="38"/>
      <c r="V1744" s="38"/>
      <c r="W1744" s="38"/>
      <c r="X1744" s="38"/>
      <c r="Y1744" s="38"/>
      <c r="Z1744" s="38"/>
      <c r="AA1744" s="38"/>
      <c r="AB1744" s="38"/>
      <c r="AC1744" s="38"/>
      <c r="AD1744" s="143"/>
    </row>
    <row r="1745" spans="18:30" x14ac:dyDescent="0.25">
      <c r="R1745" s="38"/>
      <c r="S1745" s="38"/>
      <c r="T1745" s="38"/>
      <c r="U1745" s="38"/>
      <c r="V1745" s="38"/>
      <c r="W1745" s="38"/>
      <c r="X1745" s="38"/>
      <c r="Y1745" s="38"/>
      <c r="Z1745" s="38"/>
      <c r="AA1745" s="38"/>
      <c r="AB1745" s="38"/>
      <c r="AC1745" s="38"/>
      <c r="AD1745" s="143"/>
    </row>
    <row r="1746" spans="18:30" x14ac:dyDescent="0.25">
      <c r="R1746" s="38"/>
      <c r="S1746" s="38"/>
      <c r="T1746" s="38"/>
      <c r="U1746" s="38"/>
      <c r="V1746" s="38"/>
      <c r="W1746" s="38"/>
      <c r="X1746" s="38"/>
      <c r="Y1746" s="38"/>
      <c r="Z1746" s="38"/>
      <c r="AA1746" s="38"/>
      <c r="AB1746" s="38"/>
      <c r="AC1746" s="38"/>
      <c r="AD1746" s="143"/>
    </row>
    <row r="1747" spans="18:30" x14ac:dyDescent="0.25">
      <c r="R1747" s="38"/>
      <c r="S1747" s="38"/>
      <c r="T1747" s="38"/>
      <c r="U1747" s="38"/>
      <c r="V1747" s="38"/>
      <c r="W1747" s="38"/>
      <c r="X1747" s="38"/>
      <c r="Y1747" s="38"/>
      <c r="Z1747" s="38"/>
      <c r="AA1747" s="38"/>
      <c r="AB1747" s="38"/>
      <c r="AC1747" s="38"/>
      <c r="AD1747" s="143"/>
    </row>
    <row r="1748" spans="18:30" x14ac:dyDescent="0.25">
      <c r="R1748" s="38"/>
      <c r="S1748" s="38"/>
      <c r="T1748" s="38"/>
      <c r="U1748" s="38"/>
      <c r="V1748" s="38"/>
      <c r="W1748" s="38"/>
      <c r="X1748" s="38"/>
      <c r="Y1748" s="38"/>
      <c r="Z1748" s="38"/>
      <c r="AA1748" s="38"/>
      <c r="AB1748" s="38"/>
      <c r="AC1748" s="38"/>
      <c r="AD1748" s="143"/>
    </row>
    <row r="1749" spans="18:30" x14ac:dyDescent="0.25">
      <c r="R1749" s="38"/>
      <c r="S1749" s="38"/>
      <c r="T1749" s="38"/>
      <c r="U1749" s="38"/>
      <c r="V1749" s="38"/>
      <c r="W1749" s="38"/>
      <c r="X1749" s="38"/>
      <c r="Y1749" s="38"/>
      <c r="Z1749" s="38"/>
      <c r="AA1749" s="38"/>
      <c r="AB1749" s="38"/>
      <c r="AC1749" s="38"/>
      <c r="AD1749" s="143"/>
    </row>
    <row r="1750" spans="18:30" x14ac:dyDescent="0.25">
      <c r="R1750" s="38"/>
      <c r="S1750" s="38"/>
      <c r="T1750" s="38"/>
      <c r="U1750" s="38"/>
      <c r="V1750" s="38"/>
      <c r="W1750" s="38"/>
      <c r="X1750" s="38"/>
      <c r="Y1750" s="38"/>
      <c r="Z1750" s="38"/>
      <c r="AA1750" s="38"/>
      <c r="AB1750" s="38"/>
      <c r="AC1750" s="38"/>
      <c r="AD1750" s="143"/>
    </row>
    <row r="1751" spans="18:30" x14ac:dyDescent="0.25">
      <c r="R1751" s="38"/>
      <c r="S1751" s="38"/>
      <c r="T1751" s="38"/>
      <c r="U1751" s="38"/>
      <c r="V1751" s="38"/>
      <c r="W1751" s="38"/>
      <c r="X1751" s="38"/>
      <c r="Y1751" s="38"/>
      <c r="Z1751" s="38"/>
      <c r="AA1751" s="38"/>
      <c r="AB1751" s="38"/>
      <c r="AC1751" s="38"/>
      <c r="AD1751" s="143"/>
    </row>
    <row r="1752" spans="18:30" x14ac:dyDescent="0.25">
      <c r="R1752" s="38"/>
      <c r="S1752" s="38"/>
      <c r="T1752" s="38"/>
      <c r="U1752" s="38"/>
      <c r="V1752" s="38"/>
      <c r="W1752" s="38"/>
      <c r="X1752" s="38"/>
      <c r="Y1752" s="38"/>
      <c r="Z1752" s="38"/>
      <c r="AA1752" s="38"/>
      <c r="AB1752" s="38"/>
      <c r="AC1752" s="38"/>
      <c r="AD1752" s="143"/>
    </row>
    <row r="1753" spans="18:30" x14ac:dyDescent="0.25">
      <c r="R1753" s="38"/>
      <c r="S1753" s="38"/>
      <c r="T1753" s="38"/>
      <c r="U1753" s="38"/>
      <c r="V1753" s="38"/>
      <c r="W1753" s="38"/>
      <c r="X1753" s="38"/>
      <c r="Y1753" s="38"/>
      <c r="Z1753" s="38"/>
      <c r="AA1753" s="38"/>
      <c r="AB1753" s="38"/>
      <c r="AC1753" s="38"/>
      <c r="AD1753" s="143"/>
    </row>
    <row r="1754" spans="18:30" x14ac:dyDescent="0.25">
      <c r="R1754" s="38"/>
      <c r="S1754" s="38"/>
      <c r="T1754" s="38"/>
      <c r="U1754" s="38"/>
      <c r="V1754" s="38"/>
      <c r="W1754" s="38"/>
      <c r="X1754" s="38"/>
      <c r="Y1754" s="38"/>
      <c r="Z1754" s="38"/>
      <c r="AA1754" s="38"/>
      <c r="AB1754" s="38"/>
      <c r="AC1754" s="38"/>
      <c r="AD1754" s="143"/>
    </row>
    <row r="1755" spans="18:30" x14ac:dyDescent="0.25">
      <c r="R1755" s="38"/>
      <c r="S1755" s="38"/>
      <c r="T1755" s="38"/>
      <c r="U1755" s="38"/>
      <c r="V1755" s="38"/>
      <c r="W1755" s="38"/>
      <c r="X1755" s="38"/>
      <c r="Y1755" s="38"/>
      <c r="Z1755" s="38"/>
      <c r="AA1755" s="38"/>
      <c r="AB1755" s="38"/>
      <c r="AC1755" s="38"/>
      <c r="AD1755" s="143"/>
    </row>
    <row r="1756" spans="18:30" x14ac:dyDescent="0.25">
      <c r="R1756" s="38"/>
      <c r="S1756" s="38"/>
      <c r="T1756" s="38"/>
      <c r="U1756" s="38"/>
      <c r="V1756" s="38"/>
      <c r="W1756" s="38"/>
      <c r="X1756" s="38"/>
      <c r="Y1756" s="38"/>
      <c r="Z1756" s="38"/>
      <c r="AA1756" s="38"/>
      <c r="AB1756" s="38"/>
      <c r="AC1756" s="38"/>
      <c r="AD1756" s="143"/>
    </row>
    <row r="1757" spans="18:30" x14ac:dyDescent="0.25">
      <c r="R1757" s="38"/>
      <c r="S1757" s="38"/>
      <c r="T1757" s="38"/>
      <c r="U1757" s="38"/>
      <c r="V1757" s="38"/>
      <c r="W1757" s="38"/>
      <c r="X1757" s="38"/>
      <c r="Y1757" s="38"/>
      <c r="Z1757" s="38"/>
      <c r="AA1757" s="38"/>
      <c r="AB1757" s="38"/>
      <c r="AC1757" s="38"/>
      <c r="AD1757" s="143"/>
    </row>
    <row r="1758" spans="18:30" x14ac:dyDescent="0.25">
      <c r="R1758" s="38"/>
      <c r="S1758" s="38"/>
      <c r="T1758" s="38"/>
      <c r="U1758" s="38"/>
      <c r="V1758" s="38"/>
      <c r="W1758" s="38"/>
      <c r="X1758" s="38"/>
      <c r="Y1758" s="38"/>
      <c r="Z1758" s="38"/>
      <c r="AA1758" s="38"/>
      <c r="AB1758" s="38"/>
      <c r="AC1758" s="38"/>
      <c r="AD1758" s="143"/>
    </row>
    <row r="1759" spans="18:30" x14ac:dyDescent="0.25">
      <c r="R1759" s="38"/>
      <c r="S1759" s="38"/>
      <c r="T1759" s="38"/>
      <c r="U1759" s="38"/>
      <c r="V1759" s="38"/>
      <c r="W1759" s="38"/>
      <c r="X1759" s="38"/>
      <c r="Y1759" s="38"/>
      <c r="Z1759" s="38"/>
      <c r="AA1759" s="38"/>
      <c r="AB1759" s="38"/>
      <c r="AC1759" s="38"/>
      <c r="AD1759" s="143"/>
    </row>
    <row r="1760" spans="18:30" x14ac:dyDescent="0.25">
      <c r="R1760" s="38"/>
      <c r="S1760" s="38"/>
      <c r="T1760" s="38"/>
      <c r="U1760" s="38"/>
      <c r="V1760" s="38"/>
      <c r="W1760" s="38"/>
      <c r="X1760" s="38"/>
      <c r="Y1760" s="38"/>
      <c r="Z1760" s="38"/>
      <c r="AA1760" s="38"/>
      <c r="AB1760" s="38"/>
      <c r="AC1760" s="38"/>
      <c r="AD1760" s="143"/>
    </row>
    <row r="1761" spans="18:30" x14ac:dyDescent="0.25">
      <c r="R1761" s="38"/>
      <c r="S1761" s="38"/>
      <c r="T1761" s="38"/>
      <c r="U1761" s="38"/>
      <c r="V1761" s="38"/>
      <c r="W1761" s="38"/>
      <c r="X1761" s="38"/>
      <c r="Y1761" s="38"/>
      <c r="Z1761" s="38"/>
      <c r="AA1761" s="38"/>
      <c r="AB1761" s="38"/>
      <c r="AC1761" s="38"/>
      <c r="AD1761" s="143"/>
    </row>
    <row r="1762" spans="18:30" x14ac:dyDescent="0.25">
      <c r="R1762" s="38"/>
      <c r="S1762" s="38"/>
      <c r="T1762" s="38"/>
      <c r="U1762" s="38"/>
      <c r="V1762" s="38"/>
      <c r="W1762" s="38"/>
      <c r="X1762" s="38"/>
      <c r="Y1762" s="38"/>
      <c r="Z1762" s="38"/>
      <c r="AA1762" s="38"/>
      <c r="AB1762" s="38"/>
      <c r="AC1762" s="38"/>
      <c r="AD1762" s="143"/>
    </row>
    <row r="1763" spans="18:30" x14ac:dyDescent="0.25">
      <c r="R1763" s="38"/>
      <c r="S1763" s="38"/>
      <c r="T1763" s="38"/>
      <c r="U1763" s="38"/>
      <c r="V1763" s="38"/>
      <c r="W1763" s="38"/>
      <c r="X1763" s="38"/>
      <c r="Y1763" s="38"/>
      <c r="Z1763" s="38"/>
      <c r="AA1763" s="38"/>
      <c r="AB1763" s="38"/>
      <c r="AC1763" s="38"/>
      <c r="AD1763" s="143"/>
    </row>
    <row r="1764" spans="18:30" x14ac:dyDescent="0.25">
      <c r="R1764" s="38"/>
      <c r="S1764" s="38"/>
      <c r="T1764" s="38"/>
      <c r="U1764" s="38"/>
      <c r="V1764" s="38"/>
      <c r="W1764" s="38"/>
      <c r="X1764" s="38"/>
      <c r="Y1764" s="38"/>
      <c r="Z1764" s="38"/>
      <c r="AA1764" s="38"/>
      <c r="AB1764" s="38"/>
      <c r="AC1764" s="38"/>
      <c r="AD1764" s="143"/>
    </row>
    <row r="1765" spans="18:30" x14ac:dyDescent="0.25">
      <c r="R1765" s="38"/>
      <c r="S1765" s="38"/>
      <c r="T1765" s="38"/>
      <c r="U1765" s="38"/>
      <c r="V1765" s="38"/>
      <c r="W1765" s="38"/>
      <c r="X1765" s="38"/>
      <c r="Y1765" s="38"/>
      <c r="Z1765" s="38"/>
      <c r="AA1765" s="38"/>
      <c r="AB1765" s="38"/>
      <c r="AC1765" s="38"/>
      <c r="AD1765" s="143"/>
    </row>
    <row r="1766" spans="18:30" x14ac:dyDescent="0.25">
      <c r="R1766" s="38"/>
      <c r="S1766" s="38"/>
      <c r="T1766" s="38"/>
      <c r="U1766" s="38"/>
      <c r="V1766" s="38"/>
      <c r="W1766" s="38"/>
      <c r="X1766" s="38"/>
      <c r="Y1766" s="38"/>
      <c r="Z1766" s="38"/>
      <c r="AA1766" s="38"/>
      <c r="AB1766" s="38"/>
      <c r="AC1766" s="38"/>
      <c r="AD1766" s="143"/>
    </row>
    <row r="1767" spans="18:30" x14ac:dyDescent="0.25">
      <c r="R1767" s="38"/>
      <c r="S1767" s="38"/>
      <c r="T1767" s="38"/>
      <c r="U1767" s="38"/>
      <c r="V1767" s="38"/>
      <c r="W1767" s="38"/>
      <c r="X1767" s="38"/>
      <c r="Y1767" s="38"/>
      <c r="Z1767" s="38"/>
      <c r="AA1767" s="38"/>
      <c r="AB1767" s="38"/>
      <c r="AC1767" s="38"/>
      <c r="AD1767" s="143"/>
    </row>
    <row r="1768" spans="18:30" x14ac:dyDescent="0.25">
      <c r="R1768" s="38"/>
      <c r="S1768" s="38"/>
      <c r="T1768" s="38"/>
      <c r="U1768" s="38"/>
      <c r="V1768" s="38"/>
      <c r="W1768" s="38"/>
      <c r="X1768" s="38"/>
      <c r="Y1768" s="38"/>
      <c r="Z1768" s="38"/>
      <c r="AA1768" s="38"/>
      <c r="AB1768" s="38"/>
      <c r="AC1768" s="38"/>
      <c r="AD1768" s="143"/>
    </row>
    <row r="1769" spans="18:30" x14ac:dyDescent="0.25">
      <c r="R1769" s="38"/>
      <c r="S1769" s="38"/>
      <c r="T1769" s="38"/>
      <c r="U1769" s="38"/>
      <c r="V1769" s="38"/>
      <c r="W1769" s="38"/>
      <c r="X1769" s="38"/>
      <c r="Y1769" s="38"/>
      <c r="Z1769" s="38"/>
      <c r="AA1769" s="38"/>
      <c r="AB1769" s="38"/>
      <c r="AC1769" s="38"/>
      <c r="AD1769" s="143"/>
    </row>
    <row r="1770" spans="18:30" x14ac:dyDescent="0.25">
      <c r="R1770" s="38"/>
      <c r="S1770" s="38"/>
      <c r="T1770" s="38"/>
      <c r="U1770" s="38"/>
      <c r="V1770" s="38"/>
      <c r="W1770" s="38"/>
      <c r="X1770" s="38"/>
      <c r="Y1770" s="38"/>
      <c r="Z1770" s="38"/>
      <c r="AA1770" s="38"/>
      <c r="AB1770" s="38"/>
      <c r="AC1770" s="38"/>
      <c r="AD1770" s="143"/>
    </row>
    <row r="1771" spans="18:30" x14ac:dyDescent="0.25">
      <c r="R1771" s="38"/>
      <c r="S1771" s="38"/>
      <c r="T1771" s="38"/>
      <c r="U1771" s="38"/>
      <c r="V1771" s="38"/>
      <c r="W1771" s="38"/>
      <c r="X1771" s="38"/>
      <c r="Y1771" s="38"/>
      <c r="Z1771" s="38"/>
      <c r="AA1771" s="38"/>
      <c r="AB1771" s="38"/>
      <c r="AC1771" s="38"/>
      <c r="AD1771" s="143"/>
    </row>
    <row r="1772" spans="18:30" x14ac:dyDescent="0.25">
      <c r="R1772" s="38"/>
      <c r="S1772" s="38"/>
      <c r="T1772" s="38"/>
      <c r="U1772" s="38"/>
      <c r="V1772" s="38"/>
      <c r="W1772" s="38"/>
      <c r="X1772" s="38"/>
      <c r="Y1772" s="38"/>
      <c r="Z1772" s="38"/>
      <c r="AA1772" s="38"/>
      <c r="AB1772" s="38"/>
      <c r="AC1772" s="38"/>
      <c r="AD1772" s="143"/>
    </row>
    <row r="1773" spans="18:30" x14ac:dyDescent="0.25">
      <c r="R1773" s="38"/>
      <c r="S1773" s="38"/>
      <c r="T1773" s="38"/>
      <c r="U1773" s="38"/>
      <c r="V1773" s="38"/>
      <c r="W1773" s="38"/>
      <c r="X1773" s="38"/>
      <c r="Y1773" s="38"/>
      <c r="Z1773" s="38"/>
      <c r="AA1773" s="38"/>
      <c r="AB1773" s="38"/>
      <c r="AC1773" s="38"/>
      <c r="AD1773" s="143"/>
    </row>
    <row r="1774" spans="18:30" x14ac:dyDescent="0.25">
      <c r="R1774" s="38"/>
      <c r="S1774" s="38"/>
      <c r="T1774" s="38"/>
      <c r="U1774" s="38"/>
      <c r="V1774" s="38"/>
      <c r="W1774" s="38"/>
      <c r="X1774" s="38"/>
      <c r="Y1774" s="38"/>
      <c r="Z1774" s="38"/>
      <c r="AA1774" s="38"/>
      <c r="AB1774" s="38"/>
      <c r="AC1774" s="38"/>
      <c r="AD1774" s="143"/>
    </row>
    <row r="1775" spans="18:30" x14ac:dyDescent="0.25">
      <c r="R1775" s="38"/>
      <c r="S1775" s="38"/>
      <c r="T1775" s="38"/>
      <c r="U1775" s="38"/>
      <c r="V1775" s="38"/>
      <c r="W1775" s="38"/>
      <c r="X1775" s="38"/>
      <c r="Y1775" s="38"/>
      <c r="Z1775" s="38"/>
      <c r="AA1775" s="38"/>
      <c r="AB1775" s="38"/>
      <c r="AC1775" s="38"/>
      <c r="AD1775" s="143"/>
    </row>
    <row r="1776" spans="18:30" x14ac:dyDescent="0.25">
      <c r="R1776" s="38"/>
      <c r="S1776" s="38"/>
      <c r="T1776" s="38"/>
      <c r="U1776" s="38"/>
      <c r="V1776" s="38"/>
      <c r="W1776" s="38"/>
      <c r="X1776" s="38"/>
      <c r="Y1776" s="38"/>
      <c r="Z1776" s="38"/>
      <c r="AA1776" s="38"/>
      <c r="AB1776" s="38"/>
      <c r="AC1776" s="38"/>
      <c r="AD1776" s="143"/>
    </row>
    <row r="1777" spans="18:30" x14ac:dyDescent="0.25">
      <c r="R1777" s="38"/>
      <c r="S1777" s="38"/>
      <c r="T1777" s="38"/>
      <c r="U1777" s="38"/>
      <c r="V1777" s="38"/>
      <c r="W1777" s="38"/>
      <c r="X1777" s="38"/>
      <c r="Y1777" s="38"/>
      <c r="Z1777" s="38"/>
      <c r="AA1777" s="38"/>
      <c r="AB1777" s="38"/>
      <c r="AC1777" s="38"/>
      <c r="AD1777" s="143"/>
    </row>
    <row r="1778" spans="18:30" x14ac:dyDescent="0.25">
      <c r="R1778" s="38"/>
      <c r="S1778" s="38"/>
      <c r="T1778" s="38"/>
      <c r="U1778" s="38"/>
      <c r="V1778" s="38"/>
      <c r="W1778" s="38"/>
      <c r="X1778" s="38"/>
      <c r="Y1778" s="38"/>
      <c r="Z1778" s="38"/>
      <c r="AA1778" s="38"/>
      <c r="AB1778" s="38"/>
      <c r="AC1778" s="38"/>
      <c r="AD1778" s="143"/>
    </row>
    <row r="1779" spans="18:30" x14ac:dyDescent="0.25">
      <c r="R1779" s="38"/>
      <c r="S1779" s="38"/>
      <c r="T1779" s="38"/>
      <c r="U1779" s="38"/>
      <c r="V1779" s="38"/>
      <c r="W1779" s="38"/>
      <c r="X1779" s="38"/>
      <c r="Y1779" s="38"/>
      <c r="Z1779" s="38"/>
      <c r="AA1779" s="38"/>
      <c r="AB1779" s="38"/>
      <c r="AC1779" s="38"/>
      <c r="AD1779" s="143"/>
    </row>
    <row r="1780" spans="18:30" x14ac:dyDescent="0.25">
      <c r="R1780" s="38"/>
      <c r="S1780" s="38"/>
      <c r="T1780" s="38"/>
      <c r="U1780" s="38"/>
      <c r="V1780" s="38"/>
      <c r="W1780" s="38"/>
      <c r="X1780" s="38"/>
      <c r="Y1780" s="38"/>
      <c r="Z1780" s="38"/>
      <c r="AA1780" s="38"/>
      <c r="AB1780" s="38"/>
      <c r="AC1780" s="38"/>
      <c r="AD1780" s="143"/>
    </row>
    <row r="1781" spans="18:30" x14ac:dyDescent="0.25">
      <c r="R1781" s="38"/>
      <c r="S1781" s="38"/>
      <c r="T1781" s="38"/>
      <c r="U1781" s="38"/>
      <c r="V1781" s="38"/>
      <c r="W1781" s="38"/>
      <c r="X1781" s="38"/>
      <c r="Y1781" s="38"/>
      <c r="Z1781" s="38"/>
      <c r="AA1781" s="38"/>
      <c r="AB1781" s="38"/>
      <c r="AC1781" s="38"/>
      <c r="AD1781" s="143"/>
    </row>
    <row r="1782" spans="18:30" x14ac:dyDescent="0.25">
      <c r="R1782" s="38"/>
      <c r="S1782" s="38"/>
      <c r="T1782" s="38"/>
      <c r="U1782" s="38"/>
      <c r="V1782" s="38"/>
      <c r="W1782" s="38"/>
      <c r="X1782" s="38"/>
      <c r="Y1782" s="38"/>
      <c r="Z1782" s="38"/>
      <c r="AA1782" s="38"/>
      <c r="AB1782" s="38"/>
      <c r="AC1782" s="38"/>
      <c r="AD1782" s="143"/>
    </row>
    <row r="1783" spans="18:30" x14ac:dyDescent="0.25">
      <c r="R1783" s="38"/>
      <c r="S1783" s="38"/>
      <c r="T1783" s="38"/>
      <c r="U1783" s="38"/>
      <c r="V1783" s="38"/>
      <c r="W1783" s="38"/>
      <c r="X1783" s="38"/>
      <c r="Y1783" s="38"/>
      <c r="Z1783" s="38"/>
      <c r="AA1783" s="38"/>
      <c r="AB1783" s="38"/>
      <c r="AC1783" s="38"/>
      <c r="AD1783" s="143"/>
    </row>
    <row r="1784" spans="18:30" x14ac:dyDescent="0.25">
      <c r="R1784" s="38"/>
      <c r="S1784" s="38"/>
      <c r="T1784" s="38"/>
      <c r="U1784" s="38"/>
      <c r="V1784" s="38"/>
      <c r="W1784" s="38"/>
      <c r="X1784" s="38"/>
      <c r="Y1784" s="38"/>
      <c r="Z1784" s="38"/>
      <c r="AA1784" s="38"/>
      <c r="AB1784" s="38"/>
      <c r="AC1784" s="38"/>
      <c r="AD1784" s="143"/>
    </row>
    <row r="1785" spans="18:30" x14ac:dyDescent="0.25">
      <c r="R1785" s="38"/>
      <c r="S1785" s="38"/>
      <c r="T1785" s="38"/>
      <c r="U1785" s="38"/>
      <c r="V1785" s="38"/>
      <c r="W1785" s="38"/>
      <c r="X1785" s="38"/>
      <c r="Y1785" s="38"/>
      <c r="Z1785" s="38"/>
      <c r="AA1785" s="38"/>
      <c r="AB1785" s="38"/>
      <c r="AC1785" s="38"/>
      <c r="AD1785" s="143"/>
    </row>
    <row r="1786" spans="18:30" x14ac:dyDescent="0.25">
      <c r="R1786" s="38"/>
      <c r="S1786" s="38"/>
      <c r="T1786" s="38"/>
      <c r="U1786" s="38"/>
      <c r="V1786" s="38"/>
      <c r="W1786" s="38"/>
      <c r="X1786" s="38"/>
      <c r="Y1786" s="38"/>
      <c r="Z1786" s="38"/>
      <c r="AA1786" s="38"/>
      <c r="AB1786" s="38"/>
      <c r="AC1786" s="38"/>
      <c r="AD1786" s="143"/>
    </row>
    <row r="1787" spans="18:30" x14ac:dyDescent="0.25">
      <c r="R1787" s="38"/>
      <c r="S1787" s="38"/>
      <c r="T1787" s="38"/>
      <c r="U1787" s="38"/>
      <c r="V1787" s="38"/>
      <c r="W1787" s="38"/>
      <c r="X1787" s="38"/>
      <c r="Y1787" s="38"/>
      <c r="Z1787" s="38"/>
      <c r="AA1787" s="38"/>
      <c r="AB1787" s="38"/>
      <c r="AC1787" s="38"/>
      <c r="AD1787" s="143"/>
    </row>
    <row r="1788" spans="18:30" x14ac:dyDescent="0.25">
      <c r="R1788" s="38"/>
      <c r="S1788" s="38"/>
      <c r="T1788" s="38"/>
      <c r="U1788" s="38"/>
      <c r="V1788" s="38"/>
      <c r="W1788" s="38"/>
      <c r="X1788" s="38"/>
      <c r="Y1788" s="38"/>
      <c r="Z1788" s="38"/>
      <c r="AA1788" s="38"/>
      <c r="AB1788" s="38"/>
      <c r="AC1788" s="38"/>
      <c r="AD1788" s="143"/>
    </row>
    <row r="1789" spans="18:30" x14ac:dyDescent="0.25">
      <c r="R1789" s="38"/>
      <c r="S1789" s="38"/>
      <c r="T1789" s="38"/>
      <c r="U1789" s="38"/>
      <c r="V1789" s="38"/>
      <c r="W1789" s="38"/>
      <c r="X1789" s="38"/>
      <c r="Y1789" s="38"/>
      <c r="Z1789" s="38"/>
      <c r="AA1789" s="38"/>
      <c r="AB1789" s="38"/>
      <c r="AC1789" s="38"/>
      <c r="AD1789" s="143"/>
    </row>
    <row r="1790" spans="18:30" x14ac:dyDescent="0.25">
      <c r="R1790" s="38"/>
      <c r="S1790" s="38"/>
      <c r="T1790" s="38"/>
      <c r="U1790" s="38"/>
      <c r="V1790" s="38"/>
      <c r="W1790" s="38"/>
      <c r="X1790" s="38"/>
      <c r="Y1790" s="38"/>
      <c r="Z1790" s="38"/>
      <c r="AA1790" s="38"/>
      <c r="AB1790" s="38"/>
      <c r="AC1790" s="38"/>
      <c r="AD1790" s="143"/>
    </row>
    <row r="1791" spans="18:30" x14ac:dyDescent="0.25">
      <c r="R1791" s="38"/>
      <c r="S1791" s="38"/>
      <c r="T1791" s="38"/>
      <c r="U1791" s="38"/>
      <c r="V1791" s="38"/>
      <c r="W1791" s="38"/>
      <c r="X1791" s="38"/>
      <c r="Y1791" s="38"/>
      <c r="Z1791" s="38"/>
      <c r="AA1791" s="38"/>
      <c r="AB1791" s="38"/>
      <c r="AC1791" s="38"/>
      <c r="AD1791" s="143"/>
    </row>
    <row r="1792" spans="18:30" x14ac:dyDescent="0.25">
      <c r="R1792" s="38"/>
      <c r="S1792" s="38"/>
      <c r="T1792" s="38"/>
      <c r="U1792" s="38"/>
      <c r="V1792" s="38"/>
      <c r="W1792" s="38"/>
      <c r="X1792" s="38"/>
      <c r="Y1792" s="38"/>
      <c r="Z1792" s="38"/>
      <c r="AA1792" s="38"/>
      <c r="AB1792" s="38"/>
      <c r="AC1792" s="38"/>
      <c r="AD1792" s="143"/>
    </row>
    <row r="1793" spans="18:30" x14ac:dyDescent="0.25">
      <c r="R1793" s="38"/>
      <c r="S1793" s="38"/>
      <c r="T1793" s="38"/>
      <c r="U1793" s="38"/>
      <c r="V1793" s="38"/>
      <c r="W1793" s="38"/>
      <c r="X1793" s="38"/>
      <c r="Y1793" s="38"/>
      <c r="Z1793" s="38"/>
      <c r="AA1793" s="38"/>
      <c r="AB1793" s="38"/>
      <c r="AC1793" s="38"/>
      <c r="AD1793" s="143"/>
    </row>
    <row r="1794" spans="18:30" x14ac:dyDescent="0.25">
      <c r="R1794" s="38"/>
      <c r="S1794" s="38"/>
      <c r="T1794" s="38"/>
      <c r="U1794" s="38"/>
      <c r="V1794" s="38"/>
      <c r="W1794" s="38"/>
      <c r="X1794" s="38"/>
      <c r="Y1794" s="38"/>
      <c r="Z1794" s="38"/>
      <c r="AA1794" s="38"/>
      <c r="AB1794" s="38"/>
      <c r="AC1794" s="38"/>
      <c r="AD1794" s="143"/>
    </row>
    <row r="1795" spans="18:30" x14ac:dyDescent="0.25">
      <c r="R1795" s="38"/>
      <c r="S1795" s="38"/>
      <c r="T1795" s="38"/>
      <c r="U1795" s="38"/>
      <c r="V1795" s="38"/>
      <c r="W1795" s="38"/>
      <c r="X1795" s="38"/>
      <c r="Y1795" s="38"/>
      <c r="Z1795" s="38"/>
      <c r="AA1795" s="38"/>
      <c r="AB1795" s="38"/>
      <c r="AC1795" s="38"/>
      <c r="AD1795" s="143"/>
    </row>
    <row r="1796" spans="18:30" x14ac:dyDescent="0.25">
      <c r="R1796" s="38"/>
      <c r="S1796" s="38"/>
      <c r="T1796" s="38"/>
      <c r="U1796" s="38"/>
      <c r="V1796" s="38"/>
      <c r="W1796" s="38"/>
      <c r="X1796" s="38"/>
      <c r="Y1796" s="38"/>
      <c r="Z1796" s="38"/>
      <c r="AA1796" s="38"/>
      <c r="AB1796" s="38"/>
      <c r="AC1796" s="38"/>
      <c r="AD1796" s="143"/>
    </row>
    <row r="1797" spans="18:30" x14ac:dyDescent="0.25">
      <c r="R1797" s="38"/>
      <c r="S1797" s="38"/>
      <c r="T1797" s="38"/>
      <c r="U1797" s="38"/>
      <c r="V1797" s="38"/>
      <c r="W1797" s="38"/>
      <c r="X1797" s="38"/>
      <c r="Y1797" s="38"/>
      <c r="Z1797" s="38"/>
      <c r="AA1797" s="38"/>
      <c r="AB1797" s="38"/>
      <c r="AC1797" s="38"/>
      <c r="AD1797" s="143"/>
    </row>
    <row r="1798" spans="18:30" x14ac:dyDescent="0.25">
      <c r="R1798" s="38"/>
      <c r="S1798" s="38"/>
      <c r="T1798" s="38"/>
      <c r="U1798" s="38"/>
      <c r="V1798" s="38"/>
      <c r="W1798" s="38"/>
      <c r="X1798" s="38"/>
      <c r="Y1798" s="38"/>
      <c r="Z1798" s="38"/>
      <c r="AA1798" s="38"/>
      <c r="AB1798" s="38"/>
      <c r="AC1798" s="38"/>
      <c r="AD1798" s="143"/>
    </row>
    <row r="1799" spans="18:30" x14ac:dyDescent="0.25">
      <c r="R1799" s="38"/>
      <c r="S1799" s="38"/>
      <c r="T1799" s="38"/>
      <c r="U1799" s="38"/>
      <c r="V1799" s="38"/>
      <c r="W1799" s="38"/>
      <c r="X1799" s="38"/>
      <c r="Y1799" s="38"/>
      <c r="Z1799" s="38"/>
      <c r="AA1799" s="38"/>
      <c r="AB1799" s="38"/>
      <c r="AC1799" s="38"/>
      <c r="AD1799" s="143"/>
    </row>
    <row r="1800" spans="18:30" x14ac:dyDescent="0.25">
      <c r="R1800" s="38"/>
      <c r="S1800" s="38"/>
      <c r="T1800" s="38"/>
      <c r="U1800" s="38"/>
      <c r="V1800" s="38"/>
      <c r="W1800" s="38"/>
      <c r="X1800" s="38"/>
      <c r="Y1800" s="38"/>
      <c r="Z1800" s="38"/>
      <c r="AA1800" s="38"/>
      <c r="AB1800" s="38"/>
      <c r="AC1800" s="38"/>
      <c r="AD1800" s="143"/>
    </row>
    <row r="1801" spans="18:30" x14ac:dyDescent="0.25">
      <c r="R1801" s="38"/>
      <c r="S1801" s="38"/>
      <c r="T1801" s="38"/>
      <c r="U1801" s="38"/>
      <c r="V1801" s="38"/>
      <c r="W1801" s="38"/>
      <c r="X1801" s="38"/>
      <c r="Y1801" s="38"/>
      <c r="Z1801" s="38"/>
      <c r="AA1801" s="38"/>
      <c r="AB1801" s="38"/>
      <c r="AC1801" s="38"/>
      <c r="AD1801" s="143"/>
    </row>
    <row r="1802" spans="18:30" x14ac:dyDescent="0.25">
      <c r="R1802" s="38"/>
      <c r="S1802" s="38"/>
      <c r="T1802" s="38"/>
      <c r="U1802" s="38"/>
      <c r="V1802" s="38"/>
      <c r="W1802" s="38"/>
      <c r="X1802" s="38"/>
      <c r="Y1802" s="38"/>
      <c r="Z1802" s="38"/>
      <c r="AA1802" s="38"/>
      <c r="AB1802" s="38"/>
      <c r="AC1802" s="38"/>
      <c r="AD1802" s="143"/>
    </row>
    <row r="1803" spans="18:30" x14ac:dyDescent="0.25">
      <c r="R1803" s="38"/>
      <c r="S1803" s="38"/>
      <c r="T1803" s="38"/>
      <c r="U1803" s="38"/>
      <c r="V1803" s="38"/>
      <c r="W1803" s="38"/>
      <c r="X1803" s="38"/>
      <c r="Y1803" s="38"/>
      <c r="Z1803" s="38"/>
      <c r="AA1803" s="38"/>
      <c r="AB1803" s="38"/>
      <c r="AC1803" s="38"/>
      <c r="AD1803" s="143"/>
    </row>
    <row r="1804" spans="18:30" x14ac:dyDescent="0.25">
      <c r="R1804" s="38"/>
      <c r="S1804" s="38"/>
      <c r="T1804" s="38"/>
      <c r="U1804" s="38"/>
      <c r="V1804" s="38"/>
      <c r="W1804" s="38"/>
      <c r="X1804" s="38"/>
      <c r="Y1804" s="38"/>
      <c r="Z1804" s="38"/>
      <c r="AA1804" s="38"/>
      <c r="AB1804" s="38"/>
      <c r="AC1804" s="38"/>
      <c r="AD1804" s="143"/>
    </row>
    <row r="1805" spans="18:30" x14ac:dyDescent="0.25">
      <c r="R1805" s="38"/>
      <c r="S1805" s="38"/>
      <c r="T1805" s="38"/>
      <c r="U1805" s="38"/>
      <c r="V1805" s="38"/>
      <c r="W1805" s="38"/>
      <c r="X1805" s="38"/>
      <c r="Y1805" s="38"/>
      <c r="Z1805" s="38"/>
      <c r="AA1805" s="38"/>
      <c r="AB1805" s="38"/>
      <c r="AC1805" s="38"/>
      <c r="AD1805" s="143"/>
    </row>
    <row r="1806" spans="18:30" x14ac:dyDescent="0.25">
      <c r="R1806" s="38"/>
      <c r="S1806" s="38"/>
      <c r="T1806" s="38"/>
      <c r="U1806" s="38"/>
      <c r="V1806" s="38"/>
      <c r="W1806" s="38"/>
      <c r="X1806" s="38"/>
      <c r="Y1806" s="38"/>
      <c r="Z1806" s="38"/>
      <c r="AA1806" s="38"/>
      <c r="AB1806" s="38"/>
      <c r="AC1806" s="38"/>
      <c r="AD1806" s="143"/>
    </row>
    <row r="1807" spans="18:30" x14ac:dyDescent="0.25">
      <c r="R1807" s="38"/>
      <c r="S1807" s="38"/>
      <c r="T1807" s="38"/>
      <c r="U1807" s="38"/>
      <c r="V1807" s="38"/>
      <c r="W1807" s="38"/>
      <c r="X1807" s="38"/>
      <c r="Y1807" s="38"/>
      <c r="Z1807" s="38"/>
      <c r="AA1807" s="38"/>
      <c r="AB1807" s="38"/>
      <c r="AC1807" s="38"/>
      <c r="AD1807" s="143"/>
    </row>
    <row r="1808" spans="18:30" x14ac:dyDescent="0.25">
      <c r="R1808" s="38"/>
      <c r="S1808" s="38"/>
      <c r="T1808" s="38"/>
      <c r="U1808" s="38"/>
      <c r="V1808" s="38"/>
      <c r="W1808" s="38"/>
      <c r="X1808" s="38"/>
      <c r="Y1808" s="38"/>
      <c r="Z1808" s="38"/>
      <c r="AA1808" s="38"/>
      <c r="AB1808" s="38"/>
      <c r="AC1808" s="38"/>
      <c r="AD1808" s="143"/>
    </row>
    <row r="1809" spans="18:30" x14ac:dyDescent="0.25">
      <c r="R1809" s="38"/>
      <c r="S1809" s="38"/>
      <c r="T1809" s="38"/>
      <c r="U1809" s="38"/>
      <c r="V1809" s="38"/>
      <c r="W1809" s="38"/>
      <c r="X1809" s="38"/>
      <c r="Y1809" s="38"/>
      <c r="Z1809" s="38"/>
      <c r="AA1809" s="38"/>
      <c r="AB1809" s="38"/>
      <c r="AC1809" s="38"/>
      <c r="AD1809" s="143"/>
    </row>
    <row r="1810" spans="18:30" x14ac:dyDescent="0.25">
      <c r="R1810" s="38"/>
      <c r="S1810" s="38"/>
      <c r="T1810" s="38"/>
      <c r="U1810" s="38"/>
      <c r="V1810" s="38"/>
      <c r="W1810" s="38"/>
      <c r="X1810" s="38"/>
      <c r="Y1810" s="38"/>
      <c r="Z1810" s="38"/>
      <c r="AA1810" s="38"/>
      <c r="AB1810" s="38"/>
      <c r="AC1810" s="38"/>
      <c r="AD1810" s="143"/>
    </row>
    <row r="1811" spans="18:30" x14ac:dyDescent="0.25">
      <c r="R1811" s="38"/>
      <c r="S1811" s="38"/>
      <c r="T1811" s="38"/>
      <c r="U1811" s="38"/>
      <c r="V1811" s="38"/>
      <c r="W1811" s="38"/>
      <c r="X1811" s="38"/>
      <c r="Y1811" s="38"/>
      <c r="Z1811" s="38"/>
      <c r="AA1811" s="38"/>
      <c r="AB1811" s="38"/>
      <c r="AC1811" s="38"/>
      <c r="AD1811" s="143"/>
    </row>
    <row r="1812" spans="18:30" x14ac:dyDescent="0.25">
      <c r="R1812" s="38"/>
      <c r="S1812" s="38"/>
      <c r="T1812" s="38"/>
      <c r="U1812" s="38"/>
      <c r="V1812" s="38"/>
      <c r="W1812" s="38"/>
      <c r="X1812" s="38"/>
      <c r="Y1812" s="38"/>
      <c r="Z1812" s="38"/>
      <c r="AA1812" s="38"/>
      <c r="AB1812" s="38"/>
      <c r="AC1812" s="38"/>
      <c r="AD1812" s="143"/>
    </row>
    <row r="1813" spans="18:30" x14ac:dyDescent="0.25">
      <c r="R1813" s="38"/>
      <c r="S1813" s="38"/>
      <c r="T1813" s="38"/>
      <c r="U1813" s="38"/>
      <c r="V1813" s="38"/>
      <c r="W1813" s="38"/>
      <c r="X1813" s="38"/>
      <c r="Y1813" s="38"/>
      <c r="Z1813" s="38"/>
      <c r="AA1813" s="38"/>
      <c r="AB1813" s="38"/>
      <c r="AC1813" s="38"/>
      <c r="AD1813" s="143"/>
    </row>
    <row r="1814" spans="18:30" x14ac:dyDescent="0.25">
      <c r="R1814" s="38"/>
      <c r="S1814" s="38"/>
      <c r="T1814" s="38"/>
      <c r="U1814" s="38"/>
      <c r="V1814" s="38"/>
      <c r="W1814" s="38"/>
      <c r="X1814" s="38"/>
      <c r="Y1814" s="38"/>
      <c r="Z1814" s="38"/>
      <c r="AA1814" s="38"/>
      <c r="AB1814" s="38"/>
      <c r="AC1814" s="38"/>
      <c r="AD1814" s="143"/>
    </row>
    <row r="1815" spans="18:30" x14ac:dyDescent="0.25">
      <c r="R1815" s="38"/>
      <c r="S1815" s="38"/>
      <c r="T1815" s="38"/>
      <c r="U1815" s="38"/>
      <c r="V1815" s="38"/>
      <c r="W1815" s="38"/>
      <c r="X1815" s="38"/>
      <c r="Y1815" s="38"/>
      <c r="Z1815" s="38"/>
      <c r="AA1815" s="38"/>
      <c r="AB1815" s="38"/>
      <c r="AC1815" s="38"/>
      <c r="AD1815" s="143"/>
    </row>
    <row r="1816" spans="18:30" x14ac:dyDescent="0.25">
      <c r="R1816" s="38"/>
      <c r="S1816" s="38"/>
      <c r="T1816" s="38"/>
      <c r="U1816" s="38"/>
      <c r="V1816" s="38"/>
      <c r="W1816" s="38"/>
      <c r="X1816" s="38"/>
      <c r="Y1816" s="38"/>
      <c r="Z1816" s="38"/>
      <c r="AA1816" s="38"/>
      <c r="AB1816" s="38"/>
      <c r="AC1816" s="38"/>
      <c r="AD1816" s="143"/>
    </row>
    <row r="1817" spans="18:30" x14ac:dyDescent="0.25">
      <c r="R1817" s="38"/>
      <c r="S1817" s="38"/>
      <c r="T1817" s="38"/>
      <c r="U1817" s="38"/>
      <c r="V1817" s="38"/>
      <c r="W1817" s="38"/>
      <c r="X1817" s="38"/>
      <c r="Y1817" s="38"/>
      <c r="Z1817" s="38"/>
      <c r="AA1817" s="38"/>
      <c r="AB1817" s="38"/>
      <c r="AC1817" s="38"/>
      <c r="AD1817" s="143"/>
    </row>
    <row r="1818" spans="18:30" x14ac:dyDescent="0.25">
      <c r="R1818" s="38"/>
      <c r="S1818" s="38"/>
      <c r="T1818" s="38"/>
      <c r="U1818" s="38"/>
      <c r="V1818" s="38"/>
      <c r="W1818" s="38"/>
      <c r="X1818" s="38"/>
      <c r="Y1818" s="38"/>
      <c r="Z1818" s="38"/>
      <c r="AA1818" s="38"/>
      <c r="AB1818" s="38"/>
      <c r="AC1818" s="38"/>
      <c r="AD1818" s="143"/>
    </row>
    <row r="1819" spans="18:30" x14ac:dyDescent="0.25">
      <c r="R1819" s="38"/>
      <c r="S1819" s="38"/>
      <c r="T1819" s="38"/>
      <c r="U1819" s="38"/>
      <c r="V1819" s="38"/>
      <c r="W1819" s="38"/>
      <c r="X1819" s="38"/>
      <c r="Y1819" s="38"/>
      <c r="Z1819" s="38"/>
      <c r="AA1819" s="38"/>
      <c r="AB1819" s="38"/>
      <c r="AC1819" s="38"/>
      <c r="AD1819" s="143"/>
    </row>
    <row r="1820" spans="18:30" x14ac:dyDescent="0.25">
      <c r="R1820" s="38"/>
      <c r="S1820" s="38"/>
      <c r="T1820" s="38"/>
      <c r="U1820" s="38"/>
      <c r="V1820" s="38"/>
      <c r="W1820" s="38"/>
      <c r="X1820" s="38"/>
      <c r="Y1820" s="38"/>
      <c r="Z1820" s="38"/>
      <c r="AA1820" s="38"/>
      <c r="AB1820" s="38"/>
      <c r="AC1820" s="38"/>
      <c r="AD1820" s="143"/>
    </row>
    <row r="1821" spans="18:30" x14ac:dyDescent="0.25">
      <c r="R1821" s="38"/>
      <c r="S1821" s="38"/>
      <c r="T1821" s="38"/>
      <c r="U1821" s="38"/>
      <c r="V1821" s="38"/>
      <c r="W1821" s="38"/>
      <c r="X1821" s="38"/>
      <c r="Y1821" s="38"/>
      <c r="Z1821" s="38"/>
      <c r="AA1821" s="38"/>
      <c r="AB1821" s="38"/>
      <c r="AC1821" s="38"/>
      <c r="AD1821" s="143"/>
    </row>
    <row r="1822" spans="18:30" x14ac:dyDescent="0.25">
      <c r="R1822" s="38"/>
      <c r="S1822" s="38"/>
      <c r="T1822" s="38"/>
      <c r="U1822" s="38"/>
      <c r="V1822" s="38"/>
      <c r="W1822" s="38"/>
      <c r="X1822" s="38"/>
      <c r="Y1822" s="38"/>
      <c r="Z1822" s="38"/>
      <c r="AA1822" s="38"/>
      <c r="AB1822" s="38"/>
      <c r="AC1822" s="38"/>
      <c r="AD1822" s="143"/>
    </row>
    <row r="1823" spans="18:30" x14ac:dyDescent="0.25">
      <c r="R1823" s="38"/>
      <c r="S1823" s="38"/>
      <c r="T1823" s="38"/>
      <c r="U1823" s="38"/>
      <c r="V1823" s="38"/>
      <c r="W1823" s="38"/>
      <c r="X1823" s="38"/>
      <c r="Y1823" s="38"/>
      <c r="Z1823" s="38"/>
      <c r="AA1823" s="38"/>
      <c r="AB1823" s="38"/>
      <c r="AC1823" s="38"/>
      <c r="AD1823" s="143"/>
    </row>
    <row r="1824" spans="18:30" x14ac:dyDescent="0.25">
      <c r="R1824" s="38"/>
      <c r="S1824" s="38"/>
      <c r="T1824" s="38"/>
      <c r="U1824" s="38"/>
      <c r="V1824" s="38"/>
      <c r="W1824" s="38"/>
      <c r="X1824" s="38"/>
      <c r="Y1824" s="38"/>
      <c r="Z1824" s="38"/>
      <c r="AA1824" s="38"/>
      <c r="AB1824" s="38"/>
      <c r="AC1824" s="38"/>
      <c r="AD1824" s="143"/>
    </row>
    <row r="1825" spans="18:30" x14ac:dyDescent="0.25">
      <c r="R1825" s="38"/>
      <c r="S1825" s="38"/>
      <c r="T1825" s="38"/>
      <c r="U1825" s="38"/>
      <c r="V1825" s="38"/>
      <c r="W1825" s="38"/>
      <c r="X1825" s="38"/>
      <c r="Y1825" s="38"/>
      <c r="Z1825" s="38"/>
      <c r="AA1825" s="38"/>
      <c r="AB1825" s="38"/>
      <c r="AC1825" s="38"/>
      <c r="AD1825" s="143"/>
    </row>
    <row r="1826" spans="18:30" x14ac:dyDescent="0.25">
      <c r="R1826" s="38"/>
      <c r="S1826" s="38"/>
      <c r="T1826" s="38"/>
      <c r="U1826" s="38"/>
      <c r="V1826" s="38"/>
      <c r="W1826" s="38"/>
      <c r="X1826" s="38"/>
      <c r="Y1826" s="38"/>
      <c r="Z1826" s="38"/>
      <c r="AA1826" s="38"/>
      <c r="AB1826" s="38"/>
      <c r="AC1826" s="38"/>
      <c r="AD1826" s="143"/>
    </row>
    <row r="1827" spans="18:30" x14ac:dyDescent="0.25">
      <c r="R1827" s="38"/>
      <c r="S1827" s="38"/>
      <c r="T1827" s="38"/>
      <c r="U1827" s="38"/>
      <c r="V1827" s="38"/>
      <c r="W1827" s="38"/>
      <c r="X1827" s="38"/>
      <c r="Y1827" s="38"/>
      <c r="Z1827" s="38"/>
      <c r="AA1827" s="38"/>
      <c r="AB1827" s="38"/>
      <c r="AC1827" s="38"/>
      <c r="AD1827" s="143"/>
    </row>
    <row r="1828" spans="18:30" x14ac:dyDescent="0.25">
      <c r="R1828" s="38"/>
      <c r="S1828" s="38"/>
      <c r="T1828" s="38"/>
      <c r="U1828" s="38"/>
      <c r="V1828" s="38"/>
      <c r="W1828" s="38"/>
      <c r="X1828" s="38"/>
      <c r="Y1828" s="38"/>
      <c r="Z1828" s="38"/>
      <c r="AA1828" s="38"/>
      <c r="AB1828" s="38"/>
      <c r="AC1828" s="38"/>
      <c r="AD1828" s="143"/>
    </row>
    <row r="1829" spans="18:30" x14ac:dyDescent="0.25">
      <c r="R1829" s="38"/>
      <c r="S1829" s="38"/>
      <c r="T1829" s="38"/>
      <c r="U1829" s="38"/>
      <c r="V1829" s="38"/>
      <c r="W1829" s="38"/>
      <c r="X1829" s="38"/>
      <c r="Y1829" s="38"/>
      <c r="Z1829" s="38"/>
      <c r="AA1829" s="38"/>
      <c r="AB1829" s="38"/>
      <c r="AC1829" s="38"/>
      <c r="AD1829" s="143"/>
    </row>
    <row r="1830" spans="18:30" x14ac:dyDescent="0.25">
      <c r="R1830" s="38"/>
      <c r="S1830" s="38"/>
      <c r="T1830" s="38"/>
      <c r="U1830" s="38"/>
      <c r="V1830" s="38"/>
      <c r="W1830" s="38"/>
      <c r="X1830" s="38"/>
      <c r="Y1830" s="38"/>
      <c r="Z1830" s="38"/>
      <c r="AA1830" s="38"/>
      <c r="AB1830" s="38"/>
      <c r="AC1830" s="38"/>
      <c r="AD1830" s="143"/>
    </row>
    <row r="1831" spans="18:30" x14ac:dyDescent="0.25">
      <c r="R1831" s="38"/>
      <c r="S1831" s="38"/>
      <c r="T1831" s="38"/>
      <c r="U1831" s="38"/>
      <c r="V1831" s="38"/>
      <c r="W1831" s="38"/>
      <c r="X1831" s="38"/>
      <c r="Y1831" s="38"/>
      <c r="Z1831" s="38"/>
      <c r="AA1831" s="38"/>
      <c r="AB1831" s="38"/>
      <c r="AC1831" s="38"/>
      <c r="AD1831" s="143"/>
    </row>
    <row r="1832" spans="18:30" x14ac:dyDescent="0.25">
      <c r="R1832" s="38"/>
      <c r="S1832" s="38"/>
      <c r="T1832" s="38"/>
      <c r="U1832" s="38"/>
      <c r="V1832" s="38"/>
      <c r="W1832" s="38"/>
      <c r="X1832" s="38"/>
      <c r="Y1832" s="38"/>
      <c r="Z1832" s="38"/>
      <c r="AA1832" s="38"/>
      <c r="AB1832" s="38"/>
      <c r="AC1832" s="38"/>
      <c r="AD1832" s="143"/>
    </row>
    <row r="1833" spans="18:30" x14ac:dyDescent="0.25">
      <c r="R1833" s="38"/>
      <c r="S1833" s="38"/>
      <c r="T1833" s="38"/>
      <c r="U1833" s="38"/>
      <c r="V1833" s="38"/>
      <c r="W1833" s="38"/>
      <c r="X1833" s="38"/>
      <c r="Y1833" s="38"/>
      <c r="Z1833" s="38"/>
      <c r="AA1833" s="38"/>
      <c r="AB1833" s="38"/>
      <c r="AC1833" s="38"/>
      <c r="AD1833" s="143"/>
    </row>
    <row r="1834" spans="18:30" x14ac:dyDescent="0.25">
      <c r="R1834" s="38"/>
      <c r="S1834" s="38"/>
      <c r="T1834" s="38"/>
      <c r="U1834" s="38"/>
      <c r="V1834" s="38"/>
      <c r="W1834" s="38"/>
      <c r="X1834" s="38"/>
      <c r="Y1834" s="38"/>
      <c r="Z1834" s="38"/>
      <c r="AA1834" s="38"/>
      <c r="AB1834" s="38"/>
      <c r="AC1834" s="38"/>
      <c r="AD1834" s="143"/>
    </row>
    <row r="1835" spans="18:30" x14ac:dyDescent="0.25">
      <c r="R1835" s="38"/>
      <c r="S1835" s="38"/>
      <c r="T1835" s="38"/>
      <c r="U1835" s="38"/>
      <c r="V1835" s="38"/>
      <c r="W1835" s="38"/>
      <c r="X1835" s="38"/>
      <c r="Y1835" s="38"/>
      <c r="Z1835" s="38"/>
      <c r="AA1835" s="38"/>
      <c r="AB1835" s="38"/>
      <c r="AC1835" s="38"/>
      <c r="AD1835" s="143"/>
    </row>
    <row r="1836" spans="18:30" x14ac:dyDescent="0.25">
      <c r="R1836" s="38"/>
      <c r="S1836" s="38"/>
      <c r="T1836" s="38"/>
      <c r="U1836" s="38"/>
      <c r="V1836" s="38"/>
      <c r="W1836" s="38"/>
      <c r="X1836" s="38"/>
      <c r="Y1836" s="38"/>
      <c r="Z1836" s="38"/>
      <c r="AA1836" s="38"/>
      <c r="AB1836" s="38"/>
      <c r="AC1836" s="38"/>
      <c r="AD1836" s="143"/>
    </row>
    <row r="1837" spans="18:30" x14ac:dyDescent="0.25">
      <c r="R1837" s="38"/>
      <c r="S1837" s="38"/>
      <c r="T1837" s="38"/>
      <c r="U1837" s="38"/>
      <c r="V1837" s="38"/>
      <c r="W1837" s="38"/>
      <c r="X1837" s="38"/>
      <c r="Y1837" s="38"/>
      <c r="Z1837" s="38"/>
      <c r="AA1837" s="38"/>
      <c r="AB1837" s="38"/>
      <c r="AC1837" s="38"/>
      <c r="AD1837" s="143"/>
    </row>
    <row r="1838" spans="18:30" x14ac:dyDescent="0.25">
      <c r="R1838" s="38"/>
      <c r="S1838" s="38"/>
      <c r="T1838" s="38"/>
      <c r="U1838" s="38"/>
      <c r="V1838" s="38"/>
      <c r="W1838" s="38"/>
      <c r="X1838" s="38"/>
      <c r="Y1838" s="38"/>
      <c r="Z1838" s="38"/>
      <c r="AA1838" s="38"/>
      <c r="AB1838" s="38"/>
      <c r="AC1838" s="38"/>
      <c r="AD1838" s="143"/>
    </row>
    <row r="1839" spans="18:30" x14ac:dyDescent="0.25">
      <c r="R1839" s="38"/>
      <c r="S1839" s="38"/>
      <c r="T1839" s="38"/>
      <c r="U1839" s="38"/>
      <c r="V1839" s="38"/>
      <c r="W1839" s="38"/>
      <c r="X1839" s="38"/>
      <c r="Y1839" s="38"/>
      <c r="Z1839" s="38"/>
      <c r="AA1839" s="38"/>
      <c r="AB1839" s="38"/>
      <c r="AC1839" s="38"/>
      <c r="AD1839" s="143"/>
    </row>
    <row r="1840" spans="18:30" x14ac:dyDescent="0.25">
      <c r="R1840" s="38"/>
      <c r="S1840" s="38"/>
      <c r="T1840" s="38"/>
      <c r="U1840" s="38"/>
      <c r="V1840" s="38"/>
      <c r="W1840" s="38"/>
      <c r="X1840" s="38"/>
      <c r="Y1840" s="38"/>
      <c r="Z1840" s="38"/>
      <c r="AA1840" s="38"/>
      <c r="AB1840" s="38"/>
      <c r="AC1840" s="38"/>
      <c r="AD1840" s="143"/>
    </row>
    <row r="1841" spans="18:30" x14ac:dyDescent="0.25">
      <c r="R1841" s="38"/>
      <c r="S1841" s="38"/>
      <c r="T1841" s="38"/>
      <c r="U1841" s="38"/>
      <c r="V1841" s="38"/>
      <c r="W1841" s="38"/>
      <c r="X1841" s="38"/>
      <c r="Y1841" s="38"/>
      <c r="Z1841" s="38"/>
      <c r="AA1841" s="38"/>
      <c r="AB1841" s="38"/>
      <c r="AC1841" s="38"/>
      <c r="AD1841" s="143"/>
    </row>
    <row r="1842" spans="18:30" x14ac:dyDescent="0.25">
      <c r="R1842" s="38"/>
      <c r="S1842" s="38"/>
      <c r="T1842" s="38"/>
      <c r="U1842" s="38"/>
      <c r="V1842" s="38"/>
      <c r="W1842" s="38"/>
      <c r="X1842" s="38"/>
      <c r="Y1842" s="38"/>
      <c r="Z1842" s="38"/>
      <c r="AA1842" s="38"/>
      <c r="AB1842" s="38"/>
      <c r="AC1842" s="38"/>
      <c r="AD1842" s="143"/>
    </row>
    <row r="1843" spans="18:30" x14ac:dyDescent="0.25">
      <c r="R1843" s="38"/>
      <c r="S1843" s="38"/>
      <c r="T1843" s="38"/>
      <c r="U1843" s="38"/>
      <c r="V1843" s="38"/>
      <c r="W1843" s="38"/>
      <c r="X1843" s="38"/>
      <c r="Y1843" s="38"/>
      <c r="Z1843" s="38"/>
      <c r="AA1843" s="38"/>
      <c r="AB1843" s="38"/>
      <c r="AC1843" s="38"/>
      <c r="AD1843" s="143"/>
    </row>
    <row r="1844" spans="18:30" x14ac:dyDescent="0.25">
      <c r="R1844" s="38"/>
      <c r="S1844" s="38"/>
      <c r="T1844" s="38"/>
      <c r="U1844" s="38"/>
      <c r="V1844" s="38"/>
      <c r="W1844" s="38"/>
      <c r="X1844" s="38"/>
      <c r="Y1844" s="38"/>
      <c r="Z1844" s="38"/>
      <c r="AA1844" s="38"/>
      <c r="AB1844" s="38"/>
      <c r="AC1844" s="38"/>
      <c r="AD1844" s="143"/>
    </row>
    <row r="1845" spans="18:30" x14ac:dyDescent="0.25">
      <c r="R1845" s="38"/>
      <c r="S1845" s="38"/>
      <c r="T1845" s="38"/>
      <c r="U1845" s="38"/>
      <c r="V1845" s="38"/>
      <c r="W1845" s="38"/>
      <c r="X1845" s="38"/>
      <c r="Y1845" s="38"/>
      <c r="Z1845" s="38"/>
      <c r="AA1845" s="38"/>
      <c r="AB1845" s="38"/>
      <c r="AC1845" s="38"/>
      <c r="AD1845" s="143"/>
    </row>
    <row r="1846" spans="18:30" x14ac:dyDescent="0.25">
      <c r="R1846" s="38"/>
      <c r="S1846" s="38"/>
      <c r="T1846" s="38"/>
      <c r="U1846" s="38"/>
      <c r="V1846" s="38"/>
      <c r="W1846" s="38"/>
      <c r="X1846" s="38"/>
      <c r="Y1846" s="38"/>
      <c r="Z1846" s="38"/>
      <c r="AA1846" s="38"/>
      <c r="AB1846" s="38"/>
      <c r="AC1846" s="38"/>
      <c r="AD1846" s="143"/>
    </row>
    <row r="1847" spans="18:30" x14ac:dyDescent="0.25">
      <c r="R1847" s="38"/>
      <c r="S1847" s="38"/>
      <c r="T1847" s="38"/>
      <c r="U1847" s="38"/>
      <c r="V1847" s="38"/>
      <c r="W1847" s="38"/>
      <c r="X1847" s="38"/>
      <c r="Y1847" s="38"/>
      <c r="Z1847" s="38"/>
      <c r="AA1847" s="38"/>
      <c r="AB1847" s="38"/>
      <c r="AC1847" s="38"/>
      <c r="AD1847" s="143"/>
    </row>
    <row r="1848" spans="18:30" x14ac:dyDescent="0.25">
      <c r="R1848" s="38"/>
      <c r="S1848" s="38"/>
      <c r="T1848" s="38"/>
      <c r="U1848" s="38"/>
      <c r="V1848" s="38"/>
      <c r="W1848" s="38"/>
      <c r="X1848" s="38"/>
      <c r="Y1848" s="38"/>
      <c r="Z1848" s="38"/>
      <c r="AA1848" s="38"/>
      <c r="AB1848" s="38"/>
      <c r="AC1848" s="38"/>
      <c r="AD1848" s="143"/>
    </row>
    <row r="1849" spans="18:30" x14ac:dyDescent="0.25">
      <c r="R1849" s="38"/>
      <c r="S1849" s="38"/>
      <c r="T1849" s="38"/>
      <c r="U1849" s="38"/>
      <c r="V1849" s="38"/>
      <c r="W1849" s="38"/>
      <c r="X1849" s="38"/>
      <c r="Y1849" s="38"/>
      <c r="Z1849" s="38"/>
      <c r="AA1849" s="38"/>
      <c r="AB1849" s="38"/>
      <c r="AC1849" s="38"/>
      <c r="AD1849" s="143"/>
    </row>
    <row r="1850" spans="18:30" x14ac:dyDescent="0.25">
      <c r="R1850" s="38"/>
      <c r="S1850" s="38"/>
      <c r="T1850" s="38"/>
      <c r="U1850" s="38"/>
      <c r="V1850" s="38"/>
      <c r="W1850" s="38"/>
      <c r="X1850" s="38"/>
      <c r="Y1850" s="38"/>
      <c r="Z1850" s="38"/>
      <c r="AA1850" s="38"/>
      <c r="AB1850" s="38"/>
      <c r="AC1850" s="38"/>
      <c r="AD1850" s="143"/>
    </row>
    <row r="1851" spans="18:30" x14ac:dyDescent="0.25">
      <c r="R1851" s="38"/>
      <c r="S1851" s="38"/>
      <c r="T1851" s="38"/>
      <c r="U1851" s="38"/>
      <c r="V1851" s="38"/>
      <c r="W1851" s="38"/>
      <c r="X1851" s="38"/>
      <c r="Y1851" s="38"/>
      <c r="Z1851" s="38"/>
      <c r="AA1851" s="38"/>
      <c r="AB1851" s="38"/>
      <c r="AC1851" s="38"/>
      <c r="AD1851" s="143"/>
    </row>
    <row r="1852" spans="18:30" x14ac:dyDescent="0.25">
      <c r="R1852" s="38"/>
      <c r="S1852" s="38"/>
      <c r="T1852" s="38"/>
      <c r="U1852" s="38"/>
      <c r="V1852" s="38"/>
      <c r="W1852" s="38"/>
      <c r="X1852" s="38"/>
      <c r="Y1852" s="38"/>
      <c r="Z1852" s="38"/>
      <c r="AA1852" s="38"/>
      <c r="AB1852" s="38"/>
      <c r="AC1852" s="38"/>
      <c r="AD1852" s="143"/>
    </row>
    <row r="1853" spans="18:30" x14ac:dyDescent="0.25">
      <c r="R1853" s="38"/>
      <c r="S1853" s="38"/>
      <c r="T1853" s="38"/>
      <c r="U1853" s="38"/>
      <c r="V1853" s="38"/>
      <c r="W1853" s="38"/>
      <c r="X1853" s="38"/>
      <c r="Y1853" s="38"/>
      <c r="Z1853" s="38"/>
      <c r="AA1853" s="38"/>
      <c r="AB1853" s="38"/>
      <c r="AC1853" s="38"/>
      <c r="AD1853" s="143"/>
    </row>
    <row r="1854" spans="18:30" x14ac:dyDescent="0.25">
      <c r="R1854" s="38"/>
      <c r="S1854" s="38"/>
      <c r="T1854" s="38"/>
      <c r="U1854" s="38"/>
      <c r="V1854" s="38"/>
      <c r="W1854" s="38"/>
      <c r="X1854" s="38"/>
      <c r="Y1854" s="38"/>
      <c r="Z1854" s="38"/>
      <c r="AA1854" s="38"/>
      <c r="AB1854" s="38"/>
      <c r="AC1854" s="38"/>
      <c r="AD1854" s="143"/>
    </row>
    <row r="1855" spans="18:30" x14ac:dyDescent="0.25">
      <c r="R1855" s="38"/>
      <c r="S1855" s="38"/>
      <c r="T1855" s="38"/>
      <c r="U1855" s="38"/>
      <c r="V1855" s="38"/>
      <c r="W1855" s="38"/>
      <c r="X1855" s="38"/>
      <c r="Y1855" s="38"/>
      <c r="Z1855" s="38"/>
      <c r="AA1855" s="38"/>
      <c r="AB1855" s="38"/>
      <c r="AC1855" s="38"/>
      <c r="AD1855" s="143"/>
    </row>
    <row r="1856" spans="18:30" x14ac:dyDescent="0.25">
      <c r="R1856" s="38"/>
      <c r="S1856" s="38"/>
      <c r="T1856" s="38"/>
      <c r="U1856" s="38"/>
      <c r="V1856" s="38"/>
      <c r="W1856" s="38"/>
      <c r="X1856" s="38"/>
      <c r="Y1856" s="38"/>
      <c r="Z1856" s="38"/>
      <c r="AA1856" s="38"/>
      <c r="AB1856" s="38"/>
      <c r="AC1856" s="38"/>
      <c r="AD1856" s="143"/>
    </row>
    <row r="1857" spans="18:30" x14ac:dyDescent="0.25">
      <c r="R1857" s="38"/>
      <c r="S1857" s="38"/>
      <c r="T1857" s="38"/>
      <c r="U1857" s="38"/>
      <c r="V1857" s="38"/>
      <c r="W1857" s="38"/>
      <c r="X1857" s="38"/>
      <c r="Y1857" s="38"/>
      <c r="Z1857" s="38"/>
      <c r="AA1857" s="38"/>
      <c r="AB1857" s="38"/>
      <c r="AC1857" s="38"/>
      <c r="AD1857" s="143"/>
    </row>
    <row r="1858" spans="18:30" x14ac:dyDescent="0.25">
      <c r="R1858" s="38"/>
      <c r="S1858" s="38"/>
      <c r="T1858" s="38"/>
      <c r="U1858" s="38"/>
      <c r="V1858" s="38"/>
      <c r="W1858" s="38"/>
      <c r="X1858" s="38"/>
      <c r="Y1858" s="38"/>
      <c r="Z1858" s="38"/>
      <c r="AA1858" s="38"/>
      <c r="AB1858" s="38"/>
      <c r="AC1858" s="38"/>
      <c r="AD1858" s="143"/>
    </row>
    <row r="1859" spans="18:30" x14ac:dyDescent="0.25">
      <c r="R1859" s="38"/>
      <c r="S1859" s="38"/>
      <c r="T1859" s="38"/>
      <c r="U1859" s="38"/>
      <c r="V1859" s="38"/>
      <c r="W1859" s="38"/>
      <c r="X1859" s="38"/>
      <c r="Y1859" s="38"/>
      <c r="Z1859" s="38"/>
      <c r="AA1859" s="38"/>
      <c r="AB1859" s="38"/>
      <c r="AC1859" s="38"/>
      <c r="AD1859" s="143"/>
    </row>
    <row r="1860" spans="18:30" x14ac:dyDescent="0.25">
      <c r="R1860" s="38"/>
      <c r="S1860" s="38"/>
      <c r="T1860" s="38"/>
      <c r="U1860" s="38"/>
      <c r="V1860" s="38"/>
      <c r="W1860" s="38"/>
      <c r="X1860" s="38"/>
      <c r="Y1860" s="38"/>
      <c r="Z1860" s="38"/>
      <c r="AA1860" s="38"/>
      <c r="AB1860" s="38"/>
      <c r="AC1860" s="38"/>
      <c r="AD1860" s="143"/>
    </row>
    <row r="1861" spans="18:30" x14ac:dyDescent="0.25">
      <c r="R1861" s="38"/>
      <c r="S1861" s="38"/>
      <c r="T1861" s="38"/>
      <c r="U1861" s="38"/>
      <c r="V1861" s="38"/>
      <c r="W1861" s="38"/>
      <c r="X1861" s="38"/>
      <c r="Y1861" s="38"/>
      <c r="Z1861" s="38"/>
      <c r="AA1861" s="38"/>
      <c r="AB1861" s="38"/>
      <c r="AC1861" s="38"/>
      <c r="AD1861" s="143"/>
    </row>
    <row r="1862" spans="18:30" x14ac:dyDescent="0.25">
      <c r="R1862" s="38"/>
      <c r="S1862" s="38"/>
      <c r="T1862" s="38"/>
      <c r="U1862" s="38"/>
      <c r="V1862" s="38"/>
      <c r="W1862" s="38"/>
      <c r="X1862" s="38"/>
      <c r="Y1862" s="38"/>
      <c r="Z1862" s="38"/>
      <c r="AA1862" s="38"/>
      <c r="AB1862" s="38"/>
      <c r="AC1862" s="38"/>
      <c r="AD1862" s="143"/>
    </row>
    <row r="1863" spans="18:30" x14ac:dyDescent="0.25">
      <c r="R1863" s="38"/>
      <c r="S1863" s="38"/>
      <c r="T1863" s="38"/>
      <c r="U1863" s="38"/>
      <c r="V1863" s="38"/>
      <c r="W1863" s="38"/>
      <c r="X1863" s="38"/>
      <c r="Y1863" s="38"/>
      <c r="Z1863" s="38"/>
      <c r="AA1863" s="38"/>
      <c r="AB1863" s="38"/>
      <c r="AC1863" s="38"/>
      <c r="AD1863" s="143"/>
    </row>
    <row r="1864" spans="18:30" x14ac:dyDescent="0.25">
      <c r="R1864" s="38"/>
      <c r="S1864" s="38"/>
      <c r="T1864" s="38"/>
      <c r="U1864" s="38"/>
      <c r="V1864" s="38"/>
      <c r="W1864" s="38"/>
      <c r="X1864" s="38"/>
      <c r="Y1864" s="38"/>
      <c r="Z1864" s="38"/>
      <c r="AA1864" s="38"/>
      <c r="AB1864" s="38"/>
      <c r="AC1864" s="38"/>
      <c r="AD1864" s="143"/>
    </row>
    <row r="1865" spans="18:30" x14ac:dyDescent="0.25">
      <c r="R1865" s="38"/>
      <c r="S1865" s="38"/>
      <c r="T1865" s="38"/>
      <c r="U1865" s="38"/>
      <c r="V1865" s="38"/>
      <c r="W1865" s="38"/>
      <c r="X1865" s="38"/>
      <c r="Y1865" s="38"/>
      <c r="Z1865" s="38"/>
      <c r="AA1865" s="38"/>
      <c r="AB1865" s="38"/>
      <c r="AC1865" s="38"/>
      <c r="AD1865" s="143"/>
    </row>
    <row r="1866" spans="18:30" x14ac:dyDescent="0.25">
      <c r="R1866" s="38"/>
      <c r="S1866" s="38"/>
      <c r="T1866" s="38"/>
      <c r="U1866" s="38"/>
      <c r="V1866" s="38"/>
      <c r="W1866" s="38"/>
      <c r="X1866" s="38"/>
      <c r="Y1866" s="38"/>
      <c r="Z1866" s="38"/>
      <c r="AA1866" s="38"/>
      <c r="AB1866" s="38"/>
      <c r="AC1866" s="38"/>
      <c r="AD1866" s="143"/>
    </row>
    <row r="1867" spans="18:30" x14ac:dyDescent="0.25">
      <c r="R1867" s="38"/>
      <c r="S1867" s="38"/>
      <c r="T1867" s="38"/>
      <c r="U1867" s="38"/>
      <c r="V1867" s="38"/>
      <c r="W1867" s="38"/>
      <c r="X1867" s="38"/>
      <c r="Y1867" s="38"/>
      <c r="Z1867" s="38"/>
      <c r="AA1867" s="38"/>
      <c r="AB1867" s="38"/>
      <c r="AC1867" s="38"/>
      <c r="AD1867" s="143"/>
    </row>
    <row r="1868" spans="18:30" x14ac:dyDescent="0.25">
      <c r="R1868" s="38"/>
      <c r="S1868" s="38"/>
      <c r="T1868" s="38"/>
      <c r="U1868" s="38"/>
      <c r="V1868" s="38"/>
      <c r="W1868" s="38"/>
      <c r="X1868" s="38"/>
      <c r="Y1868" s="38"/>
      <c r="Z1868" s="38"/>
      <c r="AA1868" s="38"/>
      <c r="AB1868" s="38"/>
      <c r="AC1868" s="38"/>
      <c r="AD1868" s="143"/>
    </row>
    <row r="1869" spans="18:30" x14ac:dyDescent="0.25">
      <c r="R1869" s="38"/>
      <c r="S1869" s="38"/>
      <c r="T1869" s="38"/>
      <c r="U1869" s="38"/>
      <c r="V1869" s="38"/>
      <c r="W1869" s="38"/>
      <c r="X1869" s="38"/>
      <c r="Y1869" s="38"/>
      <c r="Z1869" s="38"/>
      <c r="AA1869" s="38"/>
      <c r="AB1869" s="38"/>
      <c r="AC1869" s="38"/>
      <c r="AD1869" s="143"/>
    </row>
    <row r="1870" spans="18:30" x14ac:dyDescent="0.25">
      <c r="R1870" s="38"/>
      <c r="S1870" s="38"/>
      <c r="T1870" s="38"/>
      <c r="U1870" s="38"/>
      <c r="V1870" s="38"/>
      <c r="W1870" s="38"/>
      <c r="X1870" s="38"/>
      <c r="Y1870" s="38"/>
      <c r="Z1870" s="38"/>
      <c r="AA1870" s="38"/>
      <c r="AB1870" s="38"/>
      <c r="AC1870" s="38"/>
      <c r="AD1870" s="143"/>
    </row>
    <row r="1871" spans="18:30" x14ac:dyDescent="0.25">
      <c r="R1871" s="38"/>
      <c r="S1871" s="38"/>
      <c r="T1871" s="38"/>
      <c r="U1871" s="38"/>
      <c r="V1871" s="38"/>
      <c r="W1871" s="38"/>
      <c r="X1871" s="38"/>
      <c r="Y1871" s="38"/>
      <c r="Z1871" s="38"/>
      <c r="AA1871" s="38"/>
      <c r="AB1871" s="38"/>
      <c r="AC1871" s="38"/>
      <c r="AD1871" s="143"/>
    </row>
    <row r="1872" spans="18:30" x14ac:dyDescent="0.25">
      <c r="R1872" s="38"/>
      <c r="S1872" s="38"/>
      <c r="T1872" s="38"/>
      <c r="U1872" s="38"/>
      <c r="V1872" s="38"/>
      <c r="W1872" s="38"/>
      <c r="X1872" s="38"/>
      <c r="Y1872" s="38"/>
      <c r="Z1872" s="38"/>
      <c r="AA1872" s="38"/>
      <c r="AB1872" s="38"/>
      <c r="AC1872" s="38"/>
      <c r="AD1872" s="143"/>
    </row>
    <row r="1873" spans="18:30" x14ac:dyDescent="0.25">
      <c r="R1873" s="38"/>
      <c r="S1873" s="38"/>
      <c r="T1873" s="38"/>
      <c r="U1873" s="38"/>
      <c r="V1873" s="38"/>
      <c r="W1873" s="38"/>
      <c r="X1873" s="38"/>
      <c r="Y1873" s="38"/>
      <c r="Z1873" s="38"/>
      <c r="AA1873" s="38"/>
      <c r="AB1873" s="38"/>
      <c r="AC1873" s="38"/>
      <c r="AD1873" s="143"/>
    </row>
    <row r="1874" spans="18:30" x14ac:dyDescent="0.25">
      <c r="R1874" s="38"/>
      <c r="S1874" s="38"/>
      <c r="T1874" s="38"/>
      <c r="U1874" s="38"/>
      <c r="V1874" s="38"/>
      <c r="W1874" s="38"/>
      <c r="X1874" s="38"/>
      <c r="Y1874" s="38"/>
      <c r="Z1874" s="38"/>
      <c r="AA1874" s="38"/>
      <c r="AB1874" s="38"/>
      <c r="AC1874" s="38"/>
      <c r="AD1874" s="143"/>
    </row>
    <row r="1875" spans="18:30" x14ac:dyDescent="0.25">
      <c r="R1875" s="38"/>
      <c r="S1875" s="38"/>
      <c r="T1875" s="38"/>
      <c r="U1875" s="38"/>
      <c r="V1875" s="38"/>
      <c r="W1875" s="38"/>
      <c r="X1875" s="38"/>
      <c r="Y1875" s="38"/>
      <c r="Z1875" s="38"/>
      <c r="AA1875" s="38"/>
      <c r="AB1875" s="38"/>
      <c r="AC1875" s="38"/>
      <c r="AD1875" s="143"/>
    </row>
    <row r="1876" spans="18:30" x14ac:dyDescent="0.25">
      <c r="R1876" s="38"/>
      <c r="S1876" s="38"/>
      <c r="T1876" s="38"/>
      <c r="U1876" s="38"/>
      <c r="V1876" s="38"/>
      <c r="W1876" s="38"/>
      <c r="X1876" s="38"/>
      <c r="Y1876" s="38"/>
      <c r="Z1876" s="38"/>
      <c r="AA1876" s="38"/>
      <c r="AB1876" s="38"/>
      <c r="AC1876" s="38"/>
      <c r="AD1876" s="143"/>
    </row>
    <row r="1877" spans="18:30" x14ac:dyDescent="0.25">
      <c r="R1877" s="38"/>
      <c r="S1877" s="38"/>
      <c r="T1877" s="38"/>
      <c r="U1877" s="38"/>
      <c r="V1877" s="38"/>
      <c r="W1877" s="38"/>
      <c r="X1877" s="38"/>
      <c r="Y1877" s="38"/>
      <c r="Z1877" s="38"/>
      <c r="AA1877" s="38"/>
      <c r="AB1877" s="38"/>
      <c r="AC1877" s="38"/>
      <c r="AD1877" s="143"/>
    </row>
    <row r="1878" spans="18:30" x14ac:dyDescent="0.25">
      <c r="R1878" s="38"/>
      <c r="S1878" s="38"/>
      <c r="T1878" s="38"/>
      <c r="U1878" s="38"/>
      <c r="V1878" s="38"/>
      <c r="W1878" s="38"/>
      <c r="X1878" s="38"/>
      <c r="Y1878" s="38"/>
      <c r="Z1878" s="38"/>
      <c r="AA1878" s="38"/>
      <c r="AB1878" s="38"/>
      <c r="AC1878" s="38"/>
      <c r="AD1878" s="143"/>
    </row>
    <row r="1879" spans="18:30" x14ac:dyDescent="0.25">
      <c r="R1879" s="38"/>
      <c r="S1879" s="38"/>
      <c r="T1879" s="38"/>
      <c r="U1879" s="38"/>
      <c r="V1879" s="38"/>
      <c r="W1879" s="38"/>
      <c r="X1879" s="38"/>
      <c r="Y1879" s="38"/>
      <c r="Z1879" s="38"/>
      <c r="AA1879" s="38"/>
      <c r="AB1879" s="38"/>
      <c r="AC1879" s="38"/>
      <c r="AD1879" s="143"/>
    </row>
    <row r="1880" spans="18:30" x14ac:dyDescent="0.25">
      <c r="R1880" s="38"/>
      <c r="S1880" s="38"/>
      <c r="T1880" s="38"/>
      <c r="U1880" s="38"/>
      <c r="V1880" s="38"/>
      <c r="W1880" s="38"/>
      <c r="X1880" s="38"/>
      <c r="Y1880" s="38"/>
      <c r="Z1880" s="38"/>
      <c r="AA1880" s="38"/>
      <c r="AB1880" s="38"/>
      <c r="AC1880" s="38"/>
      <c r="AD1880" s="143"/>
    </row>
    <row r="1881" spans="18:30" x14ac:dyDescent="0.25">
      <c r="R1881" s="38"/>
      <c r="S1881" s="38"/>
      <c r="T1881" s="38"/>
      <c r="U1881" s="38"/>
      <c r="V1881" s="38"/>
      <c r="W1881" s="38"/>
      <c r="X1881" s="38"/>
      <c r="Y1881" s="38"/>
      <c r="Z1881" s="38"/>
      <c r="AA1881" s="38"/>
      <c r="AB1881" s="38"/>
      <c r="AC1881" s="38"/>
      <c r="AD1881" s="143"/>
    </row>
    <row r="1882" spans="18:30" x14ac:dyDescent="0.25">
      <c r="R1882" s="38"/>
      <c r="S1882" s="38"/>
      <c r="T1882" s="38"/>
      <c r="U1882" s="38"/>
      <c r="V1882" s="38"/>
      <c r="W1882" s="38"/>
      <c r="X1882" s="38"/>
      <c r="Y1882" s="38"/>
      <c r="Z1882" s="38"/>
      <c r="AA1882" s="38"/>
      <c r="AB1882" s="38"/>
      <c r="AC1882" s="38"/>
      <c r="AD1882" s="143"/>
    </row>
    <row r="1883" spans="18:30" x14ac:dyDescent="0.25">
      <c r="R1883" s="38"/>
      <c r="S1883" s="38"/>
      <c r="T1883" s="38"/>
      <c r="U1883" s="38"/>
      <c r="V1883" s="38"/>
      <c r="W1883" s="38"/>
      <c r="X1883" s="38"/>
      <c r="Y1883" s="38"/>
      <c r="Z1883" s="38"/>
      <c r="AA1883" s="38"/>
      <c r="AB1883" s="38"/>
      <c r="AC1883" s="38"/>
      <c r="AD1883" s="143"/>
    </row>
    <row r="1884" spans="18:30" x14ac:dyDescent="0.25">
      <c r="R1884" s="38"/>
      <c r="S1884" s="38"/>
      <c r="T1884" s="38"/>
      <c r="U1884" s="38"/>
      <c r="V1884" s="38"/>
      <c r="W1884" s="38"/>
      <c r="X1884" s="38"/>
      <c r="Y1884" s="38"/>
      <c r="Z1884" s="38"/>
      <c r="AA1884" s="38"/>
      <c r="AB1884" s="38"/>
      <c r="AC1884" s="38"/>
      <c r="AD1884" s="143"/>
    </row>
    <row r="1885" spans="18:30" x14ac:dyDescent="0.25">
      <c r="R1885" s="38"/>
      <c r="S1885" s="38"/>
      <c r="T1885" s="38"/>
      <c r="U1885" s="38"/>
      <c r="V1885" s="38"/>
      <c r="W1885" s="38"/>
      <c r="X1885" s="38"/>
      <c r="Y1885" s="38"/>
      <c r="Z1885" s="38"/>
      <c r="AA1885" s="38"/>
      <c r="AB1885" s="38"/>
      <c r="AC1885" s="38"/>
      <c r="AD1885" s="143"/>
    </row>
    <row r="1886" spans="18:30" x14ac:dyDescent="0.25">
      <c r="R1886" s="38"/>
      <c r="S1886" s="38"/>
      <c r="T1886" s="38"/>
      <c r="U1886" s="38"/>
      <c r="V1886" s="38"/>
      <c r="W1886" s="38"/>
      <c r="X1886" s="38"/>
      <c r="Y1886" s="38"/>
      <c r="Z1886" s="38"/>
      <c r="AA1886" s="38"/>
      <c r="AB1886" s="38"/>
      <c r="AC1886" s="38"/>
      <c r="AD1886" s="143"/>
    </row>
    <row r="1887" spans="18:30" x14ac:dyDescent="0.25">
      <c r="R1887" s="38"/>
      <c r="S1887" s="38"/>
      <c r="T1887" s="38"/>
      <c r="U1887" s="38"/>
      <c r="V1887" s="38"/>
      <c r="W1887" s="38"/>
      <c r="X1887" s="38"/>
      <c r="Y1887" s="38"/>
      <c r="Z1887" s="38"/>
      <c r="AA1887" s="38"/>
      <c r="AB1887" s="38"/>
      <c r="AC1887" s="38"/>
      <c r="AD1887" s="143"/>
    </row>
    <row r="1888" spans="18:30" x14ac:dyDescent="0.25">
      <c r="R1888" s="38"/>
      <c r="S1888" s="38"/>
      <c r="T1888" s="38"/>
      <c r="U1888" s="38"/>
      <c r="V1888" s="38"/>
      <c r="W1888" s="38"/>
      <c r="X1888" s="38"/>
      <c r="Y1888" s="38"/>
      <c r="Z1888" s="38"/>
      <c r="AA1888" s="38"/>
      <c r="AB1888" s="38"/>
      <c r="AC1888" s="38"/>
      <c r="AD1888" s="143"/>
    </row>
    <row r="1889" spans="18:30" x14ac:dyDescent="0.25">
      <c r="R1889" s="38"/>
      <c r="S1889" s="38"/>
      <c r="T1889" s="38"/>
      <c r="U1889" s="38"/>
      <c r="V1889" s="38"/>
      <c r="W1889" s="38"/>
      <c r="X1889" s="38"/>
      <c r="Y1889" s="38"/>
      <c r="Z1889" s="38"/>
      <c r="AA1889" s="38"/>
      <c r="AB1889" s="38"/>
      <c r="AC1889" s="38"/>
      <c r="AD1889" s="143"/>
    </row>
    <row r="1890" spans="18:30" x14ac:dyDescent="0.25">
      <c r="R1890" s="38"/>
      <c r="S1890" s="38"/>
      <c r="T1890" s="38"/>
      <c r="U1890" s="38"/>
      <c r="V1890" s="38"/>
      <c r="W1890" s="38"/>
      <c r="X1890" s="38"/>
      <c r="Y1890" s="38"/>
      <c r="Z1890" s="38"/>
      <c r="AA1890" s="38"/>
      <c r="AB1890" s="38"/>
      <c r="AC1890" s="38"/>
      <c r="AD1890" s="143"/>
    </row>
    <row r="1891" spans="18:30" x14ac:dyDescent="0.25">
      <c r="R1891" s="38"/>
      <c r="S1891" s="38"/>
      <c r="T1891" s="38"/>
      <c r="U1891" s="38"/>
      <c r="V1891" s="38"/>
      <c r="W1891" s="38"/>
      <c r="X1891" s="38"/>
      <c r="Y1891" s="38"/>
      <c r="Z1891" s="38"/>
      <c r="AA1891" s="38"/>
      <c r="AB1891" s="38"/>
      <c r="AC1891" s="38"/>
      <c r="AD1891" s="143"/>
    </row>
    <row r="1892" spans="18:30" x14ac:dyDescent="0.25">
      <c r="R1892" s="38"/>
      <c r="S1892" s="38"/>
      <c r="T1892" s="38"/>
      <c r="U1892" s="38"/>
      <c r="V1892" s="38"/>
      <c r="W1892" s="38"/>
      <c r="X1892" s="38"/>
      <c r="Y1892" s="38"/>
      <c r="Z1892" s="38"/>
      <c r="AA1892" s="38"/>
      <c r="AB1892" s="38"/>
      <c r="AC1892" s="38"/>
      <c r="AD1892" s="143"/>
    </row>
    <row r="1893" spans="18:30" x14ac:dyDescent="0.25">
      <c r="R1893" s="38"/>
      <c r="S1893" s="38"/>
      <c r="T1893" s="38"/>
      <c r="U1893" s="38"/>
      <c r="V1893" s="38"/>
      <c r="W1893" s="38"/>
      <c r="X1893" s="38"/>
      <c r="Y1893" s="38"/>
      <c r="Z1893" s="38"/>
      <c r="AA1893" s="38"/>
      <c r="AB1893" s="38"/>
      <c r="AC1893" s="38"/>
      <c r="AD1893" s="143"/>
    </row>
    <row r="1894" spans="18:30" x14ac:dyDescent="0.25">
      <c r="R1894" s="38"/>
      <c r="S1894" s="38"/>
      <c r="T1894" s="38"/>
      <c r="U1894" s="38"/>
      <c r="V1894" s="38"/>
      <c r="W1894" s="38"/>
      <c r="X1894" s="38"/>
      <c r="Y1894" s="38"/>
      <c r="Z1894" s="38"/>
      <c r="AA1894" s="38"/>
      <c r="AB1894" s="38"/>
      <c r="AC1894" s="38"/>
      <c r="AD1894" s="143"/>
    </row>
    <row r="1895" spans="18:30" x14ac:dyDescent="0.25">
      <c r="R1895" s="38"/>
      <c r="S1895" s="38"/>
      <c r="T1895" s="38"/>
      <c r="U1895" s="38"/>
      <c r="V1895" s="38"/>
      <c r="W1895" s="38"/>
      <c r="X1895" s="38"/>
      <c r="Y1895" s="38"/>
      <c r="Z1895" s="38"/>
      <c r="AA1895" s="38"/>
      <c r="AB1895" s="38"/>
      <c r="AC1895" s="38"/>
      <c r="AD1895" s="143"/>
    </row>
    <row r="1896" spans="18:30" x14ac:dyDescent="0.25">
      <c r="R1896" s="38"/>
      <c r="S1896" s="38"/>
      <c r="T1896" s="38"/>
      <c r="U1896" s="38"/>
      <c r="V1896" s="38"/>
      <c r="W1896" s="38"/>
      <c r="X1896" s="38"/>
      <c r="Y1896" s="38"/>
      <c r="Z1896" s="38"/>
      <c r="AA1896" s="38"/>
      <c r="AB1896" s="38"/>
      <c r="AC1896" s="38"/>
      <c r="AD1896" s="143"/>
    </row>
    <row r="1897" spans="18:30" x14ac:dyDescent="0.25">
      <c r="R1897" s="38"/>
      <c r="S1897" s="38"/>
      <c r="T1897" s="38"/>
      <c r="U1897" s="38"/>
      <c r="V1897" s="38"/>
      <c r="W1897" s="38"/>
      <c r="X1897" s="38"/>
      <c r="Y1897" s="38"/>
      <c r="Z1897" s="38"/>
      <c r="AA1897" s="38"/>
      <c r="AB1897" s="38"/>
      <c r="AC1897" s="38"/>
      <c r="AD1897" s="143"/>
    </row>
    <row r="1898" spans="18:30" x14ac:dyDescent="0.25">
      <c r="R1898" s="38"/>
      <c r="S1898" s="38"/>
      <c r="T1898" s="38"/>
      <c r="U1898" s="38"/>
      <c r="V1898" s="38"/>
      <c r="W1898" s="38"/>
      <c r="X1898" s="38"/>
      <c r="Y1898" s="38"/>
      <c r="Z1898" s="38"/>
      <c r="AA1898" s="38"/>
      <c r="AB1898" s="38"/>
      <c r="AC1898" s="38"/>
      <c r="AD1898" s="143"/>
    </row>
    <row r="1899" spans="18:30" x14ac:dyDescent="0.25">
      <c r="R1899" s="38"/>
      <c r="S1899" s="38"/>
      <c r="T1899" s="38"/>
      <c r="U1899" s="38"/>
      <c r="V1899" s="38"/>
      <c r="W1899" s="38"/>
      <c r="X1899" s="38"/>
      <c r="Y1899" s="38"/>
      <c r="Z1899" s="38"/>
      <c r="AA1899" s="38"/>
      <c r="AB1899" s="38"/>
      <c r="AC1899" s="38"/>
      <c r="AD1899" s="143"/>
    </row>
    <row r="1900" spans="18:30" x14ac:dyDescent="0.25">
      <c r="R1900" s="38"/>
      <c r="S1900" s="38"/>
      <c r="T1900" s="38"/>
      <c r="U1900" s="38"/>
      <c r="V1900" s="38"/>
      <c r="W1900" s="38"/>
      <c r="X1900" s="38"/>
      <c r="Y1900" s="38"/>
      <c r="Z1900" s="38"/>
      <c r="AA1900" s="38"/>
      <c r="AB1900" s="38"/>
      <c r="AC1900" s="38"/>
      <c r="AD1900" s="143"/>
    </row>
    <row r="1901" spans="18:30" x14ac:dyDescent="0.25">
      <c r="R1901" s="38"/>
      <c r="S1901" s="38"/>
      <c r="T1901" s="38"/>
      <c r="U1901" s="38"/>
      <c r="V1901" s="38"/>
      <c r="W1901" s="38"/>
      <c r="X1901" s="38"/>
      <c r="Y1901" s="38"/>
      <c r="Z1901" s="38"/>
      <c r="AA1901" s="38"/>
      <c r="AB1901" s="38"/>
      <c r="AC1901" s="38"/>
      <c r="AD1901" s="143"/>
    </row>
    <row r="1902" spans="18:30" x14ac:dyDescent="0.25">
      <c r="R1902" s="38"/>
      <c r="S1902" s="38"/>
      <c r="T1902" s="38"/>
      <c r="U1902" s="38"/>
      <c r="V1902" s="38"/>
      <c r="W1902" s="38"/>
      <c r="X1902" s="38"/>
      <c r="Y1902" s="38"/>
      <c r="Z1902" s="38"/>
      <c r="AA1902" s="38"/>
      <c r="AB1902" s="38"/>
      <c r="AC1902" s="38"/>
      <c r="AD1902" s="143"/>
    </row>
    <row r="1903" spans="18:30" x14ac:dyDescent="0.25">
      <c r="R1903" s="38"/>
      <c r="S1903" s="38"/>
      <c r="T1903" s="38"/>
      <c r="U1903" s="38"/>
      <c r="V1903" s="38"/>
      <c r="W1903" s="38"/>
      <c r="X1903" s="38"/>
      <c r="Y1903" s="38"/>
      <c r="Z1903" s="38"/>
      <c r="AA1903" s="38"/>
      <c r="AB1903" s="38"/>
      <c r="AC1903" s="38"/>
      <c r="AD1903" s="143"/>
    </row>
    <row r="1904" spans="18:30" x14ac:dyDescent="0.25">
      <c r="R1904" s="38"/>
      <c r="S1904" s="38"/>
      <c r="T1904" s="38"/>
      <c r="U1904" s="38"/>
      <c r="V1904" s="38"/>
      <c r="W1904" s="38"/>
      <c r="X1904" s="38"/>
      <c r="Y1904" s="38"/>
      <c r="Z1904" s="38"/>
      <c r="AA1904" s="38"/>
      <c r="AB1904" s="38"/>
      <c r="AC1904" s="38"/>
      <c r="AD1904" s="143"/>
    </row>
    <row r="1905" spans="18:30" x14ac:dyDescent="0.25">
      <c r="R1905" s="38"/>
      <c r="S1905" s="38"/>
      <c r="T1905" s="38"/>
      <c r="U1905" s="38"/>
      <c r="V1905" s="38"/>
      <c r="W1905" s="38"/>
      <c r="X1905" s="38"/>
      <c r="Y1905" s="38"/>
      <c r="Z1905" s="38"/>
      <c r="AA1905" s="38"/>
      <c r="AB1905" s="38"/>
      <c r="AC1905" s="38"/>
      <c r="AD1905" s="143"/>
    </row>
    <row r="1906" spans="18:30" x14ac:dyDescent="0.25">
      <c r="R1906" s="38"/>
      <c r="S1906" s="38"/>
      <c r="T1906" s="38"/>
      <c r="U1906" s="38"/>
      <c r="V1906" s="38"/>
      <c r="W1906" s="38"/>
      <c r="X1906" s="38"/>
      <c r="Y1906" s="38"/>
      <c r="Z1906" s="38"/>
      <c r="AA1906" s="38"/>
      <c r="AB1906" s="38"/>
      <c r="AC1906" s="38"/>
      <c r="AD1906" s="143"/>
    </row>
    <row r="1907" spans="18:30" x14ac:dyDescent="0.25">
      <c r="R1907" s="38"/>
      <c r="S1907" s="38"/>
      <c r="T1907" s="38"/>
      <c r="U1907" s="38"/>
      <c r="V1907" s="38"/>
      <c r="W1907" s="38"/>
      <c r="X1907" s="38"/>
      <c r="Y1907" s="38"/>
      <c r="Z1907" s="38"/>
      <c r="AA1907" s="38"/>
      <c r="AB1907" s="38"/>
      <c r="AC1907" s="38"/>
      <c r="AD1907" s="143"/>
    </row>
    <row r="1908" spans="18:30" x14ac:dyDescent="0.25">
      <c r="R1908" s="38"/>
      <c r="S1908" s="38"/>
      <c r="T1908" s="38"/>
      <c r="U1908" s="38"/>
      <c r="V1908" s="38"/>
      <c r="W1908" s="38"/>
      <c r="X1908" s="38"/>
      <c r="Y1908" s="38"/>
      <c r="Z1908" s="38"/>
      <c r="AA1908" s="38"/>
      <c r="AB1908" s="38"/>
      <c r="AC1908" s="38"/>
      <c r="AD1908" s="143"/>
    </row>
    <row r="1909" spans="18:30" x14ac:dyDescent="0.25">
      <c r="R1909" s="38"/>
      <c r="S1909" s="38"/>
      <c r="T1909" s="38"/>
      <c r="U1909" s="38"/>
      <c r="V1909" s="38"/>
      <c r="W1909" s="38"/>
      <c r="X1909" s="38"/>
      <c r="Y1909" s="38"/>
      <c r="Z1909" s="38"/>
      <c r="AA1909" s="38"/>
      <c r="AB1909" s="38"/>
      <c r="AC1909" s="38"/>
      <c r="AD1909" s="143"/>
    </row>
    <row r="1910" spans="18:30" x14ac:dyDescent="0.25">
      <c r="R1910" s="38"/>
      <c r="S1910" s="38"/>
      <c r="T1910" s="38"/>
      <c r="U1910" s="38"/>
      <c r="V1910" s="38"/>
      <c r="W1910" s="38"/>
      <c r="X1910" s="38"/>
      <c r="Y1910" s="38"/>
      <c r="Z1910" s="38"/>
      <c r="AA1910" s="38"/>
      <c r="AB1910" s="38"/>
      <c r="AC1910" s="38"/>
      <c r="AD1910" s="143"/>
    </row>
    <row r="1911" spans="18:30" x14ac:dyDescent="0.25">
      <c r="R1911" s="38"/>
      <c r="S1911" s="38"/>
      <c r="T1911" s="38"/>
      <c r="U1911" s="38"/>
      <c r="V1911" s="38"/>
      <c r="W1911" s="38"/>
      <c r="X1911" s="38"/>
      <c r="Y1911" s="38"/>
      <c r="Z1911" s="38"/>
      <c r="AA1911" s="38"/>
      <c r="AB1911" s="38"/>
      <c r="AC1911" s="38"/>
      <c r="AD1911" s="143"/>
    </row>
    <row r="1912" spans="18:30" x14ac:dyDescent="0.25">
      <c r="R1912" s="38"/>
      <c r="S1912" s="38"/>
      <c r="T1912" s="38"/>
      <c r="U1912" s="38"/>
      <c r="V1912" s="38"/>
      <c r="W1912" s="38"/>
      <c r="X1912" s="38"/>
      <c r="Y1912" s="38"/>
      <c r="Z1912" s="38"/>
      <c r="AA1912" s="38"/>
      <c r="AB1912" s="38"/>
      <c r="AC1912" s="38"/>
      <c r="AD1912" s="143"/>
    </row>
    <row r="1913" spans="18:30" x14ac:dyDescent="0.25">
      <c r="R1913" s="38"/>
      <c r="S1913" s="38"/>
      <c r="T1913" s="38"/>
      <c r="U1913" s="38"/>
      <c r="V1913" s="38"/>
      <c r="W1913" s="38"/>
      <c r="X1913" s="38"/>
      <c r="Y1913" s="38"/>
      <c r="Z1913" s="38"/>
      <c r="AA1913" s="38"/>
      <c r="AB1913" s="38"/>
      <c r="AC1913" s="38"/>
      <c r="AD1913" s="143"/>
    </row>
    <row r="1914" spans="18:30" x14ac:dyDescent="0.25">
      <c r="R1914" s="38"/>
      <c r="S1914" s="38"/>
      <c r="T1914" s="38"/>
      <c r="U1914" s="38"/>
      <c r="V1914" s="38"/>
      <c r="W1914" s="38"/>
      <c r="X1914" s="38"/>
      <c r="Y1914" s="38"/>
      <c r="Z1914" s="38"/>
      <c r="AA1914" s="38"/>
      <c r="AB1914" s="38"/>
      <c r="AC1914" s="38"/>
      <c r="AD1914" s="143"/>
    </row>
    <row r="1915" spans="18:30" x14ac:dyDescent="0.25">
      <c r="R1915" s="38"/>
      <c r="S1915" s="38"/>
      <c r="T1915" s="38"/>
      <c r="U1915" s="38"/>
      <c r="V1915" s="38"/>
      <c r="W1915" s="38"/>
      <c r="X1915" s="38"/>
      <c r="Y1915" s="38"/>
      <c r="Z1915" s="38"/>
      <c r="AA1915" s="38"/>
      <c r="AB1915" s="38"/>
      <c r="AC1915" s="38"/>
      <c r="AD1915" s="143"/>
    </row>
    <row r="1916" spans="18:30" x14ac:dyDescent="0.25">
      <c r="R1916" s="38"/>
      <c r="S1916" s="38"/>
      <c r="T1916" s="38"/>
      <c r="U1916" s="38"/>
      <c r="V1916" s="38"/>
      <c r="W1916" s="38"/>
      <c r="X1916" s="38"/>
      <c r="Y1916" s="38"/>
      <c r="Z1916" s="38"/>
      <c r="AA1916" s="38"/>
      <c r="AB1916" s="38"/>
      <c r="AC1916" s="38"/>
      <c r="AD1916" s="143"/>
    </row>
    <row r="1917" spans="18:30" x14ac:dyDescent="0.25">
      <c r="R1917" s="38"/>
      <c r="S1917" s="38"/>
      <c r="T1917" s="38"/>
      <c r="U1917" s="38"/>
      <c r="V1917" s="38"/>
      <c r="W1917" s="38"/>
      <c r="X1917" s="38"/>
      <c r="Y1917" s="38"/>
      <c r="Z1917" s="38"/>
      <c r="AA1917" s="38"/>
      <c r="AB1917" s="38"/>
      <c r="AC1917" s="38"/>
      <c r="AD1917" s="143"/>
    </row>
    <row r="1918" spans="18:30" x14ac:dyDescent="0.25">
      <c r="R1918" s="38"/>
      <c r="S1918" s="38"/>
      <c r="T1918" s="38"/>
      <c r="U1918" s="38"/>
      <c r="V1918" s="38"/>
      <c r="W1918" s="38"/>
      <c r="X1918" s="38"/>
      <c r="Y1918" s="38"/>
      <c r="Z1918" s="38"/>
      <c r="AA1918" s="38"/>
      <c r="AB1918" s="38"/>
      <c r="AC1918" s="38"/>
      <c r="AD1918" s="143"/>
    </row>
    <row r="1919" spans="18:30" x14ac:dyDescent="0.25">
      <c r="R1919" s="38"/>
      <c r="S1919" s="38"/>
      <c r="T1919" s="38"/>
      <c r="U1919" s="38"/>
      <c r="V1919" s="38"/>
      <c r="W1919" s="38"/>
      <c r="X1919" s="38"/>
      <c r="Y1919" s="38"/>
      <c r="Z1919" s="38"/>
      <c r="AA1919" s="38"/>
      <c r="AB1919" s="38"/>
      <c r="AC1919" s="38"/>
      <c r="AD1919" s="143"/>
    </row>
    <row r="1920" spans="18:30" x14ac:dyDescent="0.25">
      <c r="R1920" s="38"/>
      <c r="S1920" s="38"/>
      <c r="T1920" s="38"/>
      <c r="U1920" s="38"/>
      <c r="V1920" s="38"/>
      <c r="W1920" s="38"/>
      <c r="X1920" s="38"/>
      <c r="Y1920" s="38"/>
      <c r="Z1920" s="38"/>
      <c r="AA1920" s="38"/>
      <c r="AB1920" s="38"/>
      <c r="AC1920" s="38"/>
      <c r="AD1920" s="143"/>
    </row>
    <row r="1921" spans="18:30" x14ac:dyDescent="0.25">
      <c r="R1921" s="38"/>
      <c r="S1921" s="38"/>
      <c r="T1921" s="38"/>
      <c r="U1921" s="38"/>
      <c r="V1921" s="38"/>
      <c r="W1921" s="38"/>
      <c r="X1921" s="38"/>
      <c r="Y1921" s="38"/>
      <c r="Z1921" s="38"/>
      <c r="AA1921" s="38"/>
      <c r="AB1921" s="38"/>
      <c r="AC1921" s="38"/>
      <c r="AD1921" s="143"/>
    </row>
    <row r="1922" spans="18:30" x14ac:dyDescent="0.25">
      <c r="R1922" s="38"/>
      <c r="S1922" s="38"/>
      <c r="T1922" s="38"/>
      <c r="U1922" s="38"/>
      <c r="V1922" s="38"/>
      <c r="W1922" s="38"/>
      <c r="X1922" s="38"/>
      <c r="Y1922" s="38"/>
      <c r="Z1922" s="38"/>
      <c r="AA1922" s="38"/>
      <c r="AB1922" s="38"/>
      <c r="AC1922" s="38"/>
      <c r="AD1922" s="143"/>
    </row>
    <row r="1923" spans="18:30" x14ac:dyDescent="0.25">
      <c r="R1923" s="38"/>
      <c r="S1923" s="38"/>
      <c r="T1923" s="38"/>
      <c r="U1923" s="38"/>
      <c r="V1923" s="38"/>
      <c r="W1923" s="38"/>
      <c r="X1923" s="38"/>
      <c r="Y1923" s="38"/>
      <c r="Z1923" s="38"/>
      <c r="AA1923" s="38"/>
      <c r="AB1923" s="38"/>
      <c r="AC1923" s="38"/>
      <c r="AD1923" s="143"/>
    </row>
    <row r="1924" spans="18:30" x14ac:dyDescent="0.25">
      <c r="R1924" s="38"/>
      <c r="S1924" s="38"/>
      <c r="T1924" s="38"/>
      <c r="U1924" s="38"/>
      <c r="V1924" s="38"/>
      <c r="W1924" s="38"/>
      <c r="X1924" s="38"/>
      <c r="Y1924" s="38"/>
      <c r="Z1924" s="38"/>
      <c r="AA1924" s="38"/>
      <c r="AB1924" s="38"/>
      <c r="AC1924" s="38"/>
      <c r="AD1924" s="143"/>
    </row>
    <row r="1925" spans="18:30" x14ac:dyDescent="0.25">
      <c r="R1925" s="38"/>
      <c r="S1925" s="38"/>
      <c r="T1925" s="38"/>
      <c r="U1925" s="38"/>
      <c r="V1925" s="38"/>
      <c r="W1925" s="38"/>
      <c r="X1925" s="38"/>
      <c r="Y1925" s="38"/>
      <c r="Z1925" s="38"/>
      <c r="AA1925" s="38"/>
      <c r="AB1925" s="38"/>
      <c r="AC1925" s="38"/>
      <c r="AD1925" s="143"/>
    </row>
    <row r="1926" spans="18:30" x14ac:dyDescent="0.25">
      <c r="R1926" s="38"/>
      <c r="S1926" s="38"/>
      <c r="T1926" s="38"/>
      <c r="U1926" s="38"/>
      <c r="V1926" s="38"/>
      <c r="W1926" s="38"/>
      <c r="X1926" s="38"/>
      <c r="Y1926" s="38"/>
      <c r="Z1926" s="38"/>
      <c r="AA1926" s="38"/>
      <c r="AB1926" s="38"/>
      <c r="AC1926" s="38"/>
      <c r="AD1926" s="143"/>
    </row>
    <row r="1927" spans="18:30" x14ac:dyDescent="0.25">
      <c r="R1927" s="38"/>
      <c r="S1927" s="38"/>
      <c r="T1927" s="38"/>
      <c r="U1927" s="38"/>
      <c r="V1927" s="38"/>
      <c r="W1927" s="38"/>
      <c r="X1927" s="38"/>
      <c r="Y1927" s="38"/>
      <c r="Z1927" s="38"/>
      <c r="AA1927" s="38"/>
      <c r="AB1927" s="38"/>
      <c r="AC1927" s="38"/>
      <c r="AD1927" s="143"/>
    </row>
    <row r="1928" spans="18:30" x14ac:dyDescent="0.25">
      <c r="R1928" s="38"/>
      <c r="S1928" s="38"/>
      <c r="T1928" s="38"/>
      <c r="U1928" s="38"/>
      <c r="V1928" s="38"/>
      <c r="W1928" s="38"/>
      <c r="X1928" s="38"/>
      <c r="Y1928" s="38"/>
      <c r="Z1928" s="38"/>
      <c r="AA1928" s="38"/>
      <c r="AB1928" s="38"/>
      <c r="AC1928" s="38"/>
      <c r="AD1928" s="143"/>
    </row>
    <row r="1929" spans="18:30" x14ac:dyDescent="0.25">
      <c r="R1929" s="38"/>
      <c r="S1929" s="38"/>
      <c r="T1929" s="38"/>
      <c r="U1929" s="38"/>
      <c r="V1929" s="38"/>
      <c r="W1929" s="38"/>
      <c r="X1929" s="38"/>
      <c r="Y1929" s="38"/>
      <c r="Z1929" s="38"/>
      <c r="AA1929" s="38"/>
      <c r="AB1929" s="38"/>
      <c r="AC1929" s="38"/>
      <c r="AD1929" s="143"/>
    </row>
    <row r="1930" spans="18:30" x14ac:dyDescent="0.25">
      <c r="R1930" s="38"/>
      <c r="S1930" s="38"/>
      <c r="T1930" s="38"/>
      <c r="U1930" s="38"/>
      <c r="V1930" s="38"/>
      <c r="W1930" s="38"/>
      <c r="X1930" s="38"/>
      <c r="Y1930" s="38"/>
      <c r="Z1930" s="38"/>
      <c r="AA1930" s="38"/>
      <c r="AB1930" s="38"/>
      <c r="AC1930" s="38"/>
      <c r="AD1930" s="143"/>
    </row>
    <row r="1931" spans="18:30" x14ac:dyDescent="0.25">
      <c r="R1931" s="38"/>
      <c r="S1931" s="38"/>
      <c r="T1931" s="38"/>
      <c r="U1931" s="38"/>
      <c r="V1931" s="38"/>
      <c r="W1931" s="38"/>
      <c r="X1931" s="38"/>
      <c r="Y1931" s="38"/>
      <c r="Z1931" s="38"/>
      <c r="AA1931" s="38"/>
      <c r="AB1931" s="38"/>
      <c r="AC1931" s="38"/>
      <c r="AD1931" s="143"/>
    </row>
    <row r="1932" spans="18:30" x14ac:dyDescent="0.25">
      <c r="R1932" s="38"/>
      <c r="S1932" s="38"/>
      <c r="T1932" s="38"/>
      <c r="U1932" s="38"/>
      <c r="V1932" s="38"/>
      <c r="W1932" s="38"/>
      <c r="X1932" s="38"/>
      <c r="Y1932" s="38"/>
      <c r="Z1932" s="38"/>
      <c r="AA1932" s="38"/>
      <c r="AB1932" s="38"/>
      <c r="AC1932" s="38"/>
      <c r="AD1932" s="143"/>
    </row>
    <row r="1933" spans="18:30" x14ac:dyDescent="0.25">
      <c r="R1933" s="38"/>
      <c r="S1933" s="38"/>
      <c r="T1933" s="38"/>
      <c r="U1933" s="38"/>
      <c r="V1933" s="38"/>
      <c r="W1933" s="38"/>
      <c r="X1933" s="38"/>
      <c r="Y1933" s="38"/>
      <c r="Z1933" s="38"/>
      <c r="AA1933" s="38"/>
      <c r="AB1933" s="38"/>
      <c r="AC1933" s="38"/>
      <c r="AD1933" s="143"/>
    </row>
    <row r="1934" spans="18:30" x14ac:dyDescent="0.25">
      <c r="R1934" s="38"/>
      <c r="S1934" s="38"/>
      <c r="T1934" s="38"/>
      <c r="U1934" s="38"/>
      <c r="V1934" s="38"/>
      <c r="W1934" s="38"/>
      <c r="X1934" s="38"/>
      <c r="Y1934" s="38"/>
      <c r="Z1934" s="38"/>
      <c r="AA1934" s="38"/>
      <c r="AB1934" s="38"/>
      <c r="AC1934" s="38"/>
      <c r="AD1934" s="143"/>
    </row>
    <row r="1935" spans="18:30" x14ac:dyDescent="0.25">
      <c r="R1935" s="38"/>
      <c r="S1935" s="38"/>
      <c r="T1935" s="38"/>
      <c r="U1935" s="38"/>
      <c r="V1935" s="38"/>
      <c r="W1935" s="38"/>
      <c r="X1935" s="38"/>
      <c r="Y1935" s="38"/>
      <c r="Z1935" s="38"/>
      <c r="AA1935" s="38"/>
      <c r="AB1935" s="38"/>
      <c r="AC1935" s="38"/>
      <c r="AD1935" s="143"/>
    </row>
    <row r="1936" spans="18:30" x14ac:dyDescent="0.25">
      <c r="R1936" s="38"/>
      <c r="S1936" s="38"/>
      <c r="T1936" s="38"/>
      <c r="U1936" s="38"/>
      <c r="V1936" s="38"/>
      <c r="W1936" s="38"/>
      <c r="X1936" s="38"/>
      <c r="Y1936" s="38"/>
      <c r="Z1936" s="38"/>
      <c r="AA1936" s="38"/>
      <c r="AB1936" s="38"/>
      <c r="AC1936" s="38"/>
      <c r="AD1936" s="143"/>
    </row>
    <row r="1937" spans="18:30" x14ac:dyDescent="0.25">
      <c r="R1937" s="38"/>
      <c r="S1937" s="38"/>
      <c r="T1937" s="38"/>
      <c r="U1937" s="38"/>
      <c r="V1937" s="38"/>
      <c r="W1937" s="38"/>
      <c r="X1937" s="38"/>
      <c r="Y1937" s="38"/>
      <c r="Z1937" s="38"/>
      <c r="AA1937" s="38"/>
      <c r="AB1937" s="38"/>
      <c r="AC1937" s="38"/>
      <c r="AD1937" s="143"/>
    </row>
    <row r="1938" spans="18:30" x14ac:dyDescent="0.25">
      <c r="R1938" s="38"/>
      <c r="S1938" s="38"/>
      <c r="T1938" s="38"/>
      <c r="U1938" s="38"/>
      <c r="V1938" s="38"/>
      <c r="W1938" s="38"/>
      <c r="X1938" s="38"/>
      <c r="Y1938" s="38"/>
      <c r="Z1938" s="38"/>
      <c r="AA1938" s="38"/>
      <c r="AB1938" s="38"/>
      <c r="AC1938" s="38"/>
      <c r="AD1938" s="143"/>
    </row>
    <row r="1939" spans="18:30" x14ac:dyDescent="0.25">
      <c r="R1939" s="38"/>
      <c r="S1939" s="38"/>
      <c r="T1939" s="38"/>
      <c r="U1939" s="38"/>
      <c r="V1939" s="38"/>
      <c r="W1939" s="38"/>
      <c r="X1939" s="38"/>
      <c r="Y1939" s="38"/>
      <c r="Z1939" s="38"/>
      <c r="AA1939" s="38"/>
      <c r="AB1939" s="38"/>
      <c r="AC1939" s="38"/>
      <c r="AD1939" s="143"/>
    </row>
    <row r="1940" spans="18:30" x14ac:dyDescent="0.25">
      <c r="R1940" s="38"/>
      <c r="S1940" s="38"/>
      <c r="T1940" s="38"/>
      <c r="U1940" s="38"/>
      <c r="V1940" s="38"/>
      <c r="W1940" s="38"/>
      <c r="X1940" s="38"/>
      <c r="Y1940" s="38"/>
      <c r="Z1940" s="38"/>
      <c r="AA1940" s="38"/>
      <c r="AB1940" s="38"/>
      <c r="AC1940" s="38"/>
      <c r="AD1940" s="143"/>
    </row>
    <row r="1941" spans="18:30" x14ac:dyDescent="0.25">
      <c r="R1941" s="38"/>
      <c r="S1941" s="38"/>
      <c r="T1941" s="38"/>
      <c r="U1941" s="38"/>
      <c r="V1941" s="38"/>
      <c r="W1941" s="38"/>
      <c r="X1941" s="38"/>
      <c r="Y1941" s="38"/>
      <c r="Z1941" s="38"/>
      <c r="AA1941" s="38"/>
      <c r="AB1941" s="38"/>
      <c r="AC1941" s="38"/>
      <c r="AD1941" s="143"/>
    </row>
    <row r="1942" spans="18:30" x14ac:dyDescent="0.25">
      <c r="R1942" s="38"/>
      <c r="S1942" s="38"/>
      <c r="T1942" s="38"/>
      <c r="U1942" s="38"/>
      <c r="V1942" s="38"/>
      <c r="W1942" s="38"/>
      <c r="X1942" s="38"/>
      <c r="Y1942" s="38"/>
      <c r="Z1942" s="38"/>
      <c r="AA1942" s="38"/>
      <c r="AB1942" s="38"/>
      <c r="AC1942" s="38"/>
      <c r="AD1942" s="143"/>
    </row>
    <row r="1943" spans="18:30" x14ac:dyDescent="0.25">
      <c r="R1943" s="38"/>
      <c r="S1943" s="38"/>
      <c r="T1943" s="38"/>
      <c r="U1943" s="38"/>
      <c r="V1943" s="38"/>
      <c r="W1943" s="38"/>
      <c r="X1943" s="38"/>
      <c r="Y1943" s="38"/>
      <c r="Z1943" s="38"/>
      <c r="AA1943" s="38"/>
      <c r="AB1943" s="38"/>
      <c r="AC1943" s="38"/>
      <c r="AD1943" s="143"/>
    </row>
    <row r="1944" spans="18:30" x14ac:dyDescent="0.25">
      <c r="R1944" s="38"/>
      <c r="S1944" s="38"/>
      <c r="T1944" s="38"/>
      <c r="U1944" s="38"/>
      <c r="V1944" s="38"/>
      <c r="W1944" s="38"/>
      <c r="X1944" s="38"/>
      <c r="Y1944" s="38"/>
      <c r="Z1944" s="38"/>
      <c r="AA1944" s="38"/>
      <c r="AB1944" s="38"/>
      <c r="AC1944" s="38"/>
      <c r="AD1944" s="143"/>
    </row>
    <row r="1945" spans="18:30" x14ac:dyDescent="0.25">
      <c r="R1945" s="38"/>
      <c r="S1945" s="38"/>
      <c r="T1945" s="38"/>
      <c r="U1945" s="38"/>
      <c r="V1945" s="38"/>
      <c r="W1945" s="38"/>
      <c r="X1945" s="38"/>
      <c r="Y1945" s="38"/>
      <c r="Z1945" s="38"/>
      <c r="AA1945" s="38"/>
      <c r="AB1945" s="38"/>
      <c r="AC1945" s="38"/>
      <c r="AD1945" s="143"/>
    </row>
    <row r="1946" spans="18:30" x14ac:dyDescent="0.25">
      <c r="R1946" s="38"/>
      <c r="S1946" s="38"/>
      <c r="T1946" s="38"/>
      <c r="U1946" s="38"/>
      <c r="V1946" s="38"/>
      <c r="W1946" s="38"/>
      <c r="X1946" s="38"/>
      <c r="Y1946" s="38"/>
      <c r="Z1946" s="38"/>
      <c r="AA1946" s="38"/>
      <c r="AB1946" s="38"/>
      <c r="AC1946" s="38"/>
      <c r="AD1946" s="143"/>
    </row>
    <row r="1947" spans="18:30" x14ac:dyDescent="0.25">
      <c r="R1947" s="38"/>
      <c r="S1947" s="38"/>
      <c r="T1947" s="38"/>
      <c r="U1947" s="38"/>
      <c r="V1947" s="38"/>
      <c r="W1947" s="38"/>
      <c r="X1947" s="38"/>
      <c r="Y1947" s="38"/>
      <c r="Z1947" s="38"/>
      <c r="AA1947" s="38"/>
      <c r="AB1947" s="38"/>
      <c r="AC1947" s="38"/>
      <c r="AD1947" s="143"/>
    </row>
    <row r="1948" spans="18:30" x14ac:dyDescent="0.25">
      <c r="R1948" s="38"/>
      <c r="S1948" s="38"/>
      <c r="T1948" s="38"/>
      <c r="U1948" s="38"/>
      <c r="V1948" s="38"/>
      <c r="W1948" s="38"/>
      <c r="X1948" s="38"/>
      <c r="Y1948" s="38"/>
      <c r="Z1948" s="38"/>
      <c r="AA1948" s="38"/>
      <c r="AB1948" s="38"/>
      <c r="AC1948" s="38"/>
      <c r="AD1948" s="143"/>
    </row>
    <row r="1949" spans="18:30" x14ac:dyDescent="0.25">
      <c r="R1949" s="38"/>
      <c r="S1949" s="38"/>
      <c r="T1949" s="38"/>
      <c r="U1949" s="38"/>
      <c r="V1949" s="38"/>
      <c r="W1949" s="38"/>
      <c r="X1949" s="38"/>
      <c r="Y1949" s="38"/>
      <c r="Z1949" s="38"/>
      <c r="AA1949" s="38"/>
      <c r="AB1949" s="38"/>
      <c r="AC1949" s="38"/>
      <c r="AD1949" s="143"/>
    </row>
    <row r="1950" spans="18:30" x14ac:dyDescent="0.25">
      <c r="R1950" s="38"/>
      <c r="S1950" s="38"/>
      <c r="T1950" s="38"/>
      <c r="U1950" s="38"/>
      <c r="V1950" s="38"/>
      <c r="W1950" s="38"/>
      <c r="X1950" s="38"/>
      <c r="Y1950" s="38"/>
      <c r="Z1950" s="38"/>
      <c r="AA1950" s="38"/>
      <c r="AB1950" s="38"/>
      <c r="AC1950" s="38"/>
      <c r="AD1950" s="143"/>
    </row>
    <row r="1951" spans="18:30" x14ac:dyDescent="0.25">
      <c r="R1951" s="38"/>
      <c r="S1951" s="38"/>
      <c r="T1951" s="38"/>
      <c r="U1951" s="38"/>
      <c r="V1951" s="38"/>
      <c r="W1951" s="38"/>
      <c r="X1951" s="38"/>
      <c r="Y1951" s="38"/>
      <c r="Z1951" s="38"/>
      <c r="AA1951" s="38"/>
      <c r="AB1951" s="38"/>
      <c r="AC1951" s="38"/>
      <c r="AD1951" s="143"/>
    </row>
    <row r="1952" spans="18:30" x14ac:dyDescent="0.25">
      <c r="R1952" s="38"/>
      <c r="S1952" s="38"/>
      <c r="T1952" s="38"/>
      <c r="U1952" s="38"/>
      <c r="V1952" s="38"/>
      <c r="W1952" s="38"/>
      <c r="X1952" s="38"/>
      <c r="Y1952" s="38"/>
      <c r="Z1952" s="38"/>
      <c r="AA1952" s="38"/>
      <c r="AB1952" s="38"/>
      <c r="AC1952" s="38"/>
      <c r="AD1952" s="143"/>
    </row>
    <row r="1953" spans="18:30" x14ac:dyDescent="0.25">
      <c r="R1953" s="38"/>
      <c r="S1953" s="38"/>
      <c r="T1953" s="38"/>
      <c r="U1953" s="38"/>
      <c r="V1953" s="38"/>
      <c r="W1953" s="38"/>
      <c r="X1953" s="38"/>
      <c r="Y1953" s="38"/>
      <c r="Z1953" s="38"/>
      <c r="AA1953" s="38"/>
      <c r="AB1953" s="38"/>
      <c r="AC1953" s="38"/>
      <c r="AD1953" s="143"/>
    </row>
    <row r="1954" spans="18:30" x14ac:dyDescent="0.25">
      <c r="R1954" s="38"/>
      <c r="S1954" s="38"/>
      <c r="T1954" s="38"/>
      <c r="U1954" s="38"/>
      <c r="V1954" s="38"/>
      <c r="W1954" s="38"/>
      <c r="X1954" s="38"/>
      <c r="Y1954" s="38"/>
      <c r="Z1954" s="38"/>
      <c r="AA1954" s="38"/>
      <c r="AB1954" s="38"/>
      <c r="AC1954" s="38"/>
      <c r="AD1954" s="143"/>
    </row>
    <row r="1955" spans="18:30" x14ac:dyDescent="0.25">
      <c r="R1955" s="38"/>
      <c r="S1955" s="38"/>
      <c r="T1955" s="38"/>
      <c r="U1955" s="38"/>
      <c r="V1955" s="38"/>
      <c r="W1955" s="38"/>
      <c r="X1955" s="38"/>
      <c r="Y1955" s="38"/>
      <c r="Z1955" s="38"/>
      <c r="AA1955" s="38"/>
      <c r="AB1955" s="38"/>
      <c r="AC1955" s="38"/>
      <c r="AD1955" s="143"/>
    </row>
    <row r="1956" spans="18:30" x14ac:dyDescent="0.25">
      <c r="R1956" s="38"/>
      <c r="S1956" s="38"/>
      <c r="T1956" s="38"/>
      <c r="U1956" s="38"/>
      <c r="V1956" s="38"/>
      <c r="W1956" s="38"/>
      <c r="X1956" s="38"/>
      <c r="Y1956" s="38"/>
      <c r="Z1956" s="38"/>
      <c r="AA1956" s="38"/>
      <c r="AB1956" s="38"/>
      <c r="AC1956" s="38"/>
      <c r="AD1956" s="143"/>
    </row>
    <row r="1957" spans="18:30" x14ac:dyDescent="0.25">
      <c r="R1957" s="38"/>
      <c r="S1957" s="38"/>
      <c r="T1957" s="38"/>
      <c r="U1957" s="38"/>
      <c r="V1957" s="38"/>
      <c r="W1957" s="38"/>
      <c r="X1957" s="38"/>
      <c r="Y1957" s="38"/>
      <c r="Z1957" s="38"/>
      <c r="AA1957" s="38"/>
      <c r="AB1957" s="38"/>
      <c r="AC1957" s="38"/>
      <c r="AD1957" s="143"/>
    </row>
    <row r="1958" spans="18:30" x14ac:dyDescent="0.25">
      <c r="R1958" s="38"/>
      <c r="S1958" s="38"/>
      <c r="T1958" s="38"/>
      <c r="U1958" s="38"/>
      <c r="V1958" s="38"/>
      <c r="W1958" s="38"/>
      <c r="X1958" s="38"/>
      <c r="Y1958" s="38"/>
      <c r="Z1958" s="38"/>
      <c r="AA1958" s="38"/>
      <c r="AB1958" s="38"/>
      <c r="AC1958" s="38"/>
      <c r="AD1958" s="143"/>
    </row>
    <row r="1959" spans="18:30" x14ac:dyDescent="0.25">
      <c r="R1959" s="38"/>
      <c r="S1959" s="38"/>
      <c r="T1959" s="38"/>
      <c r="U1959" s="38"/>
      <c r="V1959" s="38"/>
      <c r="W1959" s="38"/>
      <c r="X1959" s="38"/>
      <c r="Y1959" s="38"/>
      <c r="Z1959" s="38"/>
      <c r="AA1959" s="38"/>
      <c r="AB1959" s="38"/>
      <c r="AC1959" s="38"/>
      <c r="AD1959" s="143"/>
    </row>
    <row r="1960" spans="18:30" x14ac:dyDescent="0.25">
      <c r="R1960" s="38"/>
      <c r="S1960" s="38"/>
      <c r="T1960" s="38"/>
      <c r="U1960" s="38"/>
      <c r="V1960" s="38"/>
      <c r="W1960" s="38"/>
      <c r="X1960" s="38"/>
      <c r="Y1960" s="38"/>
      <c r="Z1960" s="38"/>
      <c r="AA1960" s="38"/>
      <c r="AB1960" s="38"/>
      <c r="AC1960" s="38"/>
      <c r="AD1960" s="143"/>
    </row>
    <row r="1961" spans="18:30" x14ac:dyDescent="0.25">
      <c r="R1961" s="38"/>
      <c r="S1961" s="38"/>
      <c r="T1961" s="38"/>
      <c r="U1961" s="38"/>
      <c r="V1961" s="38"/>
      <c r="W1961" s="38"/>
      <c r="X1961" s="38"/>
      <c r="Y1961" s="38"/>
      <c r="Z1961" s="38"/>
      <c r="AA1961" s="38"/>
      <c r="AB1961" s="38"/>
      <c r="AC1961" s="38"/>
      <c r="AD1961" s="143"/>
    </row>
    <row r="1962" spans="18:30" x14ac:dyDescent="0.25">
      <c r="R1962" s="38"/>
      <c r="S1962" s="38"/>
      <c r="T1962" s="38"/>
      <c r="U1962" s="38"/>
      <c r="V1962" s="38"/>
      <c r="W1962" s="38"/>
      <c r="X1962" s="38"/>
      <c r="Y1962" s="38"/>
      <c r="Z1962" s="38"/>
      <c r="AA1962" s="38"/>
      <c r="AB1962" s="38"/>
      <c r="AC1962" s="38"/>
      <c r="AD1962" s="143"/>
    </row>
    <row r="1963" spans="18:30" x14ac:dyDescent="0.25">
      <c r="R1963" s="38"/>
      <c r="S1963" s="38"/>
      <c r="T1963" s="38"/>
      <c r="U1963" s="38"/>
      <c r="V1963" s="38"/>
      <c r="W1963" s="38"/>
      <c r="X1963" s="38"/>
      <c r="Y1963" s="38"/>
      <c r="Z1963" s="38"/>
      <c r="AA1963" s="38"/>
      <c r="AB1963" s="38"/>
      <c r="AC1963" s="38"/>
      <c r="AD1963" s="143"/>
    </row>
    <row r="1964" spans="18:30" x14ac:dyDescent="0.25">
      <c r="R1964" s="38"/>
      <c r="S1964" s="38"/>
      <c r="T1964" s="38"/>
      <c r="U1964" s="38"/>
      <c r="V1964" s="38"/>
      <c r="W1964" s="38"/>
      <c r="X1964" s="38"/>
      <c r="Y1964" s="38"/>
      <c r="Z1964" s="38"/>
      <c r="AA1964" s="38"/>
      <c r="AB1964" s="38"/>
      <c r="AC1964" s="38"/>
      <c r="AD1964" s="143"/>
    </row>
    <row r="1965" spans="18:30" x14ac:dyDescent="0.25">
      <c r="R1965" s="38"/>
      <c r="S1965" s="38"/>
      <c r="T1965" s="38"/>
      <c r="U1965" s="38"/>
      <c r="V1965" s="38"/>
      <c r="W1965" s="38"/>
      <c r="X1965" s="38"/>
      <c r="Y1965" s="38"/>
      <c r="Z1965" s="38"/>
      <c r="AA1965" s="38"/>
      <c r="AB1965" s="38"/>
      <c r="AC1965" s="38"/>
      <c r="AD1965" s="143"/>
    </row>
    <row r="1966" spans="18:30" x14ac:dyDescent="0.25">
      <c r="R1966" s="38"/>
      <c r="S1966" s="38"/>
      <c r="T1966" s="38"/>
      <c r="U1966" s="38"/>
      <c r="V1966" s="38"/>
      <c r="W1966" s="38"/>
      <c r="X1966" s="38"/>
      <c r="Y1966" s="38"/>
      <c r="Z1966" s="38"/>
      <c r="AA1966" s="38"/>
      <c r="AB1966" s="38"/>
      <c r="AC1966" s="38"/>
      <c r="AD1966" s="143"/>
    </row>
    <row r="1967" spans="18:30" x14ac:dyDescent="0.25">
      <c r="R1967" s="38"/>
      <c r="S1967" s="38"/>
      <c r="T1967" s="38"/>
      <c r="U1967" s="38"/>
      <c r="V1967" s="38"/>
      <c r="W1967" s="38"/>
      <c r="X1967" s="38"/>
      <c r="Y1967" s="38"/>
      <c r="Z1967" s="38"/>
      <c r="AA1967" s="38"/>
      <c r="AB1967" s="38"/>
      <c r="AC1967" s="38"/>
      <c r="AD1967" s="143"/>
    </row>
    <row r="1968" spans="18:30" x14ac:dyDescent="0.25">
      <c r="R1968" s="38"/>
      <c r="S1968" s="38"/>
      <c r="T1968" s="38"/>
      <c r="U1968" s="38"/>
      <c r="V1968" s="38"/>
      <c r="W1968" s="38"/>
      <c r="X1968" s="38"/>
      <c r="Y1968" s="38"/>
      <c r="Z1968" s="38"/>
      <c r="AA1968" s="38"/>
      <c r="AB1968" s="38"/>
      <c r="AC1968" s="38"/>
      <c r="AD1968" s="143"/>
    </row>
    <row r="1969" spans="18:30" x14ac:dyDescent="0.25">
      <c r="R1969" s="38"/>
      <c r="S1969" s="38"/>
      <c r="T1969" s="38"/>
      <c r="U1969" s="38"/>
      <c r="V1969" s="38"/>
      <c r="W1969" s="38"/>
      <c r="X1969" s="38"/>
      <c r="Y1969" s="38"/>
      <c r="Z1969" s="38"/>
      <c r="AA1969" s="38"/>
      <c r="AB1969" s="38"/>
      <c r="AC1969" s="38"/>
      <c r="AD1969" s="143"/>
    </row>
    <row r="1970" spans="18:30" x14ac:dyDescent="0.25">
      <c r="R1970" s="38"/>
      <c r="S1970" s="38"/>
      <c r="T1970" s="38"/>
      <c r="U1970" s="38"/>
      <c r="V1970" s="38"/>
      <c r="W1970" s="38"/>
      <c r="X1970" s="38"/>
      <c r="Y1970" s="38"/>
      <c r="Z1970" s="38"/>
      <c r="AA1970" s="38"/>
      <c r="AB1970" s="38"/>
      <c r="AC1970" s="38"/>
      <c r="AD1970" s="143"/>
    </row>
    <row r="1971" spans="18:30" x14ac:dyDescent="0.25">
      <c r="R1971" s="38"/>
      <c r="S1971" s="38"/>
      <c r="T1971" s="38"/>
      <c r="U1971" s="38"/>
      <c r="V1971" s="38"/>
      <c r="W1971" s="38"/>
      <c r="X1971" s="38"/>
      <c r="Y1971" s="38"/>
      <c r="Z1971" s="38"/>
      <c r="AA1971" s="38"/>
      <c r="AB1971" s="38"/>
      <c r="AC1971" s="38"/>
      <c r="AD1971" s="143"/>
    </row>
    <row r="1972" spans="18:30" x14ac:dyDescent="0.25">
      <c r="R1972" s="38"/>
      <c r="S1972" s="38"/>
      <c r="T1972" s="38"/>
      <c r="U1972" s="38"/>
      <c r="V1972" s="38"/>
      <c r="W1972" s="38"/>
      <c r="X1972" s="38"/>
      <c r="Y1972" s="38"/>
      <c r="Z1972" s="38"/>
      <c r="AA1972" s="38"/>
      <c r="AB1972" s="38"/>
      <c r="AC1972" s="38"/>
      <c r="AD1972" s="143"/>
    </row>
    <row r="1973" spans="18:30" x14ac:dyDescent="0.25">
      <c r="R1973" s="38"/>
      <c r="S1973" s="38"/>
      <c r="T1973" s="38"/>
      <c r="U1973" s="38"/>
      <c r="V1973" s="38"/>
      <c r="W1973" s="38"/>
      <c r="X1973" s="38"/>
      <c r="Y1973" s="38"/>
      <c r="Z1973" s="38"/>
      <c r="AA1973" s="38"/>
      <c r="AB1973" s="38"/>
      <c r="AC1973" s="38"/>
      <c r="AD1973" s="143"/>
    </row>
    <row r="1974" spans="18:30" x14ac:dyDescent="0.25">
      <c r="R1974" s="38"/>
      <c r="S1974" s="38"/>
      <c r="T1974" s="38"/>
      <c r="U1974" s="38"/>
      <c r="V1974" s="38"/>
      <c r="W1974" s="38"/>
      <c r="X1974" s="38"/>
      <c r="Y1974" s="38"/>
      <c r="Z1974" s="38"/>
      <c r="AA1974" s="38"/>
      <c r="AB1974" s="38"/>
      <c r="AC1974" s="38"/>
      <c r="AD1974" s="143"/>
    </row>
    <row r="1975" spans="18:30" x14ac:dyDescent="0.25">
      <c r="R1975" s="38"/>
      <c r="S1975" s="38"/>
      <c r="T1975" s="38"/>
      <c r="U1975" s="38"/>
      <c r="V1975" s="38"/>
      <c r="W1975" s="38"/>
      <c r="X1975" s="38"/>
      <c r="Y1975" s="38"/>
      <c r="Z1975" s="38"/>
      <c r="AA1975" s="38"/>
      <c r="AB1975" s="38"/>
      <c r="AC1975" s="38"/>
      <c r="AD1975" s="143"/>
    </row>
    <row r="1976" spans="18:30" x14ac:dyDescent="0.25">
      <c r="R1976" s="38"/>
      <c r="S1976" s="38"/>
      <c r="T1976" s="38"/>
      <c r="U1976" s="38"/>
      <c r="V1976" s="38"/>
      <c r="W1976" s="38"/>
      <c r="X1976" s="38"/>
      <c r="Y1976" s="38"/>
      <c r="Z1976" s="38"/>
      <c r="AA1976" s="38"/>
      <c r="AB1976" s="38"/>
      <c r="AC1976" s="38"/>
      <c r="AD1976" s="143"/>
    </row>
    <row r="1977" spans="18:30" x14ac:dyDescent="0.25">
      <c r="R1977" s="38"/>
      <c r="S1977" s="38"/>
      <c r="T1977" s="38"/>
      <c r="U1977" s="38"/>
      <c r="V1977" s="38"/>
      <c r="W1977" s="38"/>
      <c r="X1977" s="38"/>
      <c r="Y1977" s="38"/>
      <c r="Z1977" s="38"/>
      <c r="AA1977" s="38"/>
      <c r="AB1977" s="38"/>
      <c r="AC1977" s="38"/>
      <c r="AD1977" s="143"/>
    </row>
    <row r="1978" spans="18:30" x14ac:dyDescent="0.25">
      <c r="R1978" s="38"/>
      <c r="S1978" s="38"/>
      <c r="T1978" s="38"/>
      <c r="U1978" s="38"/>
      <c r="V1978" s="38"/>
      <c r="W1978" s="38"/>
      <c r="X1978" s="38"/>
      <c r="Y1978" s="38"/>
      <c r="Z1978" s="38"/>
      <c r="AA1978" s="38"/>
      <c r="AB1978" s="38"/>
      <c r="AC1978" s="38"/>
      <c r="AD1978" s="143"/>
    </row>
    <row r="1979" spans="18:30" x14ac:dyDescent="0.25">
      <c r="R1979" s="38"/>
      <c r="S1979" s="38"/>
      <c r="T1979" s="38"/>
      <c r="U1979" s="38"/>
      <c r="V1979" s="38"/>
      <c r="W1979" s="38"/>
      <c r="X1979" s="38"/>
      <c r="Y1979" s="38"/>
      <c r="Z1979" s="38"/>
      <c r="AA1979" s="38"/>
      <c r="AB1979" s="38"/>
      <c r="AC1979" s="38"/>
      <c r="AD1979" s="143"/>
    </row>
    <row r="1980" spans="18:30" x14ac:dyDescent="0.25">
      <c r="R1980" s="38"/>
      <c r="S1980" s="38"/>
      <c r="T1980" s="38"/>
      <c r="U1980" s="38"/>
      <c r="V1980" s="38"/>
      <c r="W1980" s="38"/>
      <c r="X1980" s="38"/>
      <c r="Y1980" s="38"/>
      <c r="Z1980" s="38"/>
      <c r="AA1980" s="38"/>
      <c r="AB1980" s="38"/>
      <c r="AC1980" s="38"/>
      <c r="AD1980" s="143"/>
    </row>
    <row r="1981" spans="18:30" x14ac:dyDescent="0.25">
      <c r="R1981" s="38"/>
      <c r="S1981" s="38"/>
      <c r="T1981" s="38"/>
      <c r="U1981" s="38"/>
      <c r="V1981" s="38"/>
      <c r="W1981" s="38"/>
      <c r="X1981" s="38"/>
      <c r="Y1981" s="38"/>
      <c r="Z1981" s="38"/>
      <c r="AA1981" s="38"/>
      <c r="AB1981" s="38"/>
      <c r="AC1981" s="38"/>
      <c r="AD1981" s="143"/>
    </row>
    <row r="1982" spans="18:30" x14ac:dyDescent="0.25">
      <c r="R1982" s="38"/>
      <c r="S1982" s="38"/>
      <c r="T1982" s="38"/>
      <c r="U1982" s="38"/>
      <c r="V1982" s="38"/>
      <c r="W1982" s="38"/>
      <c r="X1982" s="38"/>
      <c r="Y1982" s="38"/>
      <c r="Z1982" s="38"/>
      <c r="AA1982" s="38"/>
      <c r="AB1982" s="38"/>
      <c r="AC1982" s="38"/>
      <c r="AD1982" s="143"/>
    </row>
    <row r="1983" spans="18:30" x14ac:dyDescent="0.25">
      <c r="R1983" s="38"/>
      <c r="S1983" s="38"/>
      <c r="T1983" s="38"/>
      <c r="U1983" s="38"/>
      <c r="V1983" s="38"/>
      <c r="W1983" s="38"/>
      <c r="X1983" s="38"/>
      <c r="Y1983" s="38"/>
      <c r="Z1983" s="38"/>
      <c r="AA1983" s="38"/>
      <c r="AB1983" s="38"/>
      <c r="AC1983" s="38"/>
      <c r="AD1983" s="143"/>
    </row>
    <row r="1984" spans="18:30" x14ac:dyDescent="0.25">
      <c r="R1984" s="38"/>
      <c r="S1984" s="38"/>
      <c r="T1984" s="38"/>
      <c r="U1984" s="38"/>
      <c r="V1984" s="38"/>
      <c r="W1984" s="38"/>
      <c r="X1984" s="38"/>
      <c r="Y1984" s="38"/>
      <c r="Z1984" s="38"/>
      <c r="AA1984" s="38"/>
      <c r="AB1984" s="38"/>
      <c r="AC1984" s="38"/>
      <c r="AD1984" s="143"/>
    </row>
    <row r="1985" spans="18:30" x14ac:dyDescent="0.25">
      <c r="R1985" s="38"/>
      <c r="S1985" s="38"/>
      <c r="T1985" s="38"/>
      <c r="U1985" s="38"/>
      <c r="V1985" s="38"/>
      <c r="W1985" s="38"/>
      <c r="X1985" s="38"/>
      <c r="Y1985" s="38"/>
      <c r="Z1985" s="38"/>
      <c r="AA1985" s="38"/>
      <c r="AB1985" s="38"/>
      <c r="AC1985" s="38"/>
      <c r="AD1985" s="143"/>
    </row>
    <row r="1986" spans="18:30" x14ac:dyDescent="0.25">
      <c r="R1986" s="38"/>
      <c r="S1986" s="38"/>
      <c r="T1986" s="38"/>
      <c r="U1986" s="38"/>
      <c r="V1986" s="38"/>
      <c r="W1986" s="38"/>
      <c r="X1986" s="38"/>
      <c r="Y1986" s="38"/>
      <c r="Z1986" s="38"/>
      <c r="AA1986" s="38"/>
      <c r="AB1986" s="38"/>
      <c r="AC1986" s="38"/>
      <c r="AD1986" s="143"/>
    </row>
    <row r="1987" spans="18:30" x14ac:dyDescent="0.25">
      <c r="R1987" s="38"/>
      <c r="S1987" s="38"/>
      <c r="T1987" s="38"/>
      <c r="U1987" s="38"/>
      <c r="V1987" s="38"/>
      <c r="W1987" s="38"/>
      <c r="X1987" s="38"/>
      <c r="Y1987" s="38"/>
      <c r="Z1987" s="38"/>
      <c r="AA1987" s="38"/>
      <c r="AB1987" s="38"/>
      <c r="AC1987" s="38"/>
      <c r="AD1987" s="143"/>
    </row>
    <row r="1988" spans="18:30" x14ac:dyDescent="0.25">
      <c r="R1988" s="38"/>
      <c r="S1988" s="38"/>
      <c r="T1988" s="38"/>
      <c r="U1988" s="38"/>
      <c r="V1988" s="38"/>
      <c r="W1988" s="38"/>
      <c r="X1988" s="38"/>
      <c r="Y1988" s="38"/>
      <c r="Z1988" s="38"/>
      <c r="AA1988" s="38"/>
      <c r="AB1988" s="38"/>
      <c r="AC1988" s="38"/>
      <c r="AD1988" s="143"/>
    </row>
    <row r="1989" spans="18:30" x14ac:dyDescent="0.25">
      <c r="R1989" s="38"/>
      <c r="S1989" s="38"/>
      <c r="T1989" s="38"/>
      <c r="U1989" s="38"/>
      <c r="V1989" s="38"/>
      <c r="W1989" s="38"/>
      <c r="X1989" s="38"/>
      <c r="Y1989" s="38"/>
      <c r="Z1989" s="38"/>
      <c r="AA1989" s="38"/>
      <c r="AB1989" s="38"/>
      <c r="AC1989" s="38"/>
      <c r="AD1989" s="143"/>
    </row>
    <row r="1990" spans="18:30" x14ac:dyDescent="0.25">
      <c r="R1990" s="38"/>
      <c r="S1990" s="38"/>
      <c r="T1990" s="38"/>
      <c r="U1990" s="38"/>
      <c r="V1990" s="38"/>
      <c r="W1990" s="38"/>
      <c r="X1990" s="38"/>
      <c r="Y1990" s="38"/>
      <c r="Z1990" s="38"/>
      <c r="AA1990" s="38"/>
      <c r="AB1990" s="38"/>
      <c r="AC1990" s="38"/>
      <c r="AD1990" s="143"/>
    </row>
    <row r="1991" spans="18:30" x14ac:dyDescent="0.25">
      <c r="R1991" s="38"/>
      <c r="S1991" s="38"/>
      <c r="T1991" s="38"/>
      <c r="U1991" s="38"/>
      <c r="V1991" s="38"/>
      <c r="W1991" s="38"/>
      <c r="X1991" s="38"/>
      <c r="Y1991" s="38"/>
      <c r="Z1991" s="38"/>
      <c r="AA1991" s="38"/>
      <c r="AB1991" s="38"/>
      <c r="AC1991" s="38"/>
      <c r="AD1991" s="143"/>
    </row>
    <row r="1992" spans="18:30" x14ac:dyDescent="0.25">
      <c r="R1992" s="38"/>
      <c r="S1992" s="38"/>
      <c r="T1992" s="38"/>
      <c r="U1992" s="38"/>
      <c r="V1992" s="38"/>
      <c r="W1992" s="38"/>
      <c r="X1992" s="38"/>
      <c r="Y1992" s="38"/>
      <c r="Z1992" s="38"/>
      <c r="AA1992" s="38"/>
      <c r="AB1992" s="38"/>
      <c r="AC1992" s="38"/>
      <c r="AD1992" s="143"/>
    </row>
    <row r="1993" spans="18:30" x14ac:dyDescent="0.25">
      <c r="R1993" s="38"/>
      <c r="S1993" s="38"/>
      <c r="T1993" s="38"/>
      <c r="U1993" s="38"/>
      <c r="V1993" s="38"/>
      <c r="W1993" s="38"/>
      <c r="X1993" s="38"/>
      <c r="Y1993" s="38"/>
      <c r="Z1993" s="38"/>
      <c r="AA1993" s="38"/>
      <c r="AB1993" s="38"/>
      <c r="AC1993" s="38"/>
      <c r="AD1993" s="143"/>
    </row>
    <row r="1994" spans="18:30" x14ac:dyDescent="0.25">
      <c r="R1994" s="38"/>
      <c r="S1994" s="38"/>
      <c r="T1994" s="38"/>
      <c r="U1994" s="38"/>
      <c r="V1994" s="38"/>
      <c r="W1994" s="38"/>
      <c r="X1994" s="38"/>
      <c r="Y1994" s="38"/>
      <c r="Z1994" s="38"/>
      <c r="AA1994" s="38"/>
      <c r="AB1994" s="38"/>
      <c r="AC1994" s="38"/>
      <c r="AD1994" s="143"/>
    </row>
    <row r="1995" spans="18:30" x14ac:dyDescent="0.25">
      <c r="R1995" s="38"/>
      <c r="S1995" s="38"/>
      <c r="T1995" s="38"/>
      <c r="U1995" s="38"/>
      <c r="V1995" s="38"/>
      <c r="W1995" s="38"/>
      <c r="X1995" s="38"/>
      <c r="Y1995" s="38"/>
      <c r="Z1995" s="38"/>
      <c r="AA1995" s="38"/>
      <c r="AB1995" s="38"/>
      <c r="AC1995" s="38"/>
      <c r="AD1995" s="143"/>
    </row>
    <row r="1996" spans="18:30" x14ac:dyDescent="0.25">
      <c r="R1996" s="38"/>
      <c r="S1996" s="38"/>
      <c r="T1996" s="38"/>
      <c r="U1996" s="38"/>
      <c r="V1996" s="38"/>
      <c r="W1996" s="38"/>
      <c r="X1996" s="38"/>
      <c r="Y1996" s="38"/>
      <c r="Z1996" s="38"/>
      <c r="AA1996" s="38"/>
      <c r="AB1996" s="38"/>
      <c r="AC1996" s="38"/>
      <c r="AD1996" s="143"/>
    </row>
    <row r="1997" spans="18:30" x14ac:dyDescent="0.25">
      <c r="R1997" s="38"/>
      <c r="S1997" s="38"/>
      <c r="T1997" s="38"/>
      <c r="U1997" s="38"/>
      <c r="V1997" s="38"/>
      <c r="W1997" s="38"/>
      <c r="X1997" s="38"/>
      <c r="Y1997" s="38"/>
      <c r="Z1997" s="38"/>
      <c r="AA1997" s="38"/>
      <c r="AB1997" s="38"/>
      <c r="AC1997" s="38"/>
      <c r="AD1997" s="143"/>
    </row>
    <row r="1998" spans="18:30" x14ac:dyDescent="0.25">
      <c r="R1998" s="38"/>
      <c r="S1998" s="38"/>
      <c r="T1998" s="38"/>
      <c r="U1998" s="38"/>
      <c r="V1998" s="38"/>
      <c r="W1998" s="38"/>
      <c r="X1998" s="38"/>
      <c r="Y1998" s="38"/>
      <c r="Z1998" s="38"/>
      <c r="AA1998" s="38"/>
      <c r="AB1998" s="38"/>
      <c r="AC1998" s="38"/>
      <c r="AD1998" s="143"/>
    </row>
    <row r="1999" spans="18:30" x14ac:dyDescent="0.25">
      <c r="R1999" s="38"/>
      <c r="S1999" s="38"/>
      <c r="T1999" s="38"/>
      <c r="U1999" s="38"/>
      <c r="V1999" s="38"/>
      <c r="W1999" s="38"/>
      <c r="X1999" s="38"/>
      <c r="Y1999" s="38"/>
      <c r="Z1999" s="38"/>
      <c r="AA1999" s="38"/>
      <c r="AB1999" s="38"/>
      <c r="AC1999" s="38"/>
      <c r="AD1999" s="143"/>
    </row>
    <row r="2000" spans="18:30" x14ac:dyDescent="0.25">
      <c r="R2000" s="38"/>
      <c r="S2000" s="38"/>
      <c r="T2000" s="38"/>
      <c r="U2000" s="38"/>
      <c r="V2000" s="38"/>
      <c r="W2000" s="38"/>
      <c r="X2000" s="38"/>
      <c r="Y2000" s="38"/>
      <c r="Z2000" s="38"/>
      <c r="AA2000" s="38"/>
      <c r="AB2000" s="38"/>
      <c r="AC2000" s="38"/>
      <c r="AD2000" s="143"/>
    </row>
    <row r="2001" spans="18:30" x14ac:dyDescent="0.25">
      <c r="R2001" s="38"/>
      <c r="S2001" s="38"/>
      <c r="T2001" s="38"/>
      <c r="U2001" s="38"/>
      <c r="V2001" s="38"/>
      <c r="W2001" s="38"/>
      <c r="X2001" s="38"/>
      <c r="Y2001" s="38"/>
      <c r="Z2001" s="38"/>
      <c r="AA2001" s="38"/>
      <c r="AB2001" s="38"/>
      <c r="AC2001" s="38"/>
      <c r="AD2001" s="143"/>
    </row>
    <row r="2002" spans="18:30" x14ac:dyDescent="0.25">
      <c r="R2002" s="38"/>
      <c r="S2002" s="38"/>
      <c r="T2002" s="38"/>
      <c r="U2002" s="38"/>
      <c r="V2002" s="38"/>
      <c r="W2002" s="38"/>
      <c r="X2002" s="38"/>
      <c r="Y2002" s="38"/>
      <c r="Z2002" s="38"/>
      <c r="AA2002" s="38"/>
      <c r="AB2002" s="38"/>
      <c r="AC2002" s="38"/>
      <c r="AD2002" s="143"/>
    </row>
    <row r="2003" spans="18:30" x14ac:dyDescent="0.25">
      <c r="R2003" s="38"/>
      <c r="S2003" s="38"/>
      <c r="T2003" s="38"/>
      <c r="U2003" s="38"/>
      <c r="V2003" s="38"/>
      <c r="W2003" s="38"/>
      <c r="X2003" s="38"/>
      <c r="Y2003" s="38"/>
      <c r="Z2003" s="38"/>
      <c r="AA2003" s="38"/>
      <c r="AB2003" s="38"/>
      <c r="AC2003" s="38"/>
      <c r="AD2003" s="143"/>
    </row>
    <row r="2004" spans="18:30" x14ac:dyDescent="0.25">
      <c r="R2004" s="38"/>
      <c r="S2004" s="38"/>
      <c r="T2004" s="38"/>
      <c r="U2004" s="38"/>
      <c r="V2004" s="38"/>
      <c r="W2004" s="38"/>
      <c r="X2004" s="38"/>
      <c r="Y2004" s="38"/>
      <c r="Z2004" s="38"/>
      <c r="AA2004" s="38"/>
      <c r="AB2004" s="38"/>
      <c r="AC2004" s="38"/>
      <c r="AD2004" s="143"/>
    </row>
    <row r="2005" spans="18:30" x14ac:dyDescent="0.25">
      <c r="R2005" s="38"/>
      <c r="S2005" s="38"/>
      <c r="T2005" s="38"/>
      <c r="U2005" s="38"/>
      <c r="V2005" s="38"/>
      <c r="W2005" s="38"/>
      <c r="X2005" s="38"/>
      <c r="Y2005" s="38"/>
      <c r="Z2005" s="38"/>
      <c r="AA2005" s="38"/>
      <c r="AB2005" s="38"/>
      <c r="AC2005" s="38"/>
      <c r="AD2005" s="143"/>
    </row>
    <row r="2006" spans="18:30" x14ac:dyDescent="0.25">
      <c r="R2006" s="38"/>
      <c r="S2006" s="38"/>
      <c r="T2006" s="38"/>
      <c r="U2006" s="38"/>
      <c r="V2006" s="38"/>
      <c r="W2006" s="38"/>
      <c r="X2006" s="38"/>
      <c r="Y2006" s="38"/>
      <c r="Z2006" s="38"/>
      <c r="AA2006" s="38"/>
      <c r="AB2006" s="38"/>
      <c r="AC2006" s="38"/>
      <c r="AD2006" s="143"/>
    </row>
    <row r="2007" spans="18:30" x14ac:dyDescent="0.25">
      <c r="R2007" s="38"/>
      <c r="S2007" s="38"/>
      <c r="T2007" s="38"/>
      <c r="U2007" s="38"/>
      <c r="V2007" s="38"/>
      <c r="W2007" s="38"/>
      <c r="X2007" s="38"/>
      <c r="Y2007" s="38"/>
      <c r="Z2007" s="38"/>
      <c r="AA2007" s="38"/>
      <c r="AB2007" s="38"/>
      <c r="AC2007" s="38"/>
      <c r="AD2007" s="143"/>
    </row>
    <row r="2008" spans="18:30" x14ac:dyDescent="0.25">
      <c r="R2008" s="38"/>
      <c r="S2008" s="38"/>
      <c r="T2008" s="38"/>
      <c r="U2008" s="38"/>
      <c r="V2008" s="38"/>
      <c r="W2008" s="38"/>
      <c r="X2008" s="38"/>
      <c r="Y2008" s="38"/>
      <c r="Z2008" s="38"/>
      <c r="AA2008" s="38"/>
      <c r="AB2008" s="38"/>
      <c r="AC2008" s="38"/>
      <c r="AD2008" s="143"/>
    </row>
    <row r="2009" spans="18:30" x14ac:dyDescent="0.25">
      <c r="R2009" s="38"/>
      <c r="S2009" s="38"/>
      <c r="T2009" s="38"/>
      <c r="U2009" s="38"/>
      <c r="V2009" s="38"/>
      <c r="W2009" s="38"/>
      <c r="X2009" s="38"/>
      <c r="Y2009" s="38"/>
      <c r="Z2009" s="38"/>
      <c r="AA2009" s="38"/>
      <c r="AB2009" s="38"/>
      <c r="AC2009" s="38"/>
      <c r="AD2009" s="143"/>
    </row>
    <row r="2010" spans="18:30" x14ac:dyDescent="0.25">
      <c r="R2010" s="38"/>
      <c r="S2010" s="38"/>
      <c r="T2010" s="38"/>
      <c r="U2010" s="38"/>
      <c r="V2010" s="38"/>
      <c r="W2010" s="38"/>
      <c r="X2010" s="38"/>
      <c r="Y2010" s="38"/>
      <c r="Z2010" s="38"/>
      <c r="AA2010" s="38"/>
      <c r="AB2010" s="38"/>
      <c r="AC2010" s="38"/>
      <c r="AD2010" s="143"/>
    </row>
    <row r="2011" spans="18:30" x14ac:dyDescent="0.25">
      <c r="R2011" s="38"/>
      <c r="S2011" s="38"/>
      <c r="T2011" s="38"/>
      <c r="U2011" s="38"/>
      <c r="V2011" s="38"/>
      <c r="W2011" s="38"/>
      <c r="X2011" s="38"/>
      <c r="Y2011" s="38"/>
      <c r="Z2011" s="38"/>
      <c r="AA2011" s="38"/>
      <c r="AB2011" s="38"/>
      <c r="AC2011" s="38"/>
      <c r="AD2011" s="143"/>
    </row>
    <row r="2012" spans="18:30" x14ac:dyDescent="0.25">
      <c r="R2012" s="38"/>
      <c r="S2012" s="38"/>
      <c r="T2012" s="38"/>
      <c r="U2012" s="38"/>
      <c r="V2012" s="38"/>
      <c r="W2012" s="38"/>
      <c r="X2012" s="38"/>
      <c r="Y2012" s="38"/>
      <c r="Z2012" s="38"/>
      <c r="AA2012" s="38"/>
      <c r="AB2012" s="38"/>
      <c r="AC2012" s="38"/>
      <c r="AD2012" s="143"/>
    </row>
    <row r="2013" spans="18:30" x14ac:dyDescent="0.25">
      <c r="R2013" s="38"/>
      <c r="S2013" s="38"/>
      <c r="T2013" s="38"/>
      <c r="U2013" s="38"/>
      <c r="V2013" s="38"/>
      <c r="W2013" s="38"/>
      <c r="X2013" s="38"/>
      <c r="Y2013" s="38"/>
      <c r="Z2013" s="38"/>
      <c r="AA2013" s="38"/>
      <c r="AB2013" s="38"/>
      <c r="AC2013" s="38"/>
      <c r="AD2013" s="143"/>
    </row>
    <row r="2014" spans="18:30" x14ac:dyDescent="0.25">
      <c r="R2014" s="38"/>
      <c r="S2014" s="38"/>
      <c r="T2014" s="38"/>
      <c r="U2014" s="38"/>
      <c r="V2014" s="38"/>
      <c r="W2014" s="38"/>
      <c r="X2014" s="38"/>
      <c r="Y2014" s="38"/>
      <c r="Z2014" s="38"/>
      <c r="AA2014" s="38"/>
      <c r="AB2014" s="38"/>
      <c r="AC2014" s="38"/>
      <c r="AD2014" s="143"/>
    </row>
    <row r="2015" spans="18:30" x14ac:dyDescent="0.25">
      <c r="R2015" s="38"/>
      <c r="S2015" s="38"/>
      <c r="T2015" s="38"/>
      <c r="U2015" s="38"/>
      <c r="V2015" s="38"/>
      <c r="W2015" s="38"/>
      <c r="X2015" s="38"/>
      <c r="Y2015" s="38"/>
      <c r="Z2015" s="38"/>
      <c r="AA2015" s="38"/>
      <c r="AB2015" s="38"/>
      <c r="AC2015" s="38"/>
      <c r="AD2015" s="143"/>
    </row>
    <row r="2016" spans="18:30" x14ac:dyDescent="0.25">
      <c r="R2016" s="38"/>
      <c r="S2016" s="38"/>
      <c r="T2016" s="38"/>
      <c r="U2016" s="38"/>
      <c r="V2016" s="38"/>
      <c r="W2016" s="38"/>
      <c r="X2016" s="38"/>
      <c r="Y2016" s="38"/>
      <c r="Z2016" s="38"/>
      <c r="AA2016" s="38"/>
      <c r="AB2016" s="38"/>
      <c r="AC2016" s="38"/>
      <c r="AD2016" s="143"/>
    </row>
    <row r="2017" spans="18:30" x14ac:dyDescent="0.25">
      <c r="R2017" s="38"/>
      <c r="S2017" s="38"/>
      <c r="T2017" s="38"/>
      <c r="U2017" s="38"/>
      <c r="V2017" s="38"/>
      <c r="W2017" s="38"/>
      <c r="X2017" s="38"/>
      <c r="Y2017" s="38"/>
      <c r="Z2017" s="38"/>
      <c r="AA2017" s="38"/>
      <c r="AB2017" s="38"/>
      <c r="AC2017" s="38"/>
      <c r="AD2017" s="143"/>
    </row>
    <row r="2018" spans="18:30" x14ac:dyDescent="0.25">
      <c r="R2018" s="38"/>
      <c r="S2018" s="38"/>
      <c r="T2018" s="38"/>
      <c r="U2018" s="38"/>
      <c r="V2018" s="38"/>
      <c r="W2018" s="38"/>
      <c r="X2018" s="38"/>
      <c r="Y2018" s="38"/>
      <c r="Z2018" s="38"/>
      <c r="AA2018" s="38"/>
      <c r="AB2018" s="38"/>
      <c r="AC2018" s="38"/>
      <c r="AD2018" s="143"/>
    </row>
    <row r="2019" spans="18:30" x14ac:dyDescent="0.25">
      <c r="R2019" s="38"/>
      <c r="S2019" s="38"/>
      <c r="T2019" s="38"/>
      <c r="U2019" s="38"/>
      <c r="V2019" s="38"/>
      <c r="W2019" s="38"/>
      <c r="X2019" s="38"/>
      <c r="Y2019" s="38"/>
      <c r="Z2019" s="38"/>
      <c r="AA2019" s="38"/>
      <c r="AB2019" s="38"/>
      <c r="AC2019" s="38"/>
      <c r="AD2019" s="143"/>
    </row>
    <row r="2020" spans="18:30" x14ac:dyDescent="0.25">
      <c r="R2020" s="38"/>
      <c r="S2020" s="38"/>
      <c r="T2020" s="38"/>
      <c r="U2020" s="38"/>
      <c r="V2020" s="38"/>
      <c r="W2020" s="38"/>
      <c r="X2020" s="38"/>
      <c r="Y2020" s="38"/>
      <c r="Z2020" s="38"/>
      <c r="AA2020" s="38"/>
      <c r="AB2020" s="38"/>
      <c r="AC2020" s="38"/>
      <c r="AD2020" s="143"/>
    </row>
    <row r="2021" spans="18:30" x14ac:dyDescent="0.25">
      <c r="R2021" s="38"/>
      <c r="S2021" s="38"/>
      <c r="T2021" s="38"/>
      <c r="U2021" s="38"/>
      <c r="V2021" s="38"/>
      <c r="W2021" s="38"/>
      <c r="X2021" s="38"/>
      <c r="Y2021" s="38"/>
      <c r="Z2021" s="38"/>
      <c r="AA2021" s="38"/>
      <c r="AB2021" s="38"/>
      <c r="AC2021" s="38"/>
      <c r="AD2021" s="143"/>
    </row>
    <row r="2022" spans="18:30" x14ac:dyDescent="0.25">
      <c r="R2022" s="38"/>
      <c r="S2022" s="38"/>
      <c r="T2022" s="38"/>
      <c r="U2022" s="38"/>
      <c r="V2022" s="38"/>
      <c r="W2022" s="38"/>
      <c r="X2022" s="38"/>
      <c r="Y2022" s="38"/>
      <c r="Z2022" s="38"/>
      <c r="AA2022" s="38"/>
      <c r="AB2022" s="38"/>
      <c r="AC2022" s="38"/>
      <c r="AD2022" s="143"/>
    </row>
    <row r="2023" spans="18:30" x14ac:dyDescent="0.25">
      <c r="R2023" s="38"/>
      <c r="S2023" s="38"/>
      <c r="T2023" s="38"/>
      <c r="U2023" s="38"/>
      <c r="V2023" s="38"/>
      <c r="W2023" s="38"/>
      <c r="X2023" s="38"/>
      <c r="Y2023" s="38"/>
      <c r="Z2023" s="38"/>
      <c r="AA2023" s="38"/>
      <c r="AB2023" s="38"/>
      <c r="AC2023" s="38"/>
      <c r="AD2023" s="143"/>
    </row>
    <row r="2024" spans="18:30" x14ac:dyDescent="0.25">
      <c r="R2024" s="38"/>
      <c r="S2024" s="38"/>
      <c r="T2024" s="38"/>
      <c r="U2024" s="38"/>
      <c r="V2024" s="38"/>
      <c r="W2024" s="38"/>
      <c r="X2024" s="38"/>
      <c r="Y2024" s="38"/>
      <c r="Z2024" s="38"/>
      <c r="AA2024" s="38"/>
      <c r="AB2024" s="38"/>
      <c r="AC2024" s="38"/>
      <c r="AD2024" s="143"/>
    </row>
    <row r="2025" spans="18:30" x14ac:dyDescent="0.25">
      <c r="R2025" s="38"/>
      <c r="S2025" s="38"/>
      <c r="T2025" s="38"/>
      <c r="U2025" s="38"/>
      <c r="V2025" s="38"/>
      <c r="W2025" s="38"/>
      <c r="X2025" s="38"/>
      <c r="Y2025" s="38"/>
      <c r="Z2025" s="38"/>
      <c r="AA2025" s="38"/>
      <c r="AB2025" s="38"/>
      <c r="AC2025" s="38"/>
      <c r="AD2025" s="143"/>
    </row>
    <row r="2026" spans="18:30" x14ac:dyDescent="0.25">
      <c r="R2026" s="38"/>
      <c r="S2026" s="38"/>
      <c r="T2026" s="38"/>
      <c r="U2026" s="38"/>
      <c r="V2026" s="38"/>
      <c r="W2026" s="38"/>
      <c r="X2026" s="38"/>
      <c r="Y2026" s="38"/>
      <c r="Z2026" s="38"/>
      <c r="AA2026" s="38"/>
      <c r="AB2026" s="38"/>
      <c r="AC2026" s="38"/>
      <c r="AD2026" s="143"/>
    </row>
    <row r="2027" spans="18:30" x14ac:dyDescent="0.25">
      <c r="R2027" s="38"/>
      <c r="S2027" s="38"/>
      <c r="T2027" s="38"/>
      <c r="U2027" s="38"/>
      <c r="V2027" s="38"/>
      <c r="W2027" s="38"/>
      <c r="X2027" s="38"/>
      <c r="Y2027" s="38"/>
      <c r="Z2027" s="38"/>
      <c r="AA2027" s="38"/>
      <c r="AB2027" s="38"/>
      <c r="AC2027" s="38"/>
      <c r="AD2027" s="143"/>
    </row>
    <row r="2028" spans="18:30" x14ac:dyDescent="0.25">
      <c r="R2028" s="38"/>
      <c r="S2028" s="38"/>
      <c r="T2028" s="38"/>
      <c r="U2028" s="38"/>
      <c r="V2028" s="38"/>
      <c r="W2028" s="38"/>
      <c r="X2028" s="38"/>
      <c r="Y2028" s="38"/>
      <c r="Z2028" s="38"/>
      <c r="AA2028" s="38"/>
      <c r="AB2028" s="38"/>
      <c r="AC2028" s="38"/>
      <c r="AD2028" s="143"/>
    </row>
    <row r="2029" spans="18:30" x14ac:dyDescent="0.25">
      <c r="R2029" s="38"/>
      <c r="S2029" s="38"/>
      <c r="T2029" s="38"/>
      <c r="U2029" s="38"/>
      <c r="V2029" s="38"/>
      <c r="W2029" s="38"/>
      <c r="X2029" s="38"/>
      <c r="Y2029" s="38"/>
      <c r="Z2029" s="38"/>
      <c r="AA2029" s="38"/>
      <c r="AB2029" s="38"/>
      <c r="AC2029" s="38"/>
      <c r="AD2029" s="143"/>
    </row>
    <row r="2030" spans="18:30" x14ac:dyDescent="0.25">
      <c r="R2030" s="38"/>
      <c r="S2030" s="38"/>
      <c r="T2030" s="38"/>
      <c r="U2030" s="38"/>
      <c r="V2030" s="38"/>
      <c r="W2030" s="38"/>
      <c r="X2030" s="38"/>
      <c r="Y2030" s="38"/>
      <c r="Z2030" s="38"/>
      <c r="AA2030" s="38"/>
      <c r="AB2030" s="38"/>
      <c r="AC2030" s="38"/>
      <c r="AD2030" s="143"/>
    </row>
    <row r="2031" spans="18:30" x14ac:dyDescent="0.25">
      <c r="R2031" s="38"/>
      <c r="S2031" s="38"/>
      <c r="T2031" s="38"/>
      <c r="U2031" s="38"/>
      <c r="V2031" s="38"/>
      <c r="W2031" s="38"/>
      <c r="X2031" s="38"/>
      <c r="Y2031" s="38"/>
      <c r="Z2031" s="38"/>
      <c r="AA2031" s="38"/>
      <c r="AB2031" s="38"/>
      <c r="AC2031" s="38"/>
      <c r="AD2031" s="143"/>
    </row>
    <row r="2032" spans="18:30" x14ac:dyDescent="0.25">
      <c r="R2032" s="38"/>
      <c r="S2032" s="38"/>
      <c r="T2032" s="38"/>
      <c r="U2032" s="38"/>
      <c r="V2032" s="38"/>
      <c r="W2032" s="38"/>
      <c r="X2032" s="38"/>
      <c r="Y2032" s="38"/>
      <c r="Z2032" s="38"/>
      <c r="AA2032" s="38"/>
      <c r="AB2032" s="38"/>
      <c r="AC2032" s="38"/>
      <c r="AD2032" s="143"/>
    </row>
    <row r="2033" spans="18:30" x14ac:dyDescent="0.25">
      <c r="R2033" s="38"/>
      <c r="S2033" s="38"/>
      <c r="T2033" s="38"/>
      <c r="U2033" s="38"/>
      <c r="V2033" s="38"/>
      <c r="W2033" s="38"/>
      <c r="X2033" s="38"/>
      <c r="Y2033" s="38"/>
      <c r="Z2033" s="38"/>
      <c r="AA2033" s="38"/>
      <c r="AB2033" s="38"/>
      <c r="AC2033" s="38"/>
      <c r="AD2033" s="143"/>
    </row>
    <row r="2034" spans="18:30" x14ac:dyDescent="0.25">
      <c r="R2034" s="38"/>
      <c r="S2034" s="38"/>
      <c r="T2034" s="38"/>
      <c r="U2034" s="38"/>
      <c r="V2034" s="38"/>
      <c r="W2034" s="38"/>
      <c r="X2034" s="38"/>
      <c r="Y2034" s="38"/>
      <c r="Z2034" s="38"/>
      <c r="AA2034" s="38"/>
      <c r="AB2034" s="38"/>
      <c r="AC2034" s="38"/>
      <c r="AD2034" s="143"/>
    </row>
    <row r="2035" spans="18:30" x14ac:dyDescent="0.25">
      <c r="R2035" s="38"/>
      <c r="S2035" s="38"/>
      <c r="T2035" s="38"/>
      <c r="U2035" s="38"/>
      <c r="V2035" s="38"/>
      <c r="W2035" s="38"/>
      <c r="X2035" s="38"/>
      <c r="Y2035" s="38"/>
      <c r="Z2035" s="38"/>
      <c r="AA2035" s="38"/>
      <c r="AB2035" s="38"/>
      <c r="AC2035" s="38"/>
      <c r="AD2035" s="143"/>
    </row>
    <row r="2036" spans="18:30" x14ac:dyDescent="0.25">
      <c r="R2036" s="38"/>
      <c r="S2036" s="38"/>
      <c r="T2036" s="38"/>
      <c r="U2036" s="38"/>
      <c r="V2036" s="38"/>
      <c r="W2036" s="38"/>
      <c r="X2036" s="38"/>
      <c r="Y2036" s="38"/>
      <c r="Z2036" s="38"/>
      <c r="AA2036" s="38"/>
      <c r="AB2036" s="38"/>
      <c r="AC2036" s="38"/>
      <c r="AD2036" s="143"/>
    </row>
    <row r="2037" spans="18:30" x14ac:dyDescent="0.25">
      <c r="R2037" s="38"/>
      <c r="S2037" s="38"/>
      <c r="T2037" s="38"/>
      <c r="U2037" s="38"/>
      <c r="V2037" s="38"/>
      <c r="W2037" s="38"/>
      <c r="X2037" s="38"/>
      <c r="Y2037" s="38"/>
      <c r="Z2037" s="38"/>
      <c r="AA2037" s="38"/>
      <c r="AB2037" s="38"/>
      <c r="AC2037" s="38"/>
      <c r="AD2037" s="143"/>
    </row>
    <row r="2038" spans="18:30" x14ac:dyDescent="0.25">
      <c r="R2038" s="38"/>
      <c r="S2038" s="38"/>
      <c r="T2038" s="38"/>
      <c r="U2038" s="38"/>
      <c r="V2038" s="38"/>
      <c r="W2038" s="38"/>
      <c r="X2038" s="38"/>
      <c r="Y2038" s="38"/>
      <c r="Z2038" s="38"/>
      <c r="AA2038" s="38"/>
      <c r="AB2038" s="38"/>
      <c r="AC2038" s="38"/>
      <c r="AD2038" s="143"/>
    </row>
    <row r="2039" spans="18:30" x14ac:dyDescent="0.25">
      <c r="R2039" s="38"/>
      <c r="S2039" s="38"/>
      <c r="T2039" s="38"/>
      <c r="U2039" s="38"/>
      <c r="V2039" s="38"/>
      <c r="W2039" s="38"/>
      <c r="X2039" s="38"/>
      <c r="Y2039" s="38"/>
      <c r="Z2039" s="38"/>
      <c r="AA2039" s="38"/>
      <c r="AB2039" s="38"/>
      <c r="AC2039" s="38"/>
      <c r="AD2039" s="143"/>
    </row>
    <row r="2040" spans="18:30" x14ac:dyDescent="0.25">
      <c r="R2040" s="38"/>
      <c r="S2040" s="38"/>
      <c r="T2040" s="38"/>
      <c r="U2040" s="38"/>
      <c r="V2040" s="38"/>
      <c r="W2040" s="38"/>
      <c r="X2040" s="38"/>
      <c r="Y2040" s="38"/>
      <c r="Z2040" s="38"/>
      <c r="AA2040" s="38"/>
      <c r="AB2040" s="38"/>
      <c r="AC2040" s="38"/>
      <c r="AD2040" s="143"/>
    </row>
    <row r="2041" spans="18:30" x14ac:dyDescent="0.25">
      <c r="R2041" s="38"/>
      <c r="S2041" s="38"/>
      <c r="T2041" s="38"/>
      <c r="U2041" s="38"/>
      <c r="V2041" s="38"/>
      <c r="W2041" s="38"/>
      <c r="X2041" s="38"/>
      <c r="Y2041" s="38"/>
      <c r="Z2041" s="38"/>
      <c r="AA2041" s="38"/>
      <c r="AB2041" s="38"/>
      <c r="AC2041" s="38"/>
      <c r="AD2041" s="143"/>
    </row>
    <row r="2042" spans="18:30" x14ac:dyDescent="0.25">
      <c r="R2042" s="38"/>
      <c r="S2042" s="38"/>
      <c r="T2042" s="38"/>
      <c r="U2042" s="38"/>
      <c r="V2042" s="38"/>
      <c r="W2042" s="38"/>
      <c r="X2042" s="38"/>
      <c r="Y2042" s="38"/>
      <c r="Z2042" s="38"/>
      <c r="AA2042" s="38"/>
      <c r="AB2042" s="38"/>
      <c r="AC2042" s="38"/>
      <c r="AD2042" s="143"/>
    </row>
    <row r="2043" spans="18:30" x14ac:dyDescent="0.25">
      <c r="R2043" s="38"/>
      <c r="S2043" s="38"/>
      <c r="T2043" s="38"/>
      <c r="U2043" s="38"/>
      <c r="V2043" s="38"/>
      <c r="W2043" s="38"/>
      <c r="X2043" s="38"/>
      <c r="Y2043" s="38"/>
      <c r="Z2043" s="38"/>
      <c r="AA2043" s="38"/>
      <c r="AB2043" s="38"/>
      <c r="AC2043" s="38"/>
      <c r="AD2043" s="143"/>
    </row>
    <row r="2044" spans="18:30" x14ac:dyDescent="0.25">
      <c r="R2044" s="38"/>
      <c r="S2044" s="38"/>
      <c r="T2044" s="38"/>
      <c r="U2044" s="38"/>
      <c r="V2044" s="38"/>
      <c r="W2044" s="38"/>
      <c r="X2044" s="38"/>
      <c r="Y2044" s="38"/>
      <c r="Z2044" s="38"/>
      <c r="AA2044" s="38"/>
      <c r="AB2044" s="38"/>
      <c r="AC2044" s="38"/>
      <c r="AD2044" s="143"/>
    </row>
    <row r="2045" spans="18:30" x14ac:dyDescent="0.25">
      <c r="R2045" s="38"/>
      <c r="S2045" s="38"/>
      <c r="T2045" s="38"/>
      <c r="U2045" s="38"/>
      <c r="V2045" s="38"/>
      <c r="W2045" s="38"/>
      <c r="X2045" s="38"/>
      <c r="Y2045" s="38"/>
      <c r="Z2045" s="38"/>
      <c r="AA2045" s="38"/>
      <c r="AB2045" s="38"/>
      <c r="AC2045" s="38"/>
      <c r="AD2045" s="143"/>
    </row>
    <row r="2046" spans="18:30" x14ac:dyDescent="0.25">
      <c r="R2046" s="38"/>
      <c r="S2046" s="38"/>
      <c r="T2046" s="38"/>
      <c r="U2046" s="38"/>
      <c r="V2046" s="38"/>
      <c r="W2046" s="38"/>
      <c r="X2046" s="38"/>
      <c r="Y2046" s="38"/>
      <c r="Z2046" s="38"/>
      <c r="AA2046" s="38"/>
      <c r="AB2046" s="38"/>
      <c r="AC2046" s="38"/>
      <c r="AD2046" s="143"/>
    </row>
    <row r="2047" spans="18:30" x14ac:dyDescent="0.25">
      <c r="R2047" s="38"/>
      <c r="S2047" s="38"/>
      <c r="T2047" s="38"/>
      <c r="U2047" s="38"/>
      <c r="V2047" s="38"/>
      <c r="W2047" s="38"/>
      <c r="X2047" s="38"/>
      <c r="Y2047" s="38"/>
      <c r="Z2047" s="38"/>
      <c r="AA2047" s="38"/>
      <c r="AB2047" s="38"/>
      <c r="AC2047" s="38"/>
      <c r="AD2047" s="143"/>
    </row>
    <row r="2048" spans="18:30" x14ac:dyDescent="0.25">
      <c r="R2048" s="38"/>
      <c r="S2048" s="38"/>
      <c r="T2048" s="38"/>
      <c r="U2048" s="38"/>
      <c r="V2048" s="38"/>
      <c r="W2048" s="38"/>
      <c r="X2048" s="38"/>
      <c r="Y2048" s="38"/>
      <c r="Z2048" s="38"/>
      <c r="AA2048" s="38"/>
      <c r="AB2048" s="38"/>
      <c r="AC2048" s="38"/>
      <c r="AD2048" s="143"/>
    </row>
    <row r="2049" spans="18:30" x14ac:dyDescent="0.25">
      <c r="R2049" s="38"/>
      <c r="S2049" s="38"/>
      <c r="T2049" s="38"/>
      <c r="U2049" s="38"/>
      <c r="V2049" s="38"/>
      <c r="W2049" s="38"/>
      <c r="X2049" s="38"/>
      <c r="Y2049" s="38"/>
      <c r="Z2049" s="38"/>
      <c r="AA2049" s="38"/>
      <c r="AB2049" s="38"/>
      <c r="AC2049" s="38"/>
      <c r="AD2049" s="143"/>
    </row>
    <row r="2050" spans="18:30" x14ac:dyDescent="0.25">
      <c r="R2050" s="38"/>
      <c r="S2050" s="38"/>
      <c r="T2050" s="38"/>
      <c r="U2050" s="38"/>
      <c r="V2050" s="38"/>
      <c r="W2050" s="38"/>
      <c r="X2050" s="38"/>
      <c r="Y2050" s="38"/>
      <c r="Z2050" s="38"/>
      <c r="AA2050" s="38"/>
      <c r="AB2050" s="38"/>
      <c r="AC2050" s="38"/>
      <c r="AD2050" s="143"/>
    </row>
    <row r="2051" spans="18:30" x14ac:dyDescent="0.25">
      <c r="R2051" s="38"/>
      <c r="S2051" s="38"/>
      <c r="T2051" s="38"/>
      <c r="U2051" s="38"/>
      <c r="V2051" s="38"/>
      <c r="W2051" s="38"/>
      <c r="X2051" s="38"/>
      <c r="Y2051" s="38"/>
      <c r="Z2051" s="38"/>
      <c r="AA2051" s="38"/>
      <c r="AB2051" s="38"/>
      <c r="AC2051" s="38"/>
      <c r="AD2051" s="143"/>
    </row>
    <row r="2052" spans="18:30" x14ac:dyDescent="0.25">
      <c r="R2052" s="38"/>
      <c r="S2052" s="38"/>
      <c r="T2052" s="38"/>
      <c r="U2052" s="38"/>
      <c r="V2052" s="38"/>
      <c r="W2052" s="38"/>
      <c r="X2052" s="38"/>
      <c r="Y2052" s="38"/>
      <c r="Z2052" s="38"/>
      <c r="AA2052" s="38"/>
      <c r="AB2052" s="38"/>
      <c r="AC2052" s="38"/>
      <c r="AD2052" s="143"/>
    </row>
    <row r="2053" spans="18:30" x14ac:dyDescent="0.25">
      <c r="R2053" s="38"/>
      <c r="S2053" s="38"/>
      <c r="T2053" s="38"/>
      <c r="U2053" s="38"/>
      <c r="V2053" s="38"/>
      <c r="W2053" s="38"/>
      <c r="X2053" s="38"/>
      <c r="Y2053" s="38"/>
      <c r="Z2053" s="38"/>
      <c r="AA2053" s="38"/>
      <c r="AB2053" s="38"/>
      <c r="AC2053" s="38"/>
      <c r="AD2053" s="143"/>
    </row>
    <row r="2054" spans="18:30" x14ac:dyDescent="0.25">
      <c r="R2054" s="38"/>
      <c r="S2054" s="38"/>
      <c r="T2054" s="38"/>
      <c r="U2054" s="38"/>
      <c r="V2054" s="38"/>
      <c r="W2054" s="38"/>
      <c r="X2054" s="38"/>
      <c r="Y2054" s="38"/>
      <c r="Z2054" s="38"/>
      <c r="AA2054" s="38"/>
      <c r="AB2054" s="38"/>
      <c r="AC2054" s="38"/>
      <c r="AD2054" s="143"/>
    </row>
    <row r="2055" spans="18:30" x14ac:dyDescent="0.25">
      <c r="R2055" s="38"/>
      <c r="S2055" s="38"/>
      <c r="T2055" s="38"/>
      <c r="U2055" s="38"/>
      <c r="V2055" s="38"/>
      <c r="W2055" s="38"/>
      <c r="X2055" s="38"/>
      <c r="Y2055" s="38"/>
      <c r="Z2055" s="38"/>
      <c r="AA2055" s="38"/>
      <c r="AB2055" s="38"/>
      <c r="AC2055" s="38"/>
      <c r="AD2055" s="143"/>
    </row>
    <row r="2056" spans="18:30" x14ac:dyDescent="0.25">
      <c r="R2056" s="38"/>
      <c r="S2056" s="38"/>
      <c r="T2056" s="38"/>
      <c r="U2056" s="38"/>
      <c r="V2056" s="38"/>
      <c r="W2056" s="38"/>
      <c r="X2056" s="38"/>
      <c r="Y2056" s="38"/>
      <c r="Z2056" s="38"/>
      <c r="AA2056" s="38"/>
      <c r="AB2056" s="38"/>
      <c r="AC2056" s="38"/>
      <c r="AD2056" s="143"/>
    </row>
    <row r="2057" spans="18:30" x14ac:dyDescent="0.25">
      <c r="R2057" s="38"/>
      <c r="S2057" s="38"/>
      <c r="T2057" s="38"/>
      <c r="U2057" s="38"/>
      <c r="V2057" s="38"/>
      <c r="W2057" s="38"/>
      <c r="X2057" s="38"/>
      <c r="Y2057" s="38"/>
      <c r="Z2057" s="38"/>
      <c r="AA2057" s="38"/>
      <c r="AB2057" s="38"/>
      <c r="AC2057" s="38"/>
      <c r="AD2057" s="143"/>
    </row>
    <row r="2058" spans="18:30" x14ac:dyDescent="0.25">
      <c r="R2058" s="38"/>
      <c r="S2058" s="38"/>
      <c r="T2058" s="38"/>
      <c r="U2058" s="38"/>
      <c r="V2058" s="38"/>
      <c r="W2058" s="38"/>
      <c r="X2058" s="38"/>
      <c r="Y2058" s="38"/>
      <c r="Z2058" s="38"/>
      <c r="AA2058" s="38"/>
      <c r="AB2058" s="38"/>
      <c r="AC2058" s="38"/>
      <c r="AD2058" s="143"/>
    </row>
    <row r="2059" spans="18:30" x14ac:dyDescent="0.25">
      <c r="R2059" s="38"/>
      <c r="S2059" s="38"/>
      <c r="T2059" s="38"/>
      <c r="U2059" s="38"/>
      <c r="V2059" s="38"/>
      <c r="W2059" s="38"/>
      <c r="X2059" s="38"/>
      <c r="Y2059" s="38"/>
      <c r="Z2059" s="38"/>
      <c r="AA2059" s="38"/>
      <c r="AB2059" s="38"/>
      <c r="AC2059" s="38"/>
      <c r="AD2059" s="143"/>
    </row>
    <row r="2060" spans="18:30" x14ac:dyDescent="0.25">
      <c r="R2060" s="38"/>
      <c r="S2060" s="38"/>
      <c r="T2060" s="38"/>
      <c r="U2060" s="38"/>
      <c r="V2060" s="38"/>
      <c r="W2060" s="38"/>
      <c r="X2060" s="38"/>
      <c r="Y2060" s="38"/>
      <c r="Z2060" s="38"/>
      <c r="AA2060" s="38"/>
      <c r="AB2060" s="38"/>
      <c r="AC2060" s="38"/>
      <c r="AD2060" s="143"/>
    </row>
    <row r="2061" spans="18:30" x14ac:dyDescent="0.25">
      <c r="R2061" s="38"/>
      <c r="S2061" s="38"/>
      <c r="T2061" s="38"/>
      <c r="U2061" s="38"/>
      <c r="V2061" s="38"/>
      <c r="W2061" s="38"/>
      <c r="X2061" s="38"/>
      <c r="Y2061" s="38"/>
      <c r="Z2061" s="38"/>
      <c r="AA2061" s="38"/>
      <c r="AB2061" s="38"/>
      <c r="AC2061" s="38"/>
      <c r="AD2061" s="143"/>
    </row>
    <row r="2062" spans="18:30" x14ac:dyDescent="0.25">
      <c r="R2062" s="38"/>
      <c r="S2062" s="38"/>
      <c r="T2062" s="38"/>
      <c r="U2062" s="38"/>
      <c r="V2062" s="38"/>
      <c r="W2062" s="38"/>
      <c r="X2062" s="38"/>
      <c r="Y2062" s="38"/>
      <c r="Z2062" s="38"/>
      <c r="AA2062" s="38"/>
      <c r="AB2062" s="38"/>
      <c r="AC2062" s="38"/>
      <c r="AD2062" s="143"/>
    </row>
    <row r="2063" spans="18:30" x14ac:dyDescent="0.25">
      <c r="R2063" s="38"/>
      <c r="S2063" s="38"/>
      <c r="T2063" s="38"/>
      <c r="U2063" s="38"/>
      <c r="V2063" s="38"/>
      <c r="W2063" s="38"/>
      <c r="X2063" s="38"/>
      <c r="Y2063" s="38"/>
      <c r="Z2063" s="38"/>
      <c r="AA2063" s="38"/>
      <c r="AB2063" s="38"/>
      <c r="AC2063" s="38"/>
      <c r="AD2063" s="143"/>
    </row>
    <row r="2064" spans="18:30" x14ac:dyDescent="0.25">
      <c r="R2064" s="38"/>
      <c r="S2064" s="38"/>
      <c r="T2064" s="38"/>
      <c r="U2064" s="38"/>
      <c r="V2064" s="38"/>
      <c r="W2064" s="38"/>
      <c r="X2064" s="38"/>
      <c r="Y2064" s="38"/>
      <c r="Z2064" s="38"/>
      <c r="AA2064" s="38"/>
      <c r="AB2064" s="38"/>
      <c r="AC2064" s="38"/>
      <c r="AD2064" s="143"/>
    </row>
    <row r="2065" spans="18:30" x14ac:dyDescent="0.25">
      <c r="R2065" s="38"/>
      <c r="S2065" s="38"/>
      <c r="T2065" s="38"/>
      <c r="U2065" s="38"/>
      <c r="V2065" s="38"/>
      <c r="W2065" s="38"/>
      <c r="X2065" s="38"/>
      <c r="Y2065" s="38"/>
      <c r="Z2065" s="38"/>
      <c r="AA2065" s="38"/>
      <c r="AB2065" s="38"/>
      <c r="AC2065" s="38"/>
      <c r="AD2065" s="143"/>
    </row>
    <row r="2066" spans="18:30" x14ac:dyDescent="0.25">
      <c r="R2066" s="38"/>
      <c r="S2066" s="38"/>
      <c r="T2066" s="38"/>
      <c r="U2066" s="38"/>
      <c r="V2066" s="38"/>
      <c r="W2066" s="38"/>
      <c r="X2066" s="38"/>
      <c r="Y2066" s="38"/>
      <c r="Z2066" s="38"/>
      <c r="AA2066" s="38"/>
      <c r="AB2066" s="38"/>
      <c r="AC2066" s="38"/>
      <c r="AD2066" s="143"/>
    </row>
    <row r="2067" spans="18:30" x14ac:dyDescent="0.25">
      <c r="R2067" s="38"/>
      <c r="S2067" s="38"/>
      <c r="T2067" s="38"/>
      <c r="U2067" s="38"/>
      <c r="V2067" s="38"/>
      <c r="W2067" s="38"/>
      <c r="X2067" s="38"/>
      <c r="Y2067" s="38"/>
      <c r="Z2067" s="38"/>
      <c r="AA2067" s="38"/>
      <c r="AB2067" s="38"/>
      <c r="AC2067" s="38"/>
      <c r="AD2067" s="143"/>
    </row>
    <row r="2068" spans="18:30" x14ac:dyDescent="0.25">
      <c r="R2068" s="38"/>
      <c r="S2068" s="38"/>
      <c r="T2068" s="38"/>
      <c r="U2068" s="38"/>
      <c r="V2068" s="38"/>
      <c r="W2068" s="38"/>
      <c r="X2068" s="38"/>
      <c r="Y2068" s="38"/>
      <c r="Z2068" s="38"/>
      <c r="AA2068" s="38"/>
      <c r="AB2068" s="38"/>
      <c r="AC2068" s="38"/>
      <c r="AD2068" s="143"/>
    </row>
    <row r="2069" spans="18:30" x14ac:dyDescent="0.25">
      <c r="R2069" s="38"/>
      <c r="S2069" s="38"/>
      <c r="T2069" s="38"/>
      <c r="U2069" s="38"/>
      <c r="V2069" s="38"/>
      <c r="W2069" s="38"/>
      <c r="X2069" s="38"/>
      <c r="Y2069" s="38"/>
      <c r="Z2069" s="38"/>
      <c r="AA2069" s="38"/>
      <c r="AB2069" s="38"/>
      <c r="AC2069" s="38"/>
      <c r="AD2069" s="143"/>
    </row>
    <row r="2070" spans="18:30" x14ac:dyDescent="0.25">
      <c r="R2070" s="38"/>
      <c r="S2070" s="38"/>
      <c r="T2070" s="38"/>
      <c r="U2070" s="38"/>
      <c r="V2070" s="38"/>
      <c r="W2070" s="38"/>
      <c r="X2070" s="38"/>
      <c r="Y2070" s="38"/>
      <c r="Z2070" s="38"/>
      <c r="AA2070" s="38"/>
      <c r="AB2070" s="38"/>
      <c r="AC2070" s="38"/>
      <c r="AD2070" s="143"/>
    </row>
    <row r="2071" spans="18:30" x14ac:dyDescent="0.25">
      <c r="R2071" s="38"/>
      <c r="S2071" s="38"/>
      <c r="T2071" s="38"/>
      <c r="U2071" s="38"/>
      <c r="V2071" s="38"/>
      <c r="W2071" s="38"/>
      <c r="X2071" s="38"/>
      <c r="Y2071" s="38"/>
      <c r="Z2071" s="38"/>
      <c r="AA2071" s="38"/>
      <c r="AB2071" s="38"/>
      <c r="AC2071" s="38"/>
      <c r="AD2071" s="143"/>
    </row>
  </sheetData>
  <mergeCells count="3424">
    <mergeCell ref="AS197:AS201"/>
    <mergeCell ref="AX197:AX201"/>
    <mergeCell ref="AS155:AS161"/>
    <mergeCell ref="AS162:AS168"/>
    <mergeCell ref="AS169:AS175"/>
    <mergeCell ref="AS176:AS182"/>
    <mergeCell ref="AS183:AS189"/>
    <mergeCell ref="AS190:AS196"/>
    <mergeCell ref="AX155:AX161"/>
    <mergeCell ref="AX162:AX168"/>
    <mergeCell ref="AX169:AX175"/>
    <mergeCell ref="AX176:AX182"/>
    <mergeCell ref="AX183:AX189"/>
    <mergeCell ref="AX190:AX196"/>
    <mergeCell ref="AT221:AT227"/>
    <mergeCell ref="AY221:AY227"/>
    <mergeCell ref="AY214:AY220"/>
    <mergeCell ref="AW197:AW201"/>
    <mergeCell ref="AX207:AX213"/>
    <mergeCell ref="AX214:AX220"/>
    <mergeCell ref="AX221:AX227"/>
    <mergeCell ref="AS207:AS213"/>
    <mergeCell ref="AS214:AS220"/>
    <mergeCell ref="AY197:AY201"/>
    <mergeCell ref="AU197:AU201"/>
    <mergeCell ref="AU207:AU213"/>
    <mergeCell ref="AU221:AU227"/>
    <mergeCell ref="AU214:AU220"/>
    <mergeCell ref="BE352:BE355"/>
    <mergeCell ref="A501:C503"/>
    <mergeCell ref="X198:X199"/>
    <mergeCell ref="X203:X204"/>
    <mergeCell ref="X348:X349"/>
    <mergeCell ref="AS17:AS23"/>
    <mergeCell ref="AS24:AS30"/>
    <mergeCell ref="AS31:AS37"/>
    <mergeCell ref="AS38:AS44"/>
    <mergeCell ref="AS45:AS51"/>
    <mergeCell ref="AS52:AS58"/>
    <mergeCell ref="AS59:AS65"/>
    <mergeCell ref="AS66:AS72"/>
    <mergeCell ref="AS73:AS79"/>
    <mergeCell ref="AS80:AS86"/>
    <mergeCell ref="AS87:AS93"/>
    <mergeCell ref="AS94:AS100"/>
    <mergeCell ref="AS101:AS107"/>
    <mergeCell ref="AS108:AS114"/>
    <mergeCell ref="AS115:AS121"/>
    <mergeCell ref="AS122:AS128"/>
    <mergeCell ref="AS129:AS135"/>
    <mergeCell ref="AS136:AS142"/>
    <mergeCell ref="AS143:AS149"/>
    <mergeCell ref="AL352:AL355"/>
    <mergeCell ref="AM352:AM355"/>
    <mergeCell ref="AN352:AN355"/>
    <mergeCell ref="AO352:AO355"/>
    <mergeCell ref="AQ352:AQ355"/>
    <mergeCell ref="AT352:AT355"/>
    <mergeCell ref="AV352:AV355"/>
    <mergeCell ref="AX115:AX121"/>
    <mergeCell ref="AY352:AY355"/>
    <mergeCell ref="BD352:BD355"/>
    <mergeCell ref="A352:A355"/>
    <mergeCell ref="B352:B355"/>
    <mergeCell ref="C352:C355"/>
    <mergeCell ref="AF352:AF355"/>
    <mergeCell ref="AG352:AG355"/>
    <mergeCell ref="AH352:AH355"/>
    <mergeCell ref="AI352:AI355"/>
    <mergeCell ref="AJ352:AJ355"/>
    <mergeCell ref="AK352:AK355"/>
    <mergeCell ref="AW347:AW351"/>
    <mergeCell ref="AY347:AY351"/>
    <mergeCell ref="AZ347:AZ351"/>
    <mergeCell ref="BA347:BA351"/>
    <mergeCell ref="BB347:BB351"/>
    <mergeCell ref="BC347:BC351"/>
    <mergeCell ref="BD347:BD351"/>
    <mergeCell ref="C347:C351"/>
    <mergeCell ref="AJ347:AJ351"/>
    <mergeCell ref="T348:T349"/>
    <mergeCell ref="U348:U349"/>
    <mergeCell ref="V348:V349"/>
    <mergeCell ref="W348:W349"/>
    <mergeCell ref="Z348:Z349"/>
    <mergeCell ref="AA348:AA349"/>
    <mergeCell ref="AB348:AB349"/>
    <mergeCell ref="AC348:AC349"/>
    <mergeCell ref="AD348:AD349"/>
    <mergeCell ref="A207:A351"/>
    <mergeCell ref="B207:B351"/>
    <mergeCell ref="C207:C213"/>
    <mergeCell ref="BE347:BE351"/>
    <mergeCell ref="D348:D349"/>
    <mergeCell ref="E348:E349"/>
    <mergeCell ref="F348:F349"/>
    <mergeCell ref="G348:G349"/>
    <mergeCell ref="H348:H349"/>
    <mergeCell ref="I348:I349"/>
    <mergeCell ref="J348:J349"/>
    <mergeCell ref="K348:K349"/>
    <mergeCell ref="L348:L349"/>
    <mergeCell ref="M348:M349"/>
    <mergeCell ref="N348:N349"/>
    <mergeCell ref="O348:O349"/>
    <mergeCell ref="P348:P349"/>
    <mergeCell ref="Q348:Q349"/>
    <mergeCell ref="R348:R349"/>
    <mergeCell ref="S348:S349"/>
    <mergeCell ref="AK347:AK351"/>
    <mergeCell ref="AL347:AL351"/>
    <mergeCell ref="AM347:AM351"/>
    <mergeCell ref="AN347:AN351"/>
    <mergeCell ref="AO347:AO351"/>
    <mergeCell ref="AQ347:AQ351"/>
    <mergeCell ref="AR347:AR351"/>
    <mergeCell ref="AT347:AT351"/>
    <mergeCell ref="AV347:AV351"/>
    <mergeCell ref="AF347:AF351"/>
    <mergeCell ref="AG347:AG351"/>
    <mergeCell ref="AH347:AH351"/>
    <mergeCell ref="AI347:AI351"/>
    <mergeCell ref="AP347:AP351"/>
    <mergeCell ref="AU347:AU351"/>
    <mergeCell ref="AY340:AY346"/>
    <mergeCell ref="BD340:BD346"/>
    <mergeCell ref="BE340:BE346"/>
    <mergeCell ref="D345:D346"/>
    <mergeCell ref="E345:E346"/>
    <mergeCell ref="F345:F346"/>
    <mergeCell ref="G345:G346"/>
    <mergeCell ref="H345:H346"/>
    <mergeCell ref="I345:I346"/>
    <mergeCell ref="J345:J346"/>
    <mergeCell ref="K345:K346"/>
    <mergeCell ref="L345:L346"/>
    <mergeCell ref="M345:M346"/>
    <mergeCell ref="N345:N346"/>
    <mergeCell ref="O345:O346"/>
    <mergeCell ref="P345:P346"/>
    <mergeCell ref="Q345:Q346"/>
    <mergeCell ref="R345:R346"/>
    <mergeCell ref="S345:S346"/>
    <mergeCell ref="T345:T346"/>
    <mergeCell ref="U345:U346"/>
    <mergeCell ref="AS340:AS346"/>
    <mergeCell ref="AX340:AX346"/>
    <mergeCell ref="AP340:AP346"/>
    <mergeCell ref="AU340:AU346"/>
    <mergeCell ref="AN340:AN346"/>
    <mergeCell ref="AO340:AO346"/>
    <mergeCell ref="AT340:AT346"/>
    <mergeCell ref="Y348:Y349"/>
    <mergeCell ref="C340:C346"/>
    <mergeCell ref="AF340:AF346"/>
    <mergeCell ref="AG340:AG346"/>
    <mergeCell ref="AH340:AH346"/>
    <mergeCell ref="AI340:AI346"/>
    <mergeCell ref="AJ340:AJ346"/>
    <mergeCell ref="AK340:AK346"/>
    <mergeCell ref="AL340:AL346"/>
    <mergeCell ref="AM340:AM346"/>
    <mergeCell ref="V345:V346"/>
    <mergeCell ref="W345:W346"/>
    <mergeCell ref="X345:X346"/>
    <mergeCell ref="Y345:Y346"/>
    <mergeCell ref="Z345:Z346"/>
    <mergeCell ref="AA345:AA346"/>
    <mergeCell ref="AB345:AB346"/>
    <mergeCell ref="AC345:AC346"/>
    <mergeCell ref="AD345:AD346"/>
    <mergeCell ref="AE345:AE346"/>
    <mergeCell ref="AE348:AE349"/>
    <mergeCell ref="AN333:AN339"/>
    <mergeCell ref="AO333:AO339"/>
    <mergeCell ref="AT333:AT339"/>
    <mergeCell ref="AY333:AY339"/>
    <mergeCell ref="BD333:BD339"/>
    <mergeCell ref="BE333:BE339"/>
    <mergeCell ref="D338:D339"/>
    <mergeCell ref="E338:E339"/>
    <mergeCell ref="F338:F339"/>
    <mergeCell ref="G338:G339"/>
    <mergeCell ref="H338:H339"/>
    <mergeCell ref="I338:I339"/>
    <mergeCell ref="J338:J339"/>
    <mergeCell ref="K338:K339"/>
    <mergeCell ref="L338:L339"/>
    <mergeCell ref="M338:M339"/>
    <mergeCell ref="N338:N339"/>
    <mergeCell ref="O338:O339"/>
    <mergeCell ref="P338:P339"/>
    <mergeCell ref="Q338:Q339"/>
    <mergeCell ref="R338:R339"/>
    <mergeCell ref="S338:S339"/>
    <mergeCell ref="T338:T339"/>
    <mergeCell ref="U338:U339"/>
    <mergeCell ref="AS333:AS339"/>
    <mergeCell ref="AX333:AX339"/>
    <mergeCell ref="AP333:AP339"/>
    <mergeCell ref="AU333:AU339"/>
    <mergeCell ref="C333:C339"/>
    <mergeCell ref="AF333:AF339"/>
    <mergeCell ref="AG333:AG339"/>
    <mergeCell ref="AH333:AH339"/>
    <mergeCell ref="AI333:AI339"/>
    <mergeCell ref="AJ333:AJ339"/>
    <mergeCell ref="AK333:AK339"/>
    <mergeCell ref="AL333:AL339"/>
    <mergeCell ref="AM333:AM339"/>
    <mergeCell ref="V338:V339"/>
    <mergeCell ref="W338:W339"/>
    <mergeCell ref="X338:X339"/>
    <mergeCell ref="Y338:Y339"/>
    <mergeCell ref="Z338:Z339"/>
    <mergeCell ref="AA338:AA339"/>
    <mergeCell ref="AB338:AB339"/>
    <mergeCell ref="AC338:AC339"/>
    <mergeCell ref="AD338:AD339"/>
    <mergeCell ref="AE338:AE339"/>
    <mergeCell ref="AN326:AN332"/>
    <mergeCell ref="AO326:AO332"/>
    <mergeCell ref="AT326:AT332"/>
    <mergeCell ref="AY326:AY332"/>
    <mergeCell ref="BD326:BD332"/>
    <mergeCell ref="BE326:BE332"/>
    <mergeCell ref="D331:D332"/>
    <mergeCell ref="E331:E332"/>
    <mergeCell ref="F331:F332"/>
    <mergeCell ref="G331:G332"/>
    <mergeCell ref="H331:H332"/>
    <mergeCell ref="I331:I332"/>
    <mergeCell ref="J331:J332"/>
    <mergeCell ref="K331:K332"/>
    <mergeCell ref="L331:L332"/>
    <mergeCell ref="M331:M332"/>
    <mergeCell ref="N331:N332"/>
    <mergeCell ref="O331:O332"/>
    <mergeCell ref="P331:P332"/>
    <mergeCell ref="Q331:Q332"/>
    <mergeCell ref="R331:R332"/>
    <mergeCell ref="S331:S332"/>
    <mergeCell ref="T331:T332"/>
    <mergeCell ref="U331:U332"/>
    <mergeCell ref="AX326:AX332"/>
    <mergeCell ref="AS326:AS332"/>
    <mergeCell ref="AU326:AU332"/>
    <mergeCell ref="AP326:AP332"/>
    <mergeCell ref="C326:C332"/>
    <mergeCell ref="AF326:AF332"/>
    <mergeCell ref="AG326:AG332"/>
    <mergeCell ref="AH326:AH332"/>
    <mergeCell ref="AI326:AI332"/>
    <mergeCell ref="AJ326:AJ332"/>
    <mergeCell ref="AK326:AK332"/>
    <mergeCell ref="AL326:AL332"/>
    <mergeCell ref="AM326:AM332"/>
    <mergeCell ref="V331:V332"/>
    <mergeCell ref="W331:W332"/>
    <mergeCell ref="X331:X332"/>
    <mergeCell ref="Y331:Y332"/>
    <mergeCell ref="Z331:Z332"/>
    <mergeCell ref="AA331:AA332"/>
    <mergeCell ref="AB331:AB332"/>
    <mergeCell ref="AC331:AC332"/>
    <mergeCell ref="AD331:AD332"/>
    <mergeCell ref="AE331:AE332"/>
    <mergeCell ref="AN319:AN325"/>
    <mergeCell ref="AO319:AO325"/>
    <mergeCell ref="AT319:AT325"/>
    <mergeCell ref="AY319:AY325"/>
    <mergeCell ref="BD319:BD325"/>
    <mergeCell ref="BE319:BE325"/>
    <mergeCell ref="D324:D325"/>
    <mergeCell ref="E324:E325"/>
    <mergeCell ref="F324:F325"/>
    <mergeCell ref="G324:G325"/>
    <mergeCell ref="H324:H325"/>
    <mergeCell ref="I324:I325"/>
    <mergeCell ref="J324:J325"/>
    <mergeCell ref="K324:K325"/>
    <mergeCell ref="L324:L325"/>
    <mergeCell ref="M324:M325"/>
    <mergeCell ref="N324:N325"/>
    <mergeCell ref="O324:O325"/>
    <mergeCell ref="P324:P325"/>
    <mergeCell ref="Q324:Q325"/>
    <mergeCell ref="R324:R325"/>
    <mergeCell ref="S324:S325"/>
    <mergeCell ref="T324:T325"/>
    <mergeCell ref="U324:U325"/>
    <mergeCell ref="AX319:AX325"/>
    <mergeCell ref="AS319:AS325"/>
    <mergeCell ref="AU319:AU325"/>
    <mergeCell ref="C319:C325"/>
    <mergeCell ref="AF319:AF325"/>
    <mergeCell ref="AG319:AG325"/>
    <mergeCell ref="AH319:AH325"/>
    <mergeCell ref="AI319:AI325"/>
    <mergeCell ref="AJ319:AJ325"/>
    <mergeCell ref="AK319:AK325"/>
    <mergeCell ref="AL319:AL325"/>
    <mergeCell ref="AM319:AM325"/>
    <mergeCell ref="V324:V325"/>
    <mergeCell ref="W324:W325"/>
    <mergeCell ref="X324:X325"/>
    <mergeCell ref="Y324:Y325"/>
    <mergeCell ref="Z324:Z325"/>
    <mergeCell ref="AA324:AA325"/>
    <mergeCell ref="AB324:AB325"/>
    <mergeCell ref="AC324:AC325"/>
    <mergeCell ref="AD324:AD325"/>
    <mergeCell ref="AE324:AE325"/>
    <mergeCell ref="AN312:AN318"/>
    <mergeCell ref="AO312:AO318"/>
    <mergeCell ref="AT312:AT318"/>
    <mergeCell ref="AY312:AY318"/>
    <mergeCell ref="BD312:BD318"/>
    <mergeCell ref="BE312:BE318"/>
    <mergeCell ref="D317:D318"/>
    <mergeCell ref="E317:E318"/>
    <mergeCell ref="F317:F318"/>
    <mergeCell ref="G317:G318"/>
    <mergeCell ref="H317:H318"/>
    <mergeCell ref="I317:I318"/>
    <mergeCell ref="J317:J318"/>
    <mergeCell ref="K317:K318"/>
    <mergeCell ref="L317:L318"/>
    <mergeCell ref="M317:M318"/>
    <mergeCell ref="N317:N318"/>
    <mergeCell ref="O317:O318"/>
    <mergeCell ref="P317:P318"/>
    <mergeCell ref="Q317:Q318"/>
    <mergeCell ref="R317:R318"/>
    <mergeCell ref="S317:S318"/>
    <mergeCell ref="T317:T318"/>
    <mergeCell ref="U317:U318"/>
    <mergeCell ref="AX312:AX318"/>
    <mergeCell ref="AS312:AS318"/>
    <mergeCell ref="AU312:AU318"/>
    <mergeCell ref="C312:C318"/>
    <mergeCell ref="AF312:AF318"/>
    <mergeCell ref="AG312:AG318"/>
    <mergeCell ref="AH312:AH318"/>
    <mergeCell ref="AI312:AI318"/>
    <mergeCell ref="AJ312:AJ318"/>
    <mergeCell ref="AK312:AK318"/>
    <mergeCell ref="AL312:AL318"/>
    <mergeCell ref="AM312:AM318"/>
    <mergeCell ref="V317:V318"/>
    <mergeCell ref="W317:W318"/>
    <mergeCell ref="X317:X318"/>
    <mergeCell ref="Y317:Y318"/>
    <mergeCell ref="Z317:Z318"/>
    <mergeCell ref="AA317:AA318"/>
    <mergeCell ref="AB317:AB318"/>
    <mergeCell ref="AC317:AC318"/>
    <mergeCell ref="AD317:AD318"/>
    <mergeCell ref="AE317:AE318"/>
    <mergeCell ref="AN305:AN311"/>
    <mergeCell ref="AO305:AO311"/>
    <mergeCell ref="AT305:AT311"/>
    <mergeCell ref="AY305:AY311"/>
    <mergeCell ref="BD305:BD311"/>
    <mergeCell ref="BE305:BE311"/>
    <mergeCell ref="D310:D311"/>
    <mergeCell ref="E310:E311"/>
    <mergeCell ref="F310:F311"/>
    <mergeCell ref="G310:G311"/>
    <mergeCell ref="H310:H311"/>
    <mergeCell ref="I310:I311"/>
    <mergeCell ref="J310:J311"/>
    <mergeCell ref="K310:K311"/>
    <mergeCell ref="L310:L311"/>
    <mergeCell ref="M310:M311"/>
    <mergeCell ref="N310:N311"/>
    <mergeCell ref="O310:O311"/>
    <mergeCell ref="P310:P311"/>
    <mergeCell ref="Q310:Q311"/>
    <mergeCell ref="R310:R311"/>
    <mergeCell ref="S310:S311"/>
    <mergeCell ref="T310:T311"/>
    <mergeCell ref="U310:U311"/>
    <mergeCell ref="AX305:AX311"/>
    <mergeCell ref="AS305:AS311"/>
    <mergeCell ref="AU305:AU311"/>
    <mergeCell ref="C305:C311"/>
    <mergeCell ref="AF305:AF311"/>
    <mergeCell ref="AG305:AG311"/>
    <mergeCell ref="AH305:AH311"/>
    <mergeCell ref="AI305:AI311"/>
    <mergeCell ref="AJ305:AJ311"/>
    <mergeCell ref="AK305:AK311"/>
    <mergeCell ref="AL305:AL311"/>
    <mergeCell ref="AM305:AM311"/>
    <mergeCell ref="V310:V311"/>
    <mergeCell ref="W310:W311"/>
    <mergeCell ref="X310:X311"/>
    <mergeCell ref="Y310:Y311"/>
    <mergeCell ref="Z310:Z311"/>
    <mergeCell ref="AA310:AA311"/>
    <mergeCell ref="AB310:AB311"/>
    <mergeCell ref="AC310:AC311"/>
    <mergeCell ref="AD310:AD311"/>
    <mergeCell ref="AE310:AE311"/>
    <mergeCell ref="AN298:AN304"/>
    <mergeCell ref="AO298:AO304"/>
    <mergeCell ref="AT298:AT304"/>
    <mergeCell ref="AY298:AY304"/>
    <mergeCell ref="BD298:BD304"/>
    <mergeCell ref="BE298:BE304"/>
    <mergeCell ref="D303:D304"/>
    <mergeCell ref="E303:E304"/>
    <mergeCell ref="F303:F304"/>
    <mergeCell ref="G303:G304"/>
    <mergeCell ref="H303:H304"/>
    <mergeCell ref="I303:I304"/>
    <mergeCell ref="J303:J304"/>
    <mergeCell ref="K303:K304"/>
    <mergeCell ref="L303:L304"/>
    <mergeCell ref="M303:M304"/>
    <mergeCell ref="N303:N304"/>
    <mergeCell ref="O303:O304"/>
    <mergeCell ref="P303:P304"/>
    <mergeCell ref="Q303:Q304"/>
    <mergeCell ref="R303:R304"/>
    <mergeCell ref="S303:S304"/>
    <mergeCell ref="T303:T304"/>
    <mergeCell ref="U303:U304"/>
    <mergeCell ref="AX298:AX304"/>
    <mergeCell ref="AS298:AS304"/>
    <mergeCell ref="AU298:AU304"/>
    <mergeCell ref="C298:C304"/>
    <mergeCell ref="AF298:AF304"/>
    <mergeCell ref="AG298:AG304"/>
    <mergeCell ref="AH298:AH304"/>
    <mergeCell ref="AI298:AI304"/>
    <mergeCell ref="AJ298:AJ304"/>
    <mergeCell ref="AK298:AK304"/>
    <mergeCell ref="AL298:AL304"/>
    <mergeCell ref="AM298:AM304"/>
    <mergeCell ref="V303:V304"/>
    <mergeCell ref="W303:W304"/>
    <mergeCell ref="X303:X304"/>
    <mergeCell ref="Y303:Y304"/>
    <mergeCell ref="Z303:Z304"/>
    <mergeCell ref="AA303:AA304"/>
    <mergeCell ref="AB303:AB304"/>
    <mergeCell ref="AC303:AC304"/>
    <mergeCell ref="AD303:AD304"/>
    <mergeCell ref="AE303:AE304"/>
    <mergeCell ref="AN291:AN297"/>
    <mergeCell ref="AO291:AO297"/>
    <mergeCell ref="AT291:AT297"/>
    <mergeCell ref="AY291:AY297"/>
    <mergeCell ref="BD291:BD297"/>
    <mergeCell ref="BE291:BE297"/>
    <mergeCell ref="D296:D297"/>
    <mergeCell ref="E296:E297"/>
    <mergeCell ref="F296:F297"/>
    <mergeCell ref="G296:G297"/>
    <mergeCell ref="H296:H297"/>
    <mergeCell ref="I296:I297"/>
    <mergeCell ref="J296:J297"/>
    <mergeCell ref="K296:K297"/>
    <mergeCell ref="L296:L297"/>
    <mergeCell ref="M296:M297"/>
    <mergeCell ref="N296:N297"/>
    <mergeCell ref="O296:O297"/>
    <mergeCell ref="P296:P297"/>
    <mergeCell ref="Q296:Q297"/>
    <mergeCell ref="R296:R297"/>
    <mergeCell ref="S296:S297"/>
    <mergeCell ref="T296:T297"/>
    <mergeCell ref="U296:U297"/>
    <mergeCell ref="AX291:AX297"/>
    <mergeCell ref="AS291:AS297"/>
    <mergeCell ref="AU291:AU297"/>
    <mergeCell ref="C291:C297"/>
    <mergeCell ref="AF291:AF297"/>
    <mergeCell ref="AG291:AG297"/>
    <mergeCell ref="AH291:AH297"/>
    <mergeCell ref="AI291:AI297"/>
    <mergeCell ref="AJ291:AJ297"/>
    <mergeCell ref="AK291:AK297"/>
    <mergeCell ref="AL291:AL297"/>
    <mergeCell ref="AM291:AM297"/>
    <mergeCell ref="V296:V297"/>
    <mergeCell ref="W296:W297"/>
    <mergeCell ref="X296:X297"/>
    <mergeCell ref="Y296:Y297"/>
    <mergeCell ref="Z296:Z297"/>
    <mergeCell ref="AA296:AA297"/>
    <mergeCell ref="AB296:AB297"/>
    <mergeCell ref="AC296:AC297"/>
    <mergeCell ref="AD296:AD297"/>
    <mergeCell ref="AE296:AE297"/>
    <mergeCell ref="AN284:AN290"/>
    <mergeCell ref="AO284:AO290"/>
    <mergeCell ref="AT284:AT290"/>
    <mergeCell ref="AY284:AY290"/>
    <mergeCell ref="BD284:BD290"/>
    <mergeCell ref="BE284:BE290"/>
    <mergeCell ref="D289:D290"/>
    <mergeCell ref="E289:E290"/>
    <mergeCell ref="F289:F290"/>
    <mergeCell ref="G289:G290"/>
    <mergeCell ref="H289:H290"/>
    <mergeCell ref="I289:I290"/>
    <mergeCell ref="J289:J290"/>
    <mergeCell ref="K289:K290"/>
    <mergeCell ref="L289:L290"/>
    <mergeCell ref="M289:M290"/>
    <mergeCell ref="N289:N290"/>
    <mergeCell ref="O289:O290"/>
    <mergeCell ref="P289:P290"/>
    <mergeCell ref="Q289:Q290"/>
    <mergeCell ref="R289:R290"/>
    <mergeCell ref="S289:S290"/>
    <mergeCell ref="T289:T290"/>
    <mergeCell ref="U289:U290"/>
    <mergeCell ref="AX284:AX290"/>
    <mergeCell ref="AS284:AS290"/>
    <mergeCell ref="AU284:AU290"/>
    <mergeCell ref="C284:C290"/>
    <mergeCell ref="AF284:AF290"/>
    <mergeCell ref="AG284:AG290"/>
    <mergeCell ref="AH284:AH290"/>
    <mergeCell ref="AI284:AI290"/>
    <mergeCell ref="AJ284:AJ290"/>
    <mergeCell ref="AK284:AK290"/>
    <mergeCell ref="AL284:AL290"/>
    <mergeCell ref="AM284:AM290"/>
    <mergeCell ref="V289:V290"/>
    <mergeCell ref="W289:W290"/>
    <mergeCell ref="X289:X290"/>
    <mergeCell ref="Y289:Y290"/>
    <mergeCell ref="Z289:Z290"/>
    <mergeCell ref="AA289:AA290"/>
    <mergeCell ref="AB289:AB290"/>
    <mergeCell ref="AC289:AC290"/>
    <mergeCell ref="AD289:AD290"/>
    <mergeCell ref="AE289:AE290"/>
    <mergeCell ref="AN277:AN283"/>
    <mergeCell ref="AO277:AO283"/>
    <mergeCell ref="AT277:AT283"/>
    <mergeCell ref="AY277:AY283"/>
    <mergeCell ref="BD277:BD283"/>
    <mergeCell ref="BE277:BE283"/>
    <mergeCell ref="D282:D283"/>
    <mergeCell ref="E282:E283"/>
    <mergeCell ref="F282:F283"/>
    <mergeCell ref="G282:G283"/>
    <mergeCell ref="H282:H283"/>
    <mergeCell ref="I282:I283"/>
    <mergeCell ref="J282:J283"/>
    <mergeCell ref="K282:K283"/>
    <mergeCell ref="L282:L283"/>
    <mergeCell ref="M282:M283"/>
    <mergeCell ref="N282:N283"/>
    <mergeCell ref="O282:O283"/>
    <mergeCell ref="P282:P283"/>
    <mergeCell ref="Q282:Q283"/>
    <mergeCell ref="R282:R283"/>
    <mergeCell ref="S282:S283"/>
    <mergeCell ref="T282:T283"/>
    <mergeCell ref="U282:U283"/>
    <mergeCell ref="AX277:AX283"/>
    <mergeCell ref="AS277:AS283"/>
    <mergeCell ref="AU277:AU283"/>
    <mergeCell ref="C277:C283"/>
    <mergeCell ref="AF277:AF283"/>
    <mergeCell ref="AG277:AG283"/>
    <mergeCell ref="AH277:AH283"/>
    <mergeCell ref="AI277:AI283"/>
    <mergeCell ref="AJ277:AJ283"/>
    <mergeCell ref="AK277:AK283"/>
    <mergeCell ref="AL277:AL283"/>
    <mergeCell ref="AM277:AM283"/>
    <mergeCell ref="V282:V283"/>
    <mergeCell ref="W282:W283"/>
    <mergeCell ref="X282:X283"/>
    <mergeCell ref="Y282:Y283"/>
    <mergeCell ref="Z282:Z283"/>
    <mergeCell ref="AA282:AA283"/>
    <mergeCell ref="AB282:AB283"/>
    <mergeCell ref="AC282:AC283"/>
    <mergeCell ref="AD282:AD283"/>
    <mergeCell ref="AE282:AE283"/>
    <mergeCell ref="AN270:AN276"/>
    <mergeCell ref="AO270:AO276"/>
    <mergeCell ref="AT270:AT276"/>
    <mergeCell ref="AY270:AY276"/>
    <mergeCell ref="BD270:BD276"/>
    <mergeCell ref="BE270:BE276"/>
    <mergeCell ref="D275:D276"/>
    <mergeCell ref="E275:E276"/>
    <mergeCell ref="F275:F276"/>
    <mergeCell ref="G275:G276"/>
    <mergeCell ref="H275:H276"/>
    <mergeCell ref="I275:I276"/>
    <mergeCell ref="J275:J276"/>
    <mergeCell ref="K275:K276"/>
    <mergeCell ref="L275:L276"/>
    <mergeCell ref="M275:M276"/>
    <mergeCell ref="N275:N276"/>
    <mergeCell ref="O275:O276"/>
    <mergeCell ref="P275:P276"/>
    <mergeCell ref="Q275:Q276"/>
    <mergeCell ref="R275:R276"/>
    <mergeCell ref="S275:S276"/>
    <mergeCell ref="T275:T276"/>
    <mergeCell ref="U275:U276"/>
    <mergeCell ref="AX270:AX276"/>
    <mergeCell ref="AS270:AS276"/>
    <mergeCell ref="AU270:AU276"/>
    <mergeCell ref="C270:C276"/>
    <mergeCell ref="AF270:AF276"/>
    <mergeCell ref="AG270:AG276"/>
    <mergeCell ref="AH270:AH276"/>
    <mergeCell ref="AI270:AI276"/>
    <mergeCell ref="AJ270:AJ276"/>
    <mergeCell ref="AK270:AK276"/>
    <mergeCell ref="AL270:AL276"/>
    <mergeCell ref="AM270:AM276"/>
    <mergeCell ref="V275:V276"/>
    <mergeCell ref="W275:W276"/>
    <mergeCell ref="X275:X276"/>
    <mergeCell ref="Y275:Y276"/>
    <mergeCell ref="Z275:Z276"/>
    <mergeCell ref="AA275:AA276"/>
    <mergeCell ref="AB275:AB276"/>
    <mergeCell ref="AC275:AC276"/>
    <mergeCell ref="AD275:AD276"/>
    <mergeCell ref="AE275:AE276"/>
    <mergeCell ref="AN263:AN269"/>
    <mergeCell ref="AO263:AO269"/>
    <mergeCell ref="AT263:AT269"/>
    <mergeCell ref="AY263:AY269"/>
    <mergeCell ref="BD263:BD269"/>
    <mergeCell ref="BE263:BE269"/>
    <mergeCell ref="D268:D269"/>
    <mergeCell ref="E268:E269"/>
    <mergeCell ref="F268:F269"/>
    <mergeCell ref="G268:G269"/>
    <mergeCell ref="H268:H269"/>
    <mergeCell ref="I268:I269"/>
    <mergeCell ref="J268:J269"/>
    <mergeCell ref="K268:K269"/>
    <mergeCell ref="L268:L269"/>
    <mergeCell ref="M268:M269"/>
    <mergeCell ref="N268:N269"/>
    <mergeCell ref="O268:O269"/>
    <mergeCell ref="P268:P269"/>
    <mergeCell ref="Q268:Q269"/>
    <mergeCell ref="R268:R269"/>
    <mergeCell ref="S268:S269"/>
    <mergeCell ref="T268:T269"/>
    <mergeCell ref="U268:U269"/>
    <mergeCell ref="AS263:AS269"/>
    <mergeCell ref="AX263:AX269"/>
    <mergeCell ref="AU263:AU269"/>
    <mergeCell ref="C263:C269"/>
    <mergeCell ref="AF263:AF269"/>
    <mergeCell ref="AG263:AG269"/>
    <mergeCell ref="AH263:AH269"/>
    <mergeCell ref="AI263:AI269"/>
    <mergeCell ref="AJ263:AJ269"/>
    <mergeCell ref="AK263:AK269"/>
    <mergeCell ref="AL263:AL269"/>
    <mergeCell ref="AM263:AM269"/>
    <mergeCell ref="V268:V269"/>
    <mergeCell ref="W268:W269"/>
    <mergeCell ref="X268:X269"/>
    <mergeCell ref="Y268:Y269"/>
    <mergeCell ref="Z268:Z269"/>
    <mergeCell ref="AA268:AA269"/>
    <mergeCell ref="AB268:AB269"/>
    <mergeCell ref="AC268:AC269"/>
    <mergeCell ref="AD268:AD269"/>
    <mergeCell ref="AE268:AE269"/>
    <mergeCell ref="AN256:AN262"/>
    <mergeCell ref="AO256:AO262"/>
    <mergeCell ref="AT256:AT262"/>
    <mergeCell ref="AY256:AY262"/>
    <mergeCell ref="BD256:BD262"/>
    <mergeCell ref="BE256:BE262"/>
    <mergeCell ref="D261:D262"/>
    <mergeCell ref="E261:E262"/>
    <mergeCell ref="F261:F262"/>
    <mergeCell ref="G261:G262"/>
    <mergeCell ref="H261:H262"/>
    <mergeCell ref="I261:I262"/>
    <mergeCell ref="J261:J262"/>
    <mergeCell ref="K261:K262"/>
    <mergeCell ref="L261:L262"/>
    <mergeCell ref="M261:M262"/>
    <mergeCell ref="N261:N262"/>
    <mergeCell ref="O261:O262"/>
    <mergeCell ref="P261:P262"/>
    <mergeCell ref="Q261:Q262"/>
    <mergeCell ref="R261:R262"/>
    <mergeCell ref="S261:S262"/>
    <mergeCell ref="T261:T262"/>
    <mergeCell ref="U261:U262"/>
    <mergeCell ref="AS256:AS262"/>
    <mergeCell ref="AX256:AX262"/>
    <mergeCell ref="AU256:AU262"/>
    <mergeCell ref="C256:C262"/>
    <mergeCell ref="AF256:AF262"/>
    <mergeCell ref="AG256:AG262"/>
    <mergeCell ref="AH256:AH262"/>
    <mergeCell ref="AI256:AI262"/>
    <mergeCell ref="AJ256:AJ262"/>
    <mergeCell ref="AK256:AK262"/>
    <mergeCell ref="AL256:AL262"/>
    <mergeCell ref="AM256:AM262"/>
    <mergeCell ref="V261:V262"/>
    <mergeCell ref="W261:W262"/>
    <mergeCell ref="X261:X262"/>
    <mergeCell ref="Y261:Y262"/>
    <mergeCell ref="Z261:Z262"/>
    <mergeCell ref="AA261:AA262"/>
    <mergeCell ref="AB261:AB262"/>
    <mergeCell ref="AC261:AC262"/>
    <mergeCell ref="AD261:AD262"/>
    <mergeCell ref="AE261:AE262"/>
    <mergeCell ref="AN249:AN255"/>
    <mergeCell ref="AO249:AO255"/>
    <mergeCell ref="AT249:AT255"/>
    <mergeCell ref="AY249:AY255"/>
    <mergeCell ref="BD249:BD255"/>
    <mergeCell ref="BE249:BE255"/>
    <mergeCell ref="D254:D255"/>
    <mergeCell ref="E254:E255"/>
    <mergeCell ref="F254:F255"/>
    <mergeCell ref="G254:G255"/>
    <mergeCell ref="H254:H255"/>
    <mergeCell ref="I254:I255"/>
    <mergeCell ref="J254:J255"/>
    <mergeCell ref="K254:K255"/>
    <mergeCell ref="L254:L255"/>
    <mergeCell ref="M254:M255"/>
    <mergeCell ref="N254:N255"/>
    <mergeCell ref="O254:O255"/>
    <mergeCell ref="P254:P255"/>
    <mergeCell ref="Q254:Q255"/>
    <mergeCell ref="R254:R255"/>
    <mergeCell ref="S254:S255"/>
    <mergeCell ref="T254:T255"/>
    <mergeCell ref="U254:U255"/>
    <mergeCell ref="AS249:AS255"/>
    <mergeCell ref="AX249:AX255"/>
    <mergeCell ref="AU249:AU255"/>
    <mergeCell ref="C249:C255"/>
    <mergeCell ref="AF249:AF255"/>
    <mergeCell ref="AG249:AG255"/>
    <mergeCell ref="AH249:AH255"/>
    <mergeCell ref="AI249:AI255"/>
    <mergeCell ref="AJ249:AJ255"/>
    <mergeCell ref="AK249:AK255"/>
    <mergeCell ref="AL249:AL255"/>
    <mergeCell ref="AM249:AM255"/>
    <mergeCell ref="V254:V255"/>
    <mergeCell ref="W254:W255"/>
    <mergeCell ref="X254:X255"/>
    <mergeCell ref="Y254:Y255"/>
    <mergeCell ref="Z254:Z255"/>
    <mergeCell ref="AA254:AA255"/>
    <mergeCell ref="AB254:AB255"/>
    <mergeCell ref="AC254:AC255"/>
    <mergeCell ref="AD254:AD255"/>
    <mergeCell ref="AE254:AE255"/>
    <mergeCell ref="AN242:AN248"/>
    <mergeCell ref="AO242:AO248"/>
    <mergeCell ref="AT242:AT248"/>
    <mergeCell ref="AY242:AY248"/>
    <mergeCell ref="BD242:BD248"/>
    <mergeCell ref="BE242:BE248"/>
    <mergeCell ref="D247:D248"/>
    <mergeCell ref="E247:E248"/>
    <mergeCell ref="F247:F248"/>
    <mergeCell ref="G247:G248"/>
    <mergeCell ref="H247:H248"/>
    <mergeCell ref="I247:I248"/>
    <mergeCell ref="J247:J248"/>
    <mergeCell ref="K247:K248"/>
    <mergeCell ref="L247:L248"/>
    <mergeCell ref="M247:M248"/>
    <mergeCell ref="N247:N248"/>
    <mergeCell ref="O247:O248"/>
    <mergeCell ref="P247:P248"/>
    <mergeCell ref="Q247:Q248"/>
    <mergeCell ref="R247:R248"/>
    <mergeCell ref="S247:S248"/>
    <mergeCell ref="T247:T248"/>
    <mergeCell ref="U247:U248"/>
    <mergeCell ref="AS242:AS248"/>
    <mergeCell ref="AX242:AX248"/>
    <mergeCell ref="AU242:AU248"/>
    <mergeCell ref="C242:C248"/>
    <mergeCell ref="AF242:AF248"/>
    <mergeCell ref="AG242:AG248"/>
    <mergeCell ref="AH242:AH248"/>
    <mergeCell ref="AI242:AI248"/>
    <mergeCell ref="AJ242:AJ248"/>
    <mergeCell ref="AK242:AK248"/>
    <mergeCell ref="AL242:AL248"/>
    <mergeCell ref="AM242:AM248"/>
    <mergeCell ref="V247:V248"/>
    <mergeCell ref="W247:W248"/>
    <mergeCell ref="X247:X248"/>
    <mergeCell ref="Y247:Y248"/>
    <mergeCell ref="Z247:Z248"/>
    <mergeCell ref="AA247:AA248"/>
    <mergeCell ref="AB247:AB248"/>
    <mergeCell ref="AC247:AC248"/>
    <mergeCell ref="AD247:AD248"/>
    <mergeCell ref="AE247:AE248"/>
    <mergeCell ref="AN235:AN241"/>
    <mergeCell ref="AO235:AO241"/>
    <mergeCell ref="AT235:AT241"/>
    <mergeCell ref="AY235:AY241"/>
    <mergeCell ref="BD235:BD241"/>
    <mergeCell ref="BE235:BE241"/>
    <mergeCell ref="D240:D241"/>
    <mergeCell ref="E240:E241"/>
    <mergeCell ref="F240:F241"/>
    <mergeCell ref="G240:G241"/>
    <mergeCell ref="H240:H241"/>
    <mergeCell ref="I240:I241"/>
    <mergeCell ref="J240:J241"/>
    <mergeCell ref="K240:K241"/>
    <mergeCell ref="L240:L241"/>
    <mergeCell ref="M240:M241"/>
    <mergeCell ref="N240:N241"/>
    <mergeCell ref="O240:O241"/>
    <mergeCell ref="P240:P241"/>
    <mergeCell ref="Q240:Q241"/>
    <mergeCell ref="R240:R241"/>
    <mergeCell ref="S240:S241"/>
    <mergeCell ref="T240:T241"/>
    <mergeCell ref="U240:U241"/>
    <mergeCell ref="AS235:AS241"/>
    <mergeCell ref="AX235:AX241"/>
    <mergeCell ref="AU235:AU241"/>
    <mergeCell ref="C235:C241"/>
    <mergeCell ref="AF235:AF241"/>
    <mergeCell ref="AG235:AG241"/>
    <mergeCell ref="AH235:AH241"/>
    <mergeCell ref="AI235:AI241"/>
    <mergeCell ref="AJ235:AJ241"/>
    <mergeCell ref="AK235:AK241"/>
    <mergeCell ref="AL235:AL241"/>
    <mergeCell ref="AM235:AM241"/>
    <mergeCell ref="V240:V241"/>
    <mergeCell ref="W240:W241"/>
    <mergeCell ref="X240:X241"/>
    <mergeCell ref="Y240:Y241"/>
    <mergeCell ref="Z240:Z241"/>
    <mergeCell ref="AA240:AA241"/>
    <mergeCell ref="AB240:AB241"/>
    <mergeCell ref="AC240:AC241"/>
    <mergeCell ref="AD240:AD241"/>
    <mergeCell ref="AE240:AE241"/>
    <mergeCell ref="AN228:AN234"/>
    <mergeCell ref="AO228:AO234"/>
    <mergeCell ref="AT228:AT234"/>
    <mergeCell ref="AY228:AY234"/>
    <mergeCell ref="BD228:BD234"/>
    <mergeCell ref="BE228:BE234"/>
    <mergeCell ref="D233:D234"/>
    <mergeCell ref="E233:E234"/>
    <mergeCell ref="F233:F234"/>
    <mergeCell ref="G233:G234"/>
    <mergeCell ref="H233:H234"/>
    <mergeCell ref="I233:I234"/>
    <mergeCell ref="J233:J234"/>
    <mergeCell ref="K233:K234"/>
    <mergeCell ref="L233:L234"/>
    <mergeCell ref="M233:M234"/>
    <mergeCell ref="N233:N234"/>
    <mergeCell ref="O233:O234"/>
    <mergeCell ref="P233:P234"/>
    <mergeCell ref="Q233:Q234"/>
    <mergeCell ref="R233:R234"/>
    <mergeCell ref="S233:S234"/>
    <mergeCell ref="T233:T234"/>
    <mergeCell ref="U233:U234"/>
    <mergeCell ref="AS228:AS234"/>
    <mergeCell ref="AX228:AX234"/>
    <mergeCell ref="AU228:AU234"/>
    <mergeCell ref="C228:C234"/>
    <mergeCell ref="AF228:AF234"/>
    <mergeCell ref="AG228:AG234"/>
    <mergeCell ref="AH228:AH234"/>
    <mergeCell ref="AI228:AI234"/>
    <mergeCell ref="AJ228:AJ234"/>
    <mergeCell ref="AK228:AK234"/>
    <mergeCell ref="AL228:AL234"/>
    <mergeCell ref="AM228:AM234"/>
    <mergeCell ref="V233:V234"/>
    <mergeCell ref="W233:W234"/>
    <mergeCell ref="X233:X234"/>
    <mergeCell ref="Y233:Y234"/>
    <mergeCell ref="Z233:Z234"/>
    <mergeCell ref="AA233:AA234"/>
    <mergeCell ref="AB233:AB234"/>
    <mergeCell ref="AC233:AC234"/>
    <mergeCell ref="AD233:AD234"/>
    <mergeCell ref="AE233:AE234"/>
    <mergeCell ref="BD221:BD227"/>
    <mergeCell ref="BE221:BE227"/>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S226:S227"/>
    <mergeCell ref="T226:T227"/>
    <mergeCell ref="U226:U227"/>
    <mergeCell ref="V226:V227"/>
    <mergeCell ref="W226:W227"/>
    <mergeCell ref="AG221:AG227"/>
    <mergeCell ref="AH221:AH227"/>
    <mergeCell ref="AI221:AI227"/>
    <mergeCell ref="AJ221:AJ227"/>
    <mergeCell ref="AK221:AK227"/>
    <mergeCell ref="AL221:AL227"/>
    <mergeCell ref="AM221:AM227"/>
    <mergeCell ref="AN221:AN227"/>
    <mergeCell ref="AO221:AO227"/>
    <mergeCell ref="AS221:AS227"/>
    <mergeCell ref="Y219:Y220"/>
    <mergeCell ref="Z219:Z220"/>
    <mergeCell ref="AA219:AA220"/>
    <mergeCell ref="AB219:AB220"/>
    <mergeCell ref="AC219:AC220"/>
    <mergeCell ref="AD219:AD220"/>
    <mergeCell ref="AE219:AE220"/>
    <mergeCell ref="C221:C227"/>
    <mergeCell ref="AF221:AF227"/>
    <mergeCell ref="X226:X227"/>
    <mergeCell ref="Y226:Y227"/>
    <mergeCell ref="Z226:Z227"/>
    <mergeCell ref="AA226:AA227"/>
    <mergeCell ref="AB226:AB227"/>
    <mergeCell ref="AC226:AC227"/>
    <mergeCell ref="AD226:AD227"/>
    <mergeCell ref="AE226:AE227"/>
    <mergeCell ref="BD214:BD220"/>
    <mergeCell ref="BE214:BE220"/>
    <mergeCell ref="D219:D220"/>
    <mergeCell ref="E219:E220"/>
    <mergeCell ref="F219:F220"/>
    <mergeCell ref="G219:G220"/>
    <mergeCell ref="H219:H220"/>
    <mergeCell ref="I219:I220"/>
    <mergeCell ref="J219:J220"/>
    <mergeCell ref="K219:K220"/>
    <mergeCell ref="L219:L220"/>
    <mergeCell ref="M219:M220"/>
    <mergeCell ref="N219:N220"/>
    <mergeCell ref="O219:O220"/>
    <mergeCell ref="P219:P220"/>
    <mergeCell ref="Q219:Q220"/>
    <mergeCell ref="R219:R220"/>
    <mergeCell ref="S219:S220"/>
    <mergeCell ref="T219:T220"/>
    <mergeCell ref="U219:U220"/>
    <mergeCell ref="V219:V220"/>
    <mergeCell ref="W219:W220"/>
    <mergeCell ref="X219:X220"/>
    <mergeCell ref="AH214:AH220"/>
    <mergeCell ref="AI214:AI220"/>
    <mergeCell ref="AJ214:AJ220"/>
    <mergeCell ref="AK214:AK220"/>
    <mergeCell ref="AL214:AL220"/>
    <mergeCell ref="AM214:AM220"/>
    <mergeCell ref="AN214:AN220"/>
    <mergeCell ref="AO214:AO220"/>
    <mergeCell ref="AT214:AT220"/>
    <mergeCell ref="AM207:AM213"/>
    <mergeCell ref="AN207:AN213"/>
    <mergeCell ref="AO207:AO213"/>
    <mergeCell ref="AT207:AT213"/>
    <mergeCell ref="AY207:AY213"/>
    <mergeCell ref="BD207:BD213"/>
    <mergeCell ref="BE207:BE213"/>
    <mergeCell ref="D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R212:R213"/>
    <mergeCell ref="S212:S213"/>
    <mergeCell ref="AF207:AF213"/>
    <mergeCell ref="AG207:AG213"/>
    <mergeCell ref="AH207:AH213"/>
    <mergeCell ref="AI207:AI213"/>
    <mergeCell ref="AJ207:AJ213"/>
    <mergeCell ref="AK207:AK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C214:C220"/>
    <mergeCell ref="AF214:AF220"/>
    <mergeCell ref="AG214:AG220"/>
    <mergeCell ref="AW202:AW206"/>
    <mergeCell ref="AY202:AY206"/>
    <mergeCell ref="AZ202:AZ206"/>
    <mergeCell ref="BA202:BA206"/>
    <mergeCell ref="C202:C206"/>
    <mergeCell ref="AG202:AG206"/>
    <mergeCell ref="AH202:AH206"/>
    <mergeCell ref="AI202:AI206"/>
    <mergeCell ref="AJ202:AJ206"/>
    <mergeCell ref="T203:T204"/>
    <mergeCell ref="U203:U204"/>
    <mergeCell ref="V203:V204"/>
    <mergeCell ref="W203:W204"/>
    <mergeCell ref="Z203:Z204"/>
    <mergeCell ref="AA203:AA204"/>
    <mergeCell ref="AB203:AB204"/>
    <mergeCell ref="AC203:AC204"/>
    <mergeCell ref="AD203:AD204"/>
    <mergeCell ref="AL207:AL213"/>
    <mergeCell ref="AP207:AP213"/>
    <mergeCell ref="BB202:BB206"/>
    <mergeCell ref="BC202:BC206"/>
    <mergeCell ref="BD202:BD206"/>
    <mergeCell ref="BE202:BE206"/>
    <mergeCell ref="D203:D204"/>
    <mergeCell ref="E203:E204"/>
    <mergeCell ref="F203:F204"/>
    <mergeCell ref="G203:G204"/>
    <mergeCell ref="H203:H204"/>
    <mergeCell ref="I203:I204"/>
    <mergeCell ref="J203:J204"/>
    <mergeCell ref="K203:K204"/>
    <mergeCell ref="L203:L204"/>
    <mergeCell ref="M203:M204"/>
    <mergeCell ref="N203:N204"/>
    <mergeCell ref="O203:O204"/>
    <mergeCell ref="P203:P204"/>
    <mergeCell ref="Q203:Q204"/>
    <mergeCell ref="R203:R204"/>
    <mergeCell ref="S203:S204"/>
    <mergeCell ref="AK202:AK206"/>
    <mergeCell ref="AL202:AL206"/>
    <mergeCell ref="AM202:AM206"/>
    <mergeCell ref="AN202:AN206"/>
    <mergeCell ref="AO202:AO206"/>
    <mergeCell ref="AQ202:AQ206"/>
    <mergeCell ref="AR202:AR206"/>
    <mergeCell ref="AT202:AT206"/>
    <mergeCell ref="AV202:AV206"/>
    <mergeCell ref="AF202:AF206"/>
    <mergeCell ref="Y203:Y204"/>
    <mergeCell ref="AE203:AE204"/>
    <mergeCell ref="AZ197:AZ201"/>
    <mergeCell ref="BA197:BA201"/>
    <mergeCell ref="BB197:BB201"/>
    <mergeCell ref="BC197:BC201"/>
    <mergeCell ref="BD197:BD201"/>
    <mergeCell ref="BE197:BE201"/>
    <mergeCell ref="D198:D199"/>
    <mergeCell ref="E198:E199"/>
    <mergeCell ref="F198:F199"/>
    <mergeCell ref="G198:G199"/>
    <mergeCell ref="H198:H199"/>
    <mergeCell ref="I198:I199"/>
    <mergeCell ref="J198:J199"/>
    <mergeCell ref="K198:K199"/>
    <mergeCell ref="L198:L199"/>
    <mergeCell ref="M198:M199"/>
    <mergeCell ref="N198:N199"/>
    <mergeCell ref="O198:O199"/>
    <mergeCell ref="P198:P199"/>
    <mergeCell ref="Q198:Q199"/>
    <mergeCell ref="R198:R199"/>
    <mergeCell ref="S198:S199"/>
    <mergeCell ref="AK197:AK201"/>
    <mergeCell ref="AL197:AL201"/>
    <mergeCell ref="AM197:AM201"/>
    <mergeCell ref="AN197:AN201"/>
    <mergeCell ref="AO197:AO201"/>
    <mergeCell ref="AQ197:AQ201"/>
    <mergeCell ref="AR197:AR201"/>
    <mergeCell ref="AT197:AT201"/>
    <mergeCell ref="AV197:AV201"/>
    <mergeCell ref="AP197:AP201"/>
    <mergeCell ref="C197:C201"/>
    <mergeCell ref="AF197:AF201"/>
    <mergeCell ref="AG197:AG201"/>
    <mergeCell ref="AH197:AH201"/>
    <mergeCell ref="AI197:AI201"/>
    <mergeCell ref="AJ197:AJ201"/>
    <mergeCell ref="T198:T199"/>
    <mergeCell ref="U198:U199"/>
    <mergeCell ref="V198:V199"/>
    <mergeCell ref="W198:W199"/>
    <mergeCell ref="Z198:Z199"/>
    <mergeCell ref="AA198:AA199"/>
    <mergeCell ref="AB198:AB199"/>
    <mergeCell ref="AC198:AC199"/>
    <mergeCell ref="AD198:AD199"/>
    <mergeCell ref="AN190:AN196"/>
    <mergeCell ref="C190:C196"/>
    <mergeCell ref="AL190:AL196"/>
    <mergeCell ref="AM190:AM196"/>
    <mergeCell ref="V195:V196"/>
    <mergeCell ref="W195:W196"/>
    <mergeCell ref="X195:X196"/>
    <mergeCell ref="Y195:Y196"/>
    <mergeCell ref="Z195:Z196"/>
    <mergeCell ref="AA195:AA196"/>
    <mergeCell ref="AB195:AB196"/>
    <mergeCell ref="AC195:AC196"/>
    <mergeCell ref="AD195:AD196"/>
    <mergeCell ref="AE195:AE196"/>
    <mergeCell ref="Y198:Y199"/>
    <mergeCell ref="AE198:AE199"/>
    <mergeCell ref="AO190:AO196"/>
    <mergeCell ref="AT190:AT196"/>
    <mergeCell ref="AY190:AY196"/>
    <mergeCell ref="BD190:BD196"/>
    <mergeCell ref="BE190:BE196"/>
    <mergeCell ref="D195:D196"/>
    <mergeCell ref="E195:E196"/>
    <mergeCell ref="F195:F196"/>
    <mergeCell ref="G195:G196"/>
    <mergeCell ref="H195:H196"/>
    <mergeCell ref="I195:I196"/>
    <mergeCell ref="J195:J196"/>
    <mergeCell ref="K195:K196"/>
    <mergeCell ref="L195:L196"/>
    <mergeCell ref="M195:M196"/>
    <mergeCell ref="N195:N196"/>
    <mergeCell ref="O195:O196"/>
    <mergeCell ref="P195:P196"/>
    <mergeCell ref="Q195:Q196"/>
    <mergeCell ref="R195:R196"/>
    <mergeCell ref="S195:S196"/>
    <mergeCell ref="T195:T196"/>
    <mergeCell ref="U195:U196"/>
    <mergeCell ref="AP190:AP196"/>
    <mergeCell ref="AU190:AU196"/>
    <mergeCell ref="AF190:AF196"/>
    <mergeCell ref="AG190:AG196"/>
    <mergeCell ref="AH190:AH196"/>
    <mergeCell ref="AI190:AI196"/>
    <mergeCell ref="AJ190:AJ196"/>
    <mergeCell ref="AK190:AK196"/>
    <mergeCell ref="AN183:AN189"/>
    <mergeCell ref="AO183:AO189"/>
    <mergeCell ref="AT183:AT189"/>
    <mergeCell ref="AY183:AY189"/>
    <mergeCell ref="BD183:BD189"/>
    <mergeCell ref="BE183:BE189"/>
    <mergeCell ref="D188:D189"/>
    <mergeCell ref="E188:E189"/>
    <mergeCell ref="F188:F189"/>
    <mergeCell ref="G188:G189"/>
    <mergeCell ref="H188:H189"/>
    <mergeCell ref="I188:I189"/>
    <mergeCell ref="J188:J189"/>
    <mergeCell ref="K188:K189"/>
    <mergeCell ref="L188:L189"/>
    <mergeCell ref="M188:M189"/>
    <mergeCell ref="N188:N189"/>
    <mergeCell ref="O188:O189"/>
    <mergeCell ref="P188:P189"/>
    <mergeCell ref="Q188:Q189"/>
    <mergeCell ref="R188:R189"/>
    <mergeCell ref="S188:S189"/>
    <mergeCell ref="T188:T189"/>
    <mergeCell ref="U188:U189"/>
    <mergeCell ref="AP183:AP189"/>
    <mergeCell ref="AU183:AU189"/>
    <mergeCell ref="C183:C189"/>
    <mergeCell ref="AF183:AF189"/>
    <mergeCell ref="AG183:AG189"/>
    <mergeCell ref="AH183:AH189"/>
    <mergeCell ref="AI183:AI189"/>
    <mergeCell ref="AJ183:AJ189"/>
    <mergeCell ref="AK183:AK189"/>
    <mergeCell ref="AL183:AL189"/>
    <mergeCell ref="AM183:AM189"/>
    <mergeCell ref="V188:V189"/>
    <mergeCell ref="W188:W189"/>
    <mergeCell ref="X188:X189"/>
    <mergeCell ref="Y188:Y189"/>
    <mergeCell ref="Z188:Z189"/>
    <mergeCell ref="AA188:AA189"/>
    <mergeCell ref="AB188:AB189"/>
    <mergeCell ref="AC188:AC189"/>
    <mergeCell ref="AD188:AD189"/>
    <mergeCell ref="AE188:AE189"/>
    <mergeCell ref="AO176:AO182"/>
    <mergeCell ref="AT176:AT182"/>
    <mergeCell ref="AY176:AY182"/>
    <mergeCell ref="BD176:BD182"/>
    <mergeCell ref="BE176:BE182"/>
    <mergeCell ref="AG178:AG182"/>
    <mergeCell ref="D181:D182"/>
    <mergeCell ref="E181:E182"/>
    <mergeCell ref="F181:F182"/>
    <mergeCell ref="G181:G182"/>
    <mergeCell ref="H181:H182"/>
    <mergeCell ref="I181:I182"/>
    <mergeCell ref="J181:J182"/>
    <mergeCell ref="K181:K182"/>
    <mergeCell ref="L181:L182"/>
    <mergeCell ref="M181:M182"/>
    <mergeCell ref="N181:N182"/>
    <mergeCell ref="O181:O182"/>
    <mergeCell ref="P181:P182"/>
    <mergeCell ref="Q181:Q182"/>
    <mergeCell ref="R181:R182"/>
    <mergeCell ref="S181:S182"/>
    <mergeCell ref="T181:T182"/>
    <mergeCell ref="U181:U182"/>
    <mergeCell ref="AP176:AP182"/>
    <mergeCell ref="AU176:AU182"/>
    <mergeCell ref="C176:C182"/>
    <mergeCell ref="AF176:AF182"/>
    <mergeCell ref="AH176:AH182"/>
    <mergeCell ref="AI176:AI182"/>
    <mergeCell ref="AJ176:AJ182"/>
    <mergeCell ref="AK176:AK182"/>
    <mergeCell ref="AL176:AL182"/>
    <mergeCell ref="AM176:AM182"/>
    <mergeCell ref="AN176:AN182"/>
    <mergeCell ref="V181:V182"/>
    <mergeCell ref="W181:W182"/>
    <mergeCell ref="X181:X182"/>
    <mergeCell ref="Y181:Y182"/>
    <mergeCell ref="Z181:Z182"/>
    <mergeCell ref="AA181:AA182"/>
    <mergeCell ref="AB181:AB182"/>
    <mergeCell ref="AC181:AC182"/>
    <mergeCell ref="AD181:AD182"/>
    <mergeCell ref="AE181:AE182"/>
    <mergeCell ref="AN169:AN175"/>
    <mergeCell ref="AO169:AO175"/>
    <mergeCell ref="AT169:AT175"/>
    <mergeCell ref="AY169:AY175"/>
    <mergeCell ref="BD169:BD175"/>
    <mergeCell ref="BE169:BE175"/>
    <mergeCell ref="D174:D175"/>
    <mergeCell ref="E174:E175"/>
    <mergeCell ref="F174:F175"/>
    <mergeCell ref="G174:G175"/>
    <mergeCell ref="H174:H175"/>
    <mergeCell ref="I174:I175"/>
    <mergeCell ref="J174:J175"/>
    <mergeCell ref="K174:K175"/>
    <mergeCell ref="L174:L175"/>
    <mergeCell ref="M174:M175"/>
    <mergeCell ref="N174:N175"/>
    <mergeCell ref="O174:O175"/>
    <mergeCell ref="P174:P175"/>
    <mergeCell ref="Q174:Q175"/>
    <mergeCell ref="R174:R175"/>
    <mergeCell ref="S174:S175"/>
    <mergeCell ref="T174:T175"/>
    <mergeCell ref="U174:U175"/>
    <mergeCell ref="AP169:AP175"/>
    <mergeCell ref="AU169:AU175"/>
    <mergeCell ref="C169:C175"/>
    <mergeCell ref="AF169:AF175"/>
    <mergeCell ref="AG169:AG175"/>
    <mergeCell ref="AH169:AH175"/>
    <mergeCell ref="AI169:AI175"/>
    <mergeCell ref="AJ169:AJ175"/>
    <mergeCell ref="AK169:AK175"/>
    <mergeCell ref="AL169:AL175"/>
    <mergeCell ref="AM169:AM175"/>
    <mergeCell ref="V174:V175"/>
    <mergeCell ref="W174:W175"/>
    <mergeCell ref="X174:X175"/>
    <mergeCell ref="Y174:Y175"/>
    <mergeCell ref="Z174:Z175"/>
    <mergeCell ref="AA174:AA175"/>
    <mergeCell ref="AB174:AB175"/>
    <mergeCell ref="AC174:AC175"/>
    <mergeCell ref="AD174:AD175"/>
    <mergeCell ref="AE174:AE175"/>
    <mergeCell ref="AN162:AN168"/>
    <mergeCell ref="AO162:AO168"/>
    <mergeCell ref="AT162:AT168"/>
    <mergeCell ref="AY162:AY168"/>
    <mergeCell ref="BD162:BD168"/>
    <mergeCell ref="BE162:BE168"/>
    <mergeCell ref="D167:D168"/>
    <mergeCell ref="E167:E168"/>
    <mergeCell ref="F167:F168"/>
    <mergeCell ref="G167:G168"/>
    <mergeCell ref="H167:H168"/>
    <mergeCell ref="I167:I168"/>
    <mergeCell ref="J167:J168"/>
    <mergeCell ref="K167:K168"/>
    <mergeCell ref="L167:L168"/>
    <mergeCell ref="M167:M168"/>
    <mergeCell ref="N167:N168"/>
    <mergeCell ref="O167:O168"/>
    <mergeCell ref="P167:P168"/>
    <mergeCell ref="Q167:Q168"/>
    <mergeCell ref="R167:R168"/>
    <mergeCell ref="S167:S168"/>
    <mergeCell ref="T167:T168"/>
    <mergeCell ref="U167:U168"/>
    <mergeCell ref="AP162:AP168"/>
    <mergeCell ref="AU162:AU168"/>
    <mergeCell ref="C162:C168"/>
    <mergeCell ref="AF162:AF168"/>
    <mergeCell ref="AG162:AG168"/>
    <mergeCell ref="AH162:AH168"/>
    <mergeCell ref="AI162:AI168"/>
    <mergeCell ref="AJ162:AJ168"/>
    <mergeCell ref="AK162:AK168"/>
    <mergeCell ref="AL162:AL168"/>
    <mergeCell ref="AM162:AM168"/>
    <mergeCell ref="V167:V168"/>
    <mergeCell ref="W167:W168"/>
    <mergeCell ref="X167:X168"/>
    <mergeCell ref="Y167:Y168"/>
    <mergeCell ref="Z167:Z168"/>
    <mergeCell ref="AA167:AA168"/>
    <mergeCell ref="AB167:AB168"/>
    <mergeCell ref="AC167:AC168"/>
    <mergeCell ref="AD167:AD168"/>
    <mergeCell ref="AE167:AE168"/>
    <mergeCell ref="AN155:AN161"/>
    <mergeCell ref="AO155:AO161"/>
    <mergeCell ref="AT155:AT161"/>
    <mergeCell ref="AY155:AY161"/>
    <mergeCell ref="BD155:BD161"/>
    <mergeCell ref="BE155:BE161"/>
    <mergeCell ref="D160:D161"/>
    <mergeCell ref="E160:E161"/>
    <mergeCell ref="F160:F161"/>
    <mergeCell ref="G160:G161"/>
    <mergeCell ref="H160:H161"/>
    <mergeCell ref="I160:I161"/>
    <mergeCell ref="J160:J161"/>
    <mergeCell ref="K160:K161"/>
    <mergeCell ref="L160:L161"/>
    <mergeCell ref="M160:M161"/>
    <mergeCell ref="N160:N161"/>
    <mergeCell ref="O160:O161"/>
    <mergeCell ref="P160:P161"/>
    <mergeCell ref="Q160:Q161"/>
    <mergeCell ref="R160:R161"/>
    <mergeCell ref="S160:S161"/>
    <mergeCell ref="T160:T161"/>
    <mergeCell ref="U160:U161"/>
    <mergeCell ref="AP155:AP161"/>
    <mergeCell ref="AU155:AU161"/>
    <mergeCell ref="C155:C161"/>
    <mergeCell ref="AF155:AF161"/>
    <mergeCell ref="AG155:AG161"/>
    <mergeCell ref="AH155:AH161"/>
    <mergeCell ref="AI155:AI161"/>
    <mergeCell ref="AJ155:AJ161"/>
    <mergeCell ref="AK155:AK161"/>
    <mergeCell ref="AL155:AL161"/>
    <mergeCell ref="AM155:AM161"/>
    <mergeCell ref="V160:V161"/>
    <mergeCell ref="W160:W161"/>
    <mergeCell ref="X160:X161"/>
    <mergeCell ref="Y160:Y161"/>
    <mergeCell ref="Z160:Z161"/>
    <mergeCell ref="AA160:AA161"/>
    <mergeCell ref="AB160:AB161"/>
    <mergeCell ref="AC160:AC161"/>
    <mergeCell ref="AD160:AD161"/>
    <mergeCell ref="AE160:AE161"/>
    <mergeCell ref="BA150:BA154"/>
    <mergeCell ref="BB150:BB154"/>
    <mergeCell ref="BC150:BC154"/>
    <mergeCell ref="BD150:BD154"/>
    <mergeCell ref="BE150:BE154"/>
    <mergeCell ref="D151:D152"/>
    <mergeCell ref="E151:E152"/>
    <mergeCell ref="F151:F152"/>
    <mergeCell ref="G151:G152"/>
    <mergeCell ref="H151:H152"/>
    <mergeCell ref="I151:I152"/>
    <mergeCell ref="J151:J152"/>
    <mergeCell ref="K151:K152"/>
    <mergeCell ref="L151:L152"/>
    <mergeCell ref="M151:M152"/>
    <mergeCell ref="N151:N152"/>
    <mergeCell ref="O151:O152"/>
    <mergeCell ref="P151:P152"/>
    <mergeCell ref="Q151:Q152"/>
    <mergeCell ref="R151:R152"/>
    <mergeCell ref="S151:S152"/>
    <mergeCell ref="T151:T152"/>
    <mergeCell ref="U151:U152"/>
    <mergeCell ref="V151:V152"/>
    <mergeCell ref="AN150:AN154"/>
    <mergeCell ref="AO150:AO154"/>
    <mergeCell ref="AQ150:AQ154"/>
    <mergeCell ref="AR150:AR154"/>
    <mergeCell ref="AT150:AT154"/>
    <mergeCell ref="AV150:AV154"/>
    <mergeCell ref="AW150:AW154"/>
    <mergeCell ref="AY150:AY154"/>
    <mergeCell ref="AZ150:AZ154"/>
    <mergeCell ref="AS150:AS154"/>
    <mergeCell ref="AX150:AX154"/>
    <mergeCell ref="C150:C154"/>
    <mergeCell ref="AF150:AF154"/>
    <mergeCell ref="AG150:AG154"/>
    <mergeCell ref="AH150:AH154"/>
    <mergeCell ref="AI150:AI154"/>
    <mergeCell ref="AJ150:AJ154"/>
    <mergeCell ref="AK150:AK154"/>
    <mergeCell ref="AL150:AL154"/>
    <mergeCell ref="AM150:AM154"/>
    <mergeCell ref="W151:W152"/>
    <mergeCell ref="X151:X152"/>
    <mergeCell ref="Y151:Y152"/>
    <mergeCell ref="Z151:Z152"/>
    <mergeCell ref="AA151:AA152"/>
    <mergeCell ref="AB151:AB152"/>
    <mergeCell ref="AC151:AC152"/>
    <mergeCell ref="AD151:AD152"/>
    <mergeCell ref="AE151:AE152"/>
    <mergeCell ref="AP150:AP154"/>
    <mergeCell ref="AU150:AU154"/>
    <mergeCell ref="AN143:AN149"/>
    <mergeCell ref="AO143:AO149"/>
    <mergeCell ref="AT143:AT149"/>
    <mergeCell ref="AY143:AY149"/>
    <mergeCell ref="BD143:BD149"/>
    <mergeCell ref="BE143:BE149"/>
    <mergeCell ref="D148:D149"/>
    <mergeCell ref="E148:E149"/>
    <mergeCell ref="F148:F149"/>
    <mergeCell ref="G148:G149"/>
    <mergeCell ref="H148:H149"/>
    <mergeCell ref="I148:I149"/>
    <mergeCell ref="J148:J149"/>
    <mergeCell ref="K148:K149"/>
    <mergeCell ref="L148:L149"/>
    <mergeCell ref="M148:M149"/>
    <mergeCell ref="N148:N149"/>
    <mergeCell ref="O148:O149"/>
    <mergeCell ref="P148:P149"/>
    <mergeCell ref="Q148:Q149"/>
    <mergeCell ref="R148:R149"/>
    <mergeCell ref="S148:S149"/>
    <mergeCell ref="T148:T149"/>
    <mergeCell ref="U148:U149"/>
    <mergeCell ref="AX143:AX149"/>
    <mergeCell ref="AP143:AP149"/>
    <mergeCell ref="AU143:AU149"/>
    <mergeCell ref="C143:C149"/>
    <mergeCell ref="AF143:AF149"/>
    <mergeCell ref="AG143:AG149"/>
    <mergeCell ref="AH143:AH149"/>
    <mergeCell ref="AI143:AI149"/>
    <mergeCell ref="AJ143:AJ149"/>
    <mergeCell ref="AK143:AK149"/>
    <mergeCell ref="AL143:AL149"/>
    <mergeCell ref="AM143:AM149"/>
    <mergeCell ref="V148:V149"/>
    <mergeCell ref="W148:W149"/>
    <mergeCell ref="X148:X149"/>
    <mergeCell ref="Y148:Y149"/>
    <mergeCell ref="Z148:Z149"/>
    <mergeCell ref="AA148:AA149"/>
    <mergeCell ref="AB148:AB149"/>
    <mergeCell ref="AC148:AC149"/>
    <mergeCell ref="AD148:AD149"/>
    <mergeCell ref="AE148:AE149"/>
    <mergeCell ref="AN136:AN142"/>
    <mergeCell ref="AO136:AO142"/>
    <mergeCell ref="AT136:AT142"/>
    <mergeCell ref="AY136:AY142"/>
    <mergeCell ref="BD136:BD142"/>
    <mergeCell ref="BE136:BE142"/>
    <mergeCell ref="D141:D142"/>
    <mergeCell ref="E141:E142"/>
    <mergeCell ref="F141:F142"/>
    <mergeCell ref="G141:G142"/>
    <mergeCell ref="H141:H142"/>
    <mergeCell ref="I141:I142"/>
    <mergeCell ref="J141:J142"/>
    <mergeCell ref="K141:K142"/>
    <mergeCell ref="L141:L142"/>
    <mergeCell ref="M141:M142"/>
    <mergeCell ref="N141:N142"/>
    <mergeCell ref="O141:O142"/>
    <mergeCell ref="P141:P142"/>
    <mergeCell ref="Q141:Q142"/>
    <mergeCell ref="R141:R142"/>
    <mergeCell ref="S141:S142"/>
    <mergeCell ref="T141:T142"/>
    <mergeCell ref="U141:U142"/>
    <mergeCell ref="AX136:AX142"/>
    <mergeCell ref="AP136:AP142"/>
    <mergeCell ref="AU136:AU142"/>
    <mergeCell ref="C136:C142"/>
    <mergeCell ref="AF136:AF142"/>
    <mergeCell ref="AG136:AG142"/>
    <mergeCell ref="AH136:AH142"/>
    <mergeCell ref="AI136:AI142"/>
    <mergeCell ref="AJ136:AJ142"/>
    <mergeCell ref="AK136:AK142"/>
    <mergeCell ref="AL136:AL142"/>
    <mergeCell ref="AM136:AM142"/>
    <mergeCell ref="V141:V142"/>
    <mergeCell ref="W141:W142"/>
    <mergeCell ref="X141:X142"/>
    <mergeCell ref="Y141:Y142"/>
    <mergeCell ref="Z141:Z142"/>
    <mergeCell ref="AA141:AA142"/>
    <mergeCell ref="AB141:AB142"/>
    <mergeCell ref="AC141:AC142"/>
    <mergeCell ref="AD141:AD142"/>
    <mergeCell ref="AE141:AE142"/>
    <mergeCell ref="AN129:AN135"/>
    <mergeCell ref="AO129:AO135"/>
    <mergeCell ref="AT129:AT135"/>
    <mergeCell ref="AY129:AY135"/>
    <mergeCell ref="BD129:BD135"/>
    <mergeCell ref="BE129:BE135"/>
    <mergeCell ref="D134:D135"/>
    <mergeCell ref="E134:E135"/>
    <mergeCell ref="F134:F135"/>
    <mergeCell ref="G134:G135"/>
    <mergeCell ref="H134:H135"/>
    <mergeCell ref="I134:I135"/>
    <mergeCell ref="J134:J135"/>
    <mergeCell ref="K134:K135"/>
    <mergeCell ref="L134:L135"/>
    <mergeCell ref="M134:M135"/>
    <mergeCell ref="N134:N135"/>
    <mergeCell ref="O134:O135"/>
    <mergeCell ref="P134:P135"/>
    <mergeCell ref="Q134:Q135"/>
    <mergeCell ref="R134:R135"/>
    <mergeCell ref="S134:S135"/>
    <mergeCell ref="T134:T135"/>
    <mergeCell ref="U134:U135"/>
    <mergeCell ref="AX129:AX135"/>
    <mergeCell ref="AP129:AP135"/>
    <mergeCell ref="AU129:AU135"/>
    <mergeCell ref="C129:C135"/>
    <mergeCell ref="AF129:AF135"/>
    <mergeCell ref="AG129:AG135"/>
    <mergeCell ref="AH129:AH135"/>
    <mergeCell ref="AI129:AI135"/>
    <mergeCell ref="AJ129:AJ135"/>
    <mergeCell ref="AK129:AK135"/>
    <mergeCell ref="AL129:AL135"/>
    <mergeCell ref="AM129:AM135"/>
    <mergeCell ref="V134:V135"/>
    <mergeCell ref="W134:W135"/>
    <mergeCell ref="X134:X135"/>
    <mergeCell ref="Y134:Y135"/>
    <mergeCell ref="Z134:Z135"/>
    <mergeCell ref="AA134:AA135"/>
    <mergeCell ref="AB134:AB135"/>
    <mergeCell ref="AC134:AC135"/>
    <mergeCell ref="AD134:AD135"/>
    <mergeCell ref="AE134:AE135"/>
    <mergeCell ref="AN122:AN128"/>
    <mergeCell ref="AO122:AO128"/>
    <mergeCell ref="AT122:AT128"/>
    <mergeCell ref="AY122:AY128"/>
    <mergeCell ref="BD122:BD128"/>
    <mergeCell ref="BE122:BE128"/>
    <mergeCell ref="D127:D128"/>
    <mergeCell ref="E127:E128"/>
    <mergeCell ref="F127:F128"/>
    <mergeCell ref="G127:G128"/>
    <mergeCell ref="H127:H128"/>
    <mergeCell ref="I127:I128"/>
    <mergeCell ref="J127:J128"/>
    <mergeCell ref="K127:K128"/>
    <mergeCell ref="L127:L128"/>
    <mergeCell ref="M127:M128"/>
    <mergeCell ref="N127:N128"/>
    <mergeCell ref="O127:O128"/>
    <mergeCell ref="P127:P128"/>
    <mergeCell ref="Q127:Q128"/>
    <mergeCell ref="R127:R128"/>
    <mergeCell ref="S127:S128"/>
    <mergeCell ref="T127:T128"/>
    <mergeCell ref="U127:U128"/>
    <mergeCell ref="AX122:AX128"/>
    <mergeCell ref="AP122:AP128"/>
    <mergeCell ref="AU122:AU128"/>
    <mergeCell ref="C122:C128"/>
    <mergeCell ref="AF122:AF128"/>
    <mergeCell ref="AG122:AG128"/>
    <mergeCell ref="AH122:AH128"/>
    <mergeCell ref="AI122:AI128"/>
    <mergeCell ref="AJ122:AJ128"/>
    <mergeCell ref="AK122:AK128"/>
    <mergeCell ref="AL122:AL128"/>
    <mergeCell ref="AM122:AM128"/>
    <mergeCell ref="V127:V128"/>
    <mergeCell ref="W127:W128"/>
    <mergeCell ref="X127:X128"/>
    <mergeCell ref="Y127:Y128"/>
    <mergeCell ref="Z127:Z128"/>
    <mergeCell ref="AA127:AA128"/>
    <mergeCell ref="AB127:AB128"/>
    <mergeCell ref="AC127:AC128"/>
    <mergeCell ref="AD127:AD128"/>
    <mergeCell ref="AE127:AE128"/>
    <mergeCell ref="AN115:AN121"/>
    <mergeCell ref="AO115:AO121"/>
    <mergeCell ref="AT115:AT121"/>
    <mergeCell ref="V113:V114"/>
    <mergeCell ref="W113:W114"/>
    <mergeCell ref="X113:X114"/>
    <mergeCell ref="Y113:Y114"/>
    <mergeCell ref="Z113:Z114"/>
    <mergeCell ref="AY115:AY121"/>
    <mergeCell ref="BD115:BD121"/>
    <mergeCell ref="BE115:BE121"/>
    <mergeCell ref="D120:D121"/>
    <mergeCell ref="E120:E121"/>
    <mergeCell ref="F120:F121"/>
    <mergeCell ref="G120:G121"/>
    <mergeCell ref="H120:H121"/>
    <mergeCell ref="I120:I121"/>
    <mergeCell ref="J120:J121"/>
    <mergeCell ref="K120:K121"/>
    <mergeCell ref="L120:L121"/>
    <mergeCell ref="M120:M121"/>
    <mergeCell ref="N120:N121"/>
    <mergeCell ref="O120:O121"/>
    <mergeCell ref="P120:P121"/>
    <mergeCell ref="Q120:Q121"/>
    <mergeCell ref="R120:R121"/>
    <mergeCell ref="S120:S121"/>
    <mergeCell ref="T120:T121"/>
    <mergeCell ref="U120:U121"/>
    <mergeCell ref="AP115:AP121"/>
    <mergeCell ref="AU115:AU121"/>
    <mergeCell ref="AA113:AA114"/>
    <mergeCell ref="C115:C121"/>
    <mergeCell ref="AF115:AF121"/>
    <mergeCell ref="AG115:AG121"/>
    <mergeCell ref="AH115:AH121"/>
    <mergeCell ref="AI115:AI121"/>
    <mergeCell ref="AJ115:AJ121"/>
    <mergeCell ref="AK115:AK121"/>
    <mergeCell ref="AL115:AL121"/>
    <mergeCell ref="AM115:AM121"/>
    <mergeCell ref="V120:V121"/>
    <mergeCell ref="W120:W121"/>
    <mergeCell ref="X120:X121"/>
    <mergeCell ref="Y120:Y121"/>
    <mergeCell ref="Z120:Z121"/>
    <mergeCell ref="AA120:AA121"/>
    <mergeCell ref="AB120:AB121"/>
    <mergeCell ref="AC120:AC121"/>
    <mergeCell ref="AD120:AD121"/>
    <mergeCell ref="AE120:AE121"/>
    <mergeCell ref="AB113:AB114"/>
    <mergeCell ref="AC113:AC114"/>
    <mergeCell ref="AD113:AD114"/>
    <mergeCell ref="AE113:AE114"/>
    <mergeCell ref="AN108:AN114"/>
    <mergeCell ref="AO108:AO114"/>
    <mergeCell ref="AT108:AT114"/>
    <mergeCell ref="AY108:AY114"/>
    <mergeCell ref="BD108:BD114"/>
    <mergeCell ref="BE108:BE114"/>
    <mergeCell ref="D113:D114"/>
    <mergeCell ref="E113:E114"/>
    <mergeCell ref="F113:F114"/>
    <mergeCell ref="G113:G114"/>
    <mergeCell ref="H113:H114"/>
    <mergeCell ref="I113:I114"/>
    <mergeCell ref="J113:J114"/>
    <mergeCell ref="K113:K114"/>
    <mergeCell ref="L113:L114"/>
    <mergeCell ref="M113:M114"/>
    <mergeCell ref="N113:N114"/>
    <mergeCell ref="O113:O114"/>
    <mergeCell ref="P113:P114"/>
    <mergeCell ref="Q113:Q114"/>
    <mergeCell ref="R113:R114"/>
    <mergeCell ref="S113:S114"/>
    <mergeCell ref="T113:T114"/>
    <mergeCell ref="U113:U114"/>
    <mergeCell ref="AX108:AX114"/>
    <mergeCell ref="AP108:AP114"/>
    <mergeCell ref="AU108:AU114"/>
    <mergeCell ref="BE101:BE107"/>
    <mergeCell ref="D106:D107"/>
    <mergeCell ref="E106:E107"/>
    <mergeCell ref="F106:F107"/>
    <mergeCell ref="G106:G107"/>
    <mergeCell ref="H106:H107"/>
    <mergeCell ref="I106:I107"/>
    <mergeCell ref="J106:J107"/>
    <mergeCell ref="K106:K107"/>
    <mergeCell ref="L106:L107"/>
    <mergeCell ref="M106:M107"/>
    <mergeCell ref="N106:N107"/>
    <mergeCell ref="O106:O107"/>
    <mergeCell ref="P106:P107"/>
    <mergeCell ref="Q106:Q107"/>
    <mergeCell ref="R106:R107"/>
    <mergeCell ref="S106:S107"/>
    <mergeCell ref="T106:T107"/>
    <mergeCell ref="U106:U107"/>
    <mergeCell ref="AX101:AX107"/>
    <mergeCell ref="AF101:AF107"/>
    <mergeCell ref="AG101:AG107"/>
    <mergeCell ref="AH101:AH107"/>
    <mergeCell ref="AI101:AI107"/>
    <mergeCell ref="AJ101:AJ107"/>
    <mergeCell ref="AK101:AK107"/>
    <mergeCell ref="AL101:AL107"/>
    <mergeCell ref="AM101:AM107"/>
    <mergeCell ref="V106:V107"/>
    <mergeCell ref="W106:W107"/>
    <mergeCell ref="X106:X107"/>
    <mergeCell ref="Y106:Y107"/>
    <mergeCell ref="AO94:AO100"/>
    <mergeCell ref="AT94:AT100"/>
    <mergeCell ref="AY94:AY100"/>
    <mergeCell ref="BD94:BD100"/>
    <mergeCell ref="Y99:Y100"/>
    <mergeCell ref="Z99:Z100"/>
    <mergeCell ref="AA99:AA100"/>
    <mergeCell ref="AB99:AB100"/>
    <mergeCell ref="AC99:AC100"/>
    <mergeCell ref="AD99:AD100"/>
    <mergeCell ref="AE99:AE100"/>
    <mergeCell ref="AP94:AP100"/>
    <mergeCell ref="AP101:AP107"/>
    <mergeCell ref="AU94:AU100"/>
    <mergeCell ref="AU101:AU107"/>
    <mergeCell ref="AN101:AN107"/>
    <mergeCell ref="AO101:AO107"/>
    <mergeCell ref="AT101:AT107"/>
    <mergeCell ref="AY101:AY107"/>
    <mergeCell ref="BD101:BD107"/>
    <mergeCell ref="BE94:BE100"/>
    <mergeCell ref="D99:D100"/>
    <mergeCell ref="E99:E100"/>
    <mergeCell ref="F99:F100"/>
    <mergeCell ref="G99:G100"/>
    <mergeCell ref="H99:H100"/>
    <mergeCell ref="I99:I100"/>
    <mergeCell ref="J99:J100"/>
    <mergeCell ref="K99:K100"/>
    <mergeCell ref="L99:L100"/>
    <mergeCell ref="M99:M100"/>
    <mergeCell ref="N99:N100"/>
    <mergeCell ref="O99:O100"/>
    <mergeCell ref="P99:P100"/>
    <mergeCell ref="Q99:Q100"/>
    <mergeCell ref="R99:R100"/>
    <mergeCell ref="S99:S100"/>
    <mergeCell ref="T99:T100"/>
    <mergeCell ref="U99:U100"/>
    <mergeCell ref="AX94:AX100"/>
    <mergeCell ref="AF94:AF100"/>
    <mergeCell ref="AG94:AG100"/>
    <mergeCell ref="AH94:AH100"/>
    <mergeCell ref="AI94:AI100"/>
    <mergeCell ref="AJ94:AJ100"/>
    <mergeCell ref="AK94:AK100"/>
    <mergeCell ref="AL94:AL100"/>
    <mergeCell ref="AM94:AM100"/>
    <mergeCell ref="V99:V100"/>
    <mergeCell ref="W99:W100"/>
    <mergeCell ref="X99:X100"/>
    <mergeCell ref="AN94:AN100"/>
    <mergeCell ref="BE87:BE93"/>
    <mergeCell ref="D92:D93"/>
    <mergeCell ref="E92:E93"/>
    <mergeCell ref="F92:F93"/>
    <mergeCell ref="G92:G93"/>
    <mergeCell ref="H92:H93"/>
    <mergeCell ref="I92:I93"/>
    <mergeCell ref="J92:J93"/>
    <mergeCell ref="K92:K93"/>
    <mergeCell ref="L92:L93"/>
    <mergeCell ref="M92:M93"/>
    <mergeCell ref="N92:N93"/>
    <mergeCell ref="O92:O93"/>
    <mergeCell ref="P92:P93"/>
    <mergeCell ref="Q92:Q93"/>
    <mergeCell ref="R92:R93"/>
    <mergeCell ref="S92:S93"/>
    <mergeCell ref="T92:T93"/>
    <mergeCell ref="U92:U93"/>
    <mergeCell ref="AX87:AX93"/>
    <mergeCell ref="AF87:AF93"/>
    <mergeCell ref="AG87:AG93"/>
    <mergeCell ref="AH87:AH93"/>
    <mergeCell ref="AI87:AI93"/>
    <mergeCell ref="AJ87:AJ93"/>
    <mergeCell ref="AK87:AK93"/>
    <mergeCell ref="AL87:AL93"/>
    <mergeCell ref="AM87:AM93"/>
    <mergeCell ref="V92:V93"/>
    <mergeCell ref="W92:W93"/>
    <mergeCell ref="X92:X93"/>
    <mergeCell ref="Y92:Y93"/>
    <mergeCell ref="Z92:Z93"/>
    <mergeCell ref="AA92:AA93"/>
    <mergeCell ref="AB92:AB93"/>
    <mergeCell ref="AC92:AC93"/>
    <mergeCell ref="AD92:AD93"/>
    <mergeCell ref="AE92:AE93"/>
    <mergeCell ref="AN80:AN86"/>
    <mergeCell ref="AO80:AO86"/>
    <mergeCell ref="AT80:AT86"/>
    <mergeCell ref="AY80:AY86"/>
    <mergeCell ref="BD80:BD86"/>
    <mergeCell ref="Y85:Y86"/>
    <mergeCell ref="Z85:Z86"/>
    <mergeCell ref="AA85:AA86"/>
    <mergeCell ref="AB85:AB86"/>
    <mergeCell ref="AC85:AC86"/>
    <mergeCell ref="AD85:AD86"/>
    <mergeCell ref="AE85:AE86"/>
    <mergeCell ref="AP80:AP86"/>
    <mergeCell ref="AP87:AP93"/>
    <mergeCell ref="AU80:AU86"/>
    <mergeCell ref="AU87:AU93"/>
    <mergeCell ref="AN87:AN93"/>
    <mergeCell ref="AO87:AO93"/>
    <mergeCell ref="AT87:AT93"/>
    <mergeCell ref="AY87:AY93"/>
    <mergeCell ref="BD87:BD93"/>
    <mergeCell ref="BE80:BE86"/>
    <mergeCell ref="D85:D86"/>
    <mergeCell ref="E85:E86"/>
    <mergeCell ref="F85:F86"/>
    <mergeCell ref="G85:G86"/>
    <mergeCell ref="H85:H86"/>
    <mergeCell ref="I85:I86"/>
    <mergeCell ref="J85:J86"/>
    <mergeCell ref="K85:K86"/>
    <mergeCell ref="L85:L86"/>
    <mergeCell ref="M85:M86"/>
    <mergeCell ref="N85:N86"/>
    <mergeCell ref="O85:O86"/>
    <mergeCell ref="P85:P86"/>
    <mergeCell ref="Q85:Q86"/>
    <mergeCell ref="R85:R86"/>
    <mergeCell ref="S85:S86"/>
    <mergeCell ref="T85:T86"/>
    <mergeCell ref="U85:U86"/>
    <mergeCell ref="AX80:AX86"/>
    <mergeCell ref="AF80:AF86"/>
    <mergeCell ref="AG80:AG86"/>
    <mergeCell ref="AH80:AH86"/>
    <mergeCell ref="AI80:AI86"/>
    <mergeCell ref="AJ80:AJ86"/>
    <mergeCell ref="AK80:AK86"/>
    <mergeCell ref="AL80:AL86"/>
    <mergeCell ref="AM80:AM86"/>
    <mergeCell ref="V85:V86"/>
    <mergeCell ref="W85:W86"/>
    <mergeCell ref="X85:X86"/>
    <mergeCell ref="BE73:BE79"/>
    <mergeCell ref="D78:D79"/>
    <mergeCell ref="E78:E79"/>
    <mergeCell ref="F78:F79"/>
    <mergeCell ref="G78:G79"/>
    <mergeCell ref="H78:H79"/>
    <mergeCell ref="I78:I79"/>
    <mergeCell ref="J78:J79"/>
    <mergeCell ref="K78:K79"/>
    <mergeCell ref="L78:L79"/>
    <mergeCell ref="M78:M79"/>
    <mergeCell ref="N78:N79"/>
    <mergeCell ref="O78:O79"/>
    <mergeCell ref="P78:P79"/>
    <mergeCell ref="Q78:Q79"/>
    <mergeCell ref="R78:R79"/>
    <mergeCell ref="S78:S79"/>
    <mergeCell ref="T78:T79"/>
    <mergeCell ref="U78:U79"/>
    <mergeCell ref="AX73:AX79"/>
    <mergeCell ref="AF73:AF79"/>
    <mergeCell ref="AG73:AG79"/>
    <mergeCell ref="AH73:AH79"/>
    <mergeCell ref="AI73:AI79"/>
    <mergeCell ref="AJ73:AJ79"/>
    <mergeCell ref="AK73:AK79"/>
    <mergeCell ref="AL73:AL79"/>
    <mergeCell ref="AM73:AM79"/>
    <mergeCell ref="V78:V79"/>
    <mergeCell ref="W78:W79"/>
    <mergeCell ref="X78:X79"/>
    <mergeCell ref="Y78:Y79"/>
    <mergeCell ref="Z78:Z79"/>
    <mergeCell ref="AA78:AA79"/>
    <mergeCell ref="AB78:AB79"/>
    <mergeCell ref="AC78:AC79"/>
    <mergeCell ref="AD78:AD79"/>
    <mergeCell ref="AE78:AE79"/>
    <mergeCell ref="AN66:AN72"/>
    <mergeCell ref="AO66:AO72"/>
    <mergeCell ref="AT66:AT72"/>
    <mergeCell ref="AY66:AY72"/>
    <mergeCell ref="BD66:BD72"/>
    <mergeCell ref="Y71:Y72"/>
    <mergeCell ref="Z71:Z72"/>
    <mergeCell ref="AA71:AA72"/>
    <mergeCell ref="AB71:AB72"/>
    <mergeCell ref="AC71:AC72"/>
    <mergeCell ref="AD71:AD72"/>
    <mergeCell ref="AE71:AE72"/>
    <mergeCell ref="AP66:AP72"/>
    <mergeCell ref="AP73:AP79"/>
    <mergeCell ref="AU66:AU72"/>
    <mergeCell ref="AU73:AU79"/>
    <mergeCell ref="AN73:AN79"/>
    <mergeCell ref="AO73:AO79"/>
    <mergeCell ref="AT73:AT79"/>
    <mergeCell ref="AY73:AY79"/>
    <mergeCell ref="BD73:BD79"/>
    <mergeCell ref="BE66:BE72"/>
    <mergeCell ref="D71:D72"/>
    <mergeCell ref="E71:E72"/>
    <mergeCell ref="F71:F72"/>
    <mergeCell ref="G71:G72"/>
    <mergeCell ref="H71:H72"/>
    <mergeCell ref="I71:I72"/>
    <mergeCell ref="J71:J72"/>
    <mergeCell ref="K71:K72"/>
    <mergeCell ref="L71:L72"/>
    <mergeCell ref="M71:M72"/>
    <mergeCell ref="N71:N72"/>
    <mergeCell ref="O71:O72"/>
    <mergeCell ref="P71:P72"/>
    <mergeCell ref="Q71:Q72"/>
    <mergeCell ref="R71:R72"/>
    <mergeCell ref="S71:S72"/>
    <mergeCell ref="T71:T72"/>
    <mergeCell ref="U71:U72"/>
    <mergeCell ref="AX66:AX72"/>
    <mergeCell ref="AF66:AF72"/>
    <mergeCell ref="AG66:AG72"/>
    <mergeCell ref="AH66:AH72"/>
    <mergeCell ref="AI66:AI72"/>
    <mergeCell ref="AJ66:AJ72"/>
    <mergeCell ref="AK66:AK72"/>
    <mergeCell ref="AL66:AL72"/>
    <mergeCell ref="AM66:AM72"/>
    <mergeCell ref="V71:V72"/>
    <mergeCell ref="W71:W72"/>
    <mergeCell ref="X71:X72"/>
    <mergeCell ref="BE59:BE65"/>
    <mergeCell ref="D64:D65"/>
    <mergeCell ref="E64:E65"/>
    <mergeCell ref="F64:F65"/>
    <mergeCell ref="G64:G65"/>
    <mergeCell ref="H64:H65"/>
    <mergeCell ref="I64:I65"/>
    <mergeCell ref="J64:J65"/>
    <mergeCell ref="K64:K65"/>
    <mergeCell ref="L64:L65"/>
    <mergeCell ref="M64:M65"/>
    <mergeCell ref="N64:N65"/>
    <mergeCell ref="O64:O65"/>
    <mergeCell ref="P64:P65"/>
    <mergeCell ref="Q64:Q65"/>
    <mergeCell ref="R64:R65"/>
    <mergeCell ref="S64:S65"/>
    <mergeCell ref="T64:T65"/>
    <mergeCell ref="U64:U65"/>
    <mergeCell ref="AX59:AX65"/>
    <mergeCell ref="AF59:AF65"/>
    <mergeCell ref="AG59:AG65"/>
    <mergeCell ref="AH59:AH65"/>
    <mergeCell ref="AI59:AI65"/>
    <mergeCell ref="AJ59:AJ65"/>
    <mergeCell ref="AK59:AK65"/>
    <mergeCell ref="V64:V65"/>
    <mergeCell ref="W64:W65"/>
    <mergeCell ref="X64:X65"/>
    <mergeCell ref="Y64:Y65"/>
    <mergeCell ref="Z64:Z65"/>
    <mergeCell ref="AA64:AA65"/>
    <mergeCell ref="AN52:AN58"/>
    <mergeCell ref="AO52:AO58"/>
    <mergeCell ref="AT52:AT58"/>
    <mergeCell ref="AD50:AD51"/>
    <mergeCell ref="AE50:AE51"/>
    <mergeCell ref="AD57:AD58"/>
    <mergeCell ref="AE57:AE58"/>
    <mergeCell ref="AP52:AP58"/>
    <mergeCell ref="AP59:AP65"/>
    <mergeCell ref="AU52:AU58"/>
    <mergeCell ref="AU59:AU65"/>
    <mergeCell ref="AN59:AN65"/>
    <mergeCell ref="AO59:AO65"/>
    <mergeCell ref="AT59:AT65"/>
    <mergeCell ref="AY59:AY65"/>
    <mergeCell ref="BD59:BD65"/>
    <mergeCell ref="AH52:AH58"/>
    <mergeCell ref="AI52:AI58"/>
    <mergeCell ref="AJ52:AJ58"/>
    <mergeCell ref="AK52:AK58"/>
    <mergeCell ref="AL52:AL58"/>
    <mergeCell ref="AM52:AM58"/>
    <mergeCell ref="AL59:AL65"/>
    <mergeCell ref="AM59:AM65"/>
    <mergeCell ref="AB64:AB65"/>
    <mergeCell ref="AC64:AC65"/>
    <mergeCell ref="AD64:AD65"/>
    <mergeCell ref="AE64:AE65"/>
    <mergeCell ref="U50:U51"/>
    <mergeCell ref="AF45:AF51"/>
    <mergeCell ref="AG45:AG51"/>
    <mergeCell ref="AH45:AH51"/>
    <mergeCell ref="AI45:AI51"/>
    <mergeCell ref="AJ45:AJ51"/>
    <mergeCell ref="AK45:AK51"/>
    <mergeCell ref="AL45:AL51"/>
    <mergeCell ref="V50:V51"/>
    <mergeCell ref="W50:W51"/>
    <mergeCell ref="X50:X51"/>
    <mergeCell ref="Y50:Y51"/>
    <mergeCell ref="Z50:Z51"/>
    <mergeCell ref="AA50:AA51"/>
    <mergeCell ref="AB50:AB51"/>
    <mergeCell ref="AC50:AC51"/>
    <mergeCell ref="BE52:BE58"/>
    <mergeCell ref="U57:U58"/>
    <mergeCell ref="AX52:AX58"/>
    <mergeCell ref="AF52:AF58"/>
    <mergeCell ref="AG52:AG58"/>
    <mergeCell ref="V57:V58"/>
    <mergeCell ref="W57:W58"/>
    <mergeCell ref="X57:X58"/>
    <mergeCell ref="AY52:AY58"/>
    <mergeCell ref="BD52:BD58"/>
    <mergeCell ref="Y57:Y58"/>
    <mergeCell ref="Z57:Z58"/>
    <mergeCell ref="AA57:AA58"/>
    <mergeCell ref="AB57:AB58"/>
    <mergeCell ref="AC57:AC58"/>
    <mergeCell ref="D57:D58"/>
    <mergeCell ref="E57:E58"/>
    <mergeCell ref="F57:F58"/>
    <mergeCell ref="G57:G58"/>
    <mergeCell ref="H57:H58"/>
    <mergeCell ref="I57:I58"/>
    <mergeCell ref="J57:J58"/>
    <mergeCell ref="K57:K58"/>
    <mergeCell ref="L57:L58"/>
    <mergeCell ref="M57:M58"/>
    <mergeCell ref="N57:N58"/>
    <mergeCell ref="O57:O58"/>
    <mergeCell ref="P57:P58"/>
    <mergeCell ref="Q57:Q58"/>
    <mergeCell ref="R57:R58"/>
    <mergeCell ref="S57:S58"/>
    <mergeCell ref="T57:T58"/>
    <mergeCell ref="N43:N44"/>
    <mergeCell ref="O43:O44"/>
    <mergeCell ref="P43:P44"/>
    <mergeCell ref="Q43:Q44"/>
    <mergeCell ref="R43:R44"/>
    <mergeCell ref="S43:S44"/>
    <mergeCell ref="T43:T44"/>
    <mergeCell ref="D50:D51"/>
    <mergeCell ref="E50:E51"/>
    <mergeCell ref="F50:F51"/>
    <mergeCell ref="G50:G51"/>
    <mergeCell ref="H50:H51"/>
    <mergeCell ref="I50:I51"/>
    <mergeCell ref="J50:J51"/>
    <mergeCell ref="K50:K51"/>
    <mergeCell ref="L50:L51"/>
    <mergeCell ref="M50:M51"/>
    <mergeCell ref="N50:N51"/>
    <mergeCell ref="O50:O51"/>
    <mergeCell ref="P50:P51"/>
    <mergeCell ref="Q50:Q51"/>
    <mergeCell ref="R50:R51"/>
    <mergeCell ref="S50:S51"/>
    <mergeCell ref="T50:T51"/>
    <mergeCell ref="AY38:AY44"/>
    <mergeCell ref="BD38:BD44"/>
    <mergeCell ref="BE38:BE44"/>
    <mergeCell ref="AN45:AN51"/>
    <mergeCell ref="AO45:AO51"/>
    <mergeCell ref="AT45:AT51"/>
    <mergeCell ref="AY45:AY51"/>
    <mergeCell ref="BD45:BD51"/>
    <mergeCell ref="BE45:BE51"/>
    <mergeCell ref="Y36:Y37"/>
    <mergeCell ref="Z36:Z37"/>
    <mergeCell ref="AA36:AA37"/>
    <mergeCell ref="AB36:AB37"/>
    <mergeCell ref="AC36:AC37"/>
    <mergeCell ref="AD36:AD37"/>
    <mergeCell ref="AE36:AE37"/>
    <mergeCell ref="AP38:AP44"/>
    <mergeCell ref="AP45:AP51"/>
    <mergeCell ref="AU38:AU44"/>
    <mergeCell ref="AU45:AU51"/>
    <mergeCell ref="AM45:AM51"/>
    <mergeCell ref="AM38:AM44"/>
    <mergeCell ref="AK38:AK44"/>
    <mergeCell ref="AL38:AL44"/>
    <mergeCell ref="Y43:Y44"/>
    <mergeCell ref="Z43:Z44"/>
    <mergeCell ref="AA43:AA44"/>
    <mergeCell ref="AB43:AB44"/>
    <mergeCell ref="AC43:AC44"/>
    <mergeCell ref="AD43:AD44"/>
    <mergeCell ref="AE43:AE44"/>
    <mergeCell ref="V36:V37"/>
    <mergeCell ref="W36:W37"/>
    <mergeCell ref="X36:X37"/>
    <mergeCell ref="AN38:AN44"/>
    <mergeCell ref="AO38:AO44"/>
    <mergeCell ref="AT38:AT44"/>
    <mergeCell ref="S36:S37"/>
    <mergeCell ref="T36:T37"/>
    <mergeCell ref="U36:U37"/>
    <mergeCell ref="AF31:AF37"/>
    <mergeCell ref="AG31:AG37"/>
    <mergeCell ref="AH31:AH37"/>
    <mergeCell ref="AI31:AI37"/>
    <mergeCell ref="AJ31:AJ37"/>
    <mergeCell ref="AK31:AK37"/>
    <mergeCell ref="AL31:AL37"/>
    <mergeCell ref="U43:U44"/>
    <mergeCell ref="AF38:AF44"/>
    <mergeCell ref="AG38:AG44"/>
    <mergeCell ref="AH38:AH44"/>
    <mergeCell ref="AI38:AI44"/>
    <mergeCell ref="AJ38:AJ44"/>
    <mergeCell ref="AT10:AT16"/>
    <mergeCell ref="AX10:AX16"/>
    <mergeCell ref="AY10:AY16"/>
    <mergeCell ref="AN24:AN30"/>
    <mergeCell ref="AO24:AO30"/>
    <mergeCell ref="AT24:AT30"/>
    <mergeCell ref="AY24:AY30"/>
    <mergeCell ref="BD24:BD30"/>
    <mergeCell ref="BE24:BE30"/>
    <mergeCell ref="AN31:AN37"/>
    <mergeCell ref="AO31:AO37"/>
    <mergeCell ref="AT31:AT37"/>
    <mergeCell ref="AY31:AY37"/>
    <mergeCell ref="BD31:BD37"/>
    <mergeCell ref="BE31:BE37"/>
    <mergeCell ref="AF24:AF30"/>
    <mergeCell ref="AG24:AG30"/>
    <mergeCell ref="AH24:AH30"/>
    <mergeCell ref="AI24:AI30"/>
    <mergeCell ref="AJ24:AJ30"/>
    <mergeCell ref="AK24:AK30"/>
    <mergeCell ref="AL24:AL30"/>
    <mergeCell ref="AM24:AM30"/>
    <mergeCell ref="AP31:AP37"/>
    <mergeCell ref="AU31:AU37"/>
    <mergeCell ref="AM31:AM37"/>
    <mergeCell ref="AP24:AP30"/>
    <mergeCell ref="AU24:AU30"/>
    <mergeCell ref="AD29:AD30"/>
    <mergeCell ref="AE29:AE30"/>
    <mergeCell ref="T29:T30"/>
    <mergeCell ref="BE8:BE9"/>
    <mergeCell ref="BD10:BD16"/>
    <mergeCell ref="BE10:BE16"/>
    <mergeCell ref="AT17:AT23"/>
    <mergeCell ref="AY17:AY23"/>
    <mergeCell ref="BD17:BD23"/>
    <mergeCell ref="T8:AF8"/>
    <mergeCell ref="AG8:AK8"/>
    <mergeCell ref="AD15:AD16"/>
    <mergeCell ref="AC22:AC23"/>
    <mergeCell ref="AD22:AD23"/>
    <mergeCell ref="AE22:AE23"/>
    <mergeCell ref="I22:I23"/>
    <mergeCell ref="J22:J23"/>
    <mergeCell ref="K22:K23"/>
    <mergeCell ref="L22:L23"/>
    <mergeCell ref="M22:M23"/>
    <mergeCell ref="N22:N23"/>
    <mergeCell ref="O22:O23"/>
    <mergeCell ref="P22:P23"/>
    <mergeCell ref="Q22:Q23"/>
    <mergeCell ref="R22:R23"/>
    <mergeCell ref="S22:S23"/>
    <mergeCell ref="AK10:AK16"/>
    <mergeCell ref="AL10:AL16"/>
    <mergeCell ref="AM10:AM16"/>
    <mergeCell ref="AN10:AN16"/>
    <mergeCell ref="AO10:AO16"/>
    <mergeCell ref="AS10:AS16"/>
    <mergeCell ref="C87:C93"/>
    <mergeCell ref="C94:C100"/>
    <mergeCell ref="D29:D30"/>
    <mergeCell ref="D15:D16"/>
    <mergeCell ref="E15:E16"/>
    <mergeCell ref="C45:C51"/>
    <mergeCell ref="C52:C58"/>
    <mergeCell ref="C59:C65"/>
    <mergeCell ref="AG17:AG23"/>
    <mergeCell ref="AH17:AH23"/>
    <mergeCell ref="AI17:AI23"/>
    <mergeCell ref="AJ17:AJ23"/>
    <mergeCell ref="AK17:AK23"/>
    <mergeCell ref="T22:T23"/>
    <mergeCell ref="U22:U23"/>
    <mergeCell ref="V22:V23"/>
    <mergeCell ref="W22:W23"/>
    <mergeCell ref="X22:X23"/>
    <mergeCell ref="Y22:Y23"/>
    <mergeCell ref="Z22:Z23"/>
    <mergeCell ref="AA22:AA23"/>
    <mergeCell ref="AB22:AB23"/>
    <mergeCell ref="I29:I30"/>
    <mergeCell ref="J29:J30"/>
    <mergeCell ref="K29:K30"/>
    <mergeCell ref="L29:L30"/>
    <mergeCell ref="U29:U30"/>
    <mergeCell ref="Y29:Y30"/>
    <mergeCell ref="Z29:Z30"/>
    <mergeCell ref="AA29:AA30"/>
    <mergeCell ref="AB29:AB30"/>
    <mergeCell ref="AC29:AC30"/>
    <mergeCell ref="O29:O30"/>
    <mergeCell ref="P29:P30"/>
    <mergeCell ref="Q29:Q30"/>
    <mergeCell ref="R29:R30"/>
    <mergeCell ref="S29:S30"/>
    <mergeCell ref="V29:V30"/>
    <mergeCell ref="W29:W30"/>
    <mergeCell ref="X29:X30"/>
    <mergeCell ref="N36:N37"/>
    <mergeCell ref="O36:O37"/>
    <mergeCell ref="P36:P37"/>
    <mergeCell ref="Q36:Q37"/>
    <mergeCell ref="R36:R37"/>
    <mergeCell ref="C66:C72"/>
    <mergeCell ref="C73:C79"/>
    <mergeCell ref="C80:C86"/>
    <mergeCell ref="F22:F23"/>
    <mergeCell ref="G22:G23"/>
    <mergeCell ref="H22:H23"/>
    <mergeCell ref="V43:V44"/>
    <mergeCell ref="W43:W44"/>
    <mergeCell ref="X43:X44"/>
    <mergeCell ref="D43:D44"/>
    <mergeCell ref="E43:E44"/>
    <mergeCell ref="F43:F44"/>
    <mergeCell ref="G43:G44"/>
    <mergeCell ref="H43:H44"/>
    <mergeCell ref="I43:I44"/>
    <mergeCell ref="J43:J44"/>
    <mergeCell ref="K43:K44"/>
    <mergeCell ref="L43:L44"/>
    <mergeCell ref="M43:M44"/>
    <mergeCell ref="A8:A9"/>
    <mergeCell ref="B8:B9"/>
    <mergeCell ref="C8:C9"/>
    <mergeCell ref="D8:D9"/>
    <mergeCell ref="E8:E9"/>
    <mergeCell ref="G8:S8"/>
    <mergeCell ref="BE17:BE23"/>
    <mergeCell ref="D22:D23"/>
    <mergeCell ref="E22:E23"/>
    <mergeCell ref="J36:J37"/>
    <mergeCell ref="K36:K37"/>
    <mergeCell ref="L36:L37"/>
    <mergeCell ref="M36:M37"/>
    <mergeCell ref="AF17:AF23"/>
    <mergeCell ref="AP10:AP16"/>
    <mergeCell ref="AU10:AU16"/>
    <mergeCell ref="AP17:AP23"/>
    <mergeCell ref="AU17:AU23"/>
    <mergeCell ref="AL17:AL23"/>
    <mergeCell ref="AM17:AM23"/>
    <mergeCell ref="AN17:AN23"/>
    <mergeCell ref="AO17:AO23"/>
    <mergeCell ref="A10:A206"/>
    <mergeCell ref="B10:B206"/>
    <mergeCell ref="C10:C16"/>
    <mergeCell ref="AF10:AF16"/>
    <mergeCell ref="AG10:AG16"/>
    <mergeCell ref="AH10:AH16"/>
    <mergeCell ref="AI10:AI16"/>
    <mergeCell ref="AJ10:AJ16"/>
    <mergeCell ref="M29:M30"/>
    <mergeCell ref="N29:N30"/>
    <mergeCell ref="B508:D508"/>
    <mergeCell ref="E508:R508"/>
    <mergeCell ref="B506:D506"/>
    <mergeCell ref="E506:R506"/>
    <mergeCell ref="B507:D507"/>
    <mergeCell ref="E507:R507"/>
    <mergeCell ref="F15:F16"/>
    <mergeCell ref="G15:G16"/>
    <mergeCell ref="H15:H16"/>
    <mergeCell ref="I15:I16"/>
    <mergeCell ref="J15:J16"/>
    <mergeCell ref="K15:K16"/>
    <mergeCell ref="L15:L16"/>
    <mergeCell ref="M15:M16"/>
    <mergeCell ref="N15:N16"/>
    <mergeCell ref="O15:O16"/>
    <mergeCell ref="P15:P16"/>
    <mergeCell ref="Q15:Q16"/>
    <mergeCell ref="R15:R16"/>
    <mergeCell ref="C17:C23"/>
    <mergeCell ref="C24:C30"/>
    <mergeCell ref="C31:C37"/>
    <mergeCell ref="C38:C44"/>
    <mergeCell ref="F29:F30"/>
    <mergeCell ref="G29:G30"/>
    <mergeCell ref="H29:H30"/>
    <mergeCell ref="D36:D37"/>
    <mergeCell ref="E36:E37"/>
    <mergeCell ref="F36:F37"/>
    <mergeCell ref="G36:G37"/>
    <mergeCell ref="H36:H37"/>
    <mergeCell ref="I36:I37"/>
    <mergeCell ref="A1:D3"/>
    <mergeCell ref="E1:AZ1"/>
    <mergeCell ref="E2:AZ2"/>
    <mergeCell ref="E3:AD3"/>
    <mergeCell ref="AE3:AZ3"/>
    <mergeCell ref="A5:D5"/>
    <mergeCell ref="E5:AZ5"/>
    <mergeCell ref="A6:D6"/>
    <mergeCell ref="E6:AZ6"/>
    <mergeCell ref="A7:AZ7"/>
    <mergeCell ref="A4:D4"/>
    <mergeCell ref="E4:AZ4"/>
    <mergeCell ref="AX38:AX44"/>
    <mergeCell ref="AX45:AX51"/>
    <mergeCell ref="AX17:AX23"/>
    <mergeCell ref="AX24:AX30"/>
    <mergeCell ref="AX31:AX37"/>
    <mergeCell ref="AL8:AM8"/>
    <mergeCell ref="S15:S16"/>
    <mergeCell ref="T15:T16"/>
    <mergeCell ref="U15:U16"/>
    <mergeCell ref="V15:V16"/>
    <mergeCell ref="W15:W16"/>
    <mergeCell ref="X15:X16"/>
    <mergeCell ref="Y15:Y16"/>
    <mergeCell ref="Z15:Z16"/>
    <mergeCell ref="AA15:AA16"/>
    <mergeCell ref="AB15:AB16"/>
    <mergeCell ref="AC15:AC16"/>
    <mergeCell ref="AN8:BD8"/>
    <mergeCell ref="AE15:AE16"/>
    <mergeCell ref="E29:E30"/>
    <mergeCell ref="AP214:AP220"/>
    <mergeCell ref="AP221:AP227"/>
    <mergeCell ref="AP228:AP234"/>
    <mergeCell ref="AP235:AP241"/>
    <mergeCell ref="AP242:AP248"/>
    <mergeCell ref="AP249:AP255"/>
    <mergeCell ref="AP256:AP262"/>
    <mergeCell ref="AP263:AP269"/>
    <mergeCell ref="AP270:AP276"/>
    <mergeCell ref="AP277:AP283"/>
    <mergeCell ref="AP284:AP290"/>
    <mergeCell ref="AP291:AP297"/>
    <mergeCell ref="AP298:AP304"/>
    <mergeCell ref="AP305:AP311"/>
    <mergeCell ref="AP312:AP318"/>
    <mergeCell ref="AP319:AP325"/>
    <mergeCell ref="C101:C107"/>
    <mergeCell ref="Z106:Z107"/>
    <mergeCell ref="AA106:AA107"/>
    <mergeCell ref="AB106:AB107"/>
    <mergeCell ref="AC106:AC107"/>
    <mergeCell ref="AD106:AD107"/>
    <mergeCell ref="AE106:AE107"/>
    <mergeCell ref="C108:C114"/>
    <mergeCell ref="AF108:AF114"/>
    <mergeCell ref="AG108:AG114"/>
    <mergeCell ref="AH108:AH114"/>
    <mergeCell ref="AI108:AI114"/>
    <mergeCell ref="AJ108:AJ114"/>
    <mergeCell ref="AK108:AK114"/>
    <mergeCell ref="AL108:AL114"/>
    <mergeCell ref="AM108:AM114"/>
    <mergeCell ref="A356:A500"/>
    <mergeCell ref="B356:B500"/>
    <mergeCell ref="C356:C362"/>
    <mergeCell ref="AF356:AF362"/>
    <mergeCell ref="AG356:AG362"/>
    <mergeCell ref="AH356:AH362"/>
    <mergeCell ref="AI356:AI362"/>
    <mergeCell ref="AJ356:AJ362"/>
    <mergeCell ref="AK356:AK362"/>
    <mergeCell ref="AL356:AL362"/>
    <mergeCell ref="AM356:AM362"/>
    <mergeCell ref="AN356:AN362"/>
    <mergeCell ref="AO356:AO362"/>
    <mergeCell ref="AP356:AP362"/>
    <mergeCell ref="AS356:AS362"/>
    <mergeCell ref="AD361:AD362"/>
    <mergeCell ref="AE361:AE362"/>
    <mergeCell ref="C363:C369"/>
    <mergeCell ref="AF363:AF369"/>
    <mergeCell ref="AG363:AG369"/>
    <mergeCell ref="AH363:AH369"/>
    <mergeCell ref="AI363:AI369"/>
    <mergeCell ref="AJ363:AJ369"/>
    <mergeCell ref="AK363:AK369"/>
    <mergeCell ref="AL363:AL369"/>
    <mergeCell ref="AM363:AM369"/>
    <mergeCell ref="AN363:AN369"/>
    <mergeCell ref="AO363:AO369"/>
    <mergeCell ref="AP363:AP369"/>
    <mergeCell ref="AS363:AS369"/>
    <mergeCell ref="C370:C376"/>
    <mergeCell ref="AF370:AF376"/>
    <mergeCell ref="AT356:AT362"/>
    <mergeCell ref="AU356:AU362"/>
    <mergeCell ref="AX356:AX362"/>
    <mergeCell ref="AY356:AY362"/>
    <mergeCell ref="BD356:BD362"/>
    <mergeCell ref="BE356:BE362"/>
    <mergeCell ref="D361:D362"/>
    <mergeCell ref="E361:E362"/>
    <mergeCell ref="F361:F362"/>
    <mergeCell ref="G361:G362"/>
    <mergeCell ref="H361:H362"/>
    <mergeCell ref="I361:I362"/>
    <mergeCell ref="J361:J362"/>
    <mergeCell ref="K361:K362"/>
    <mergeCell ref="L361:L362"/>
    <mergeCell ref="M361:M362"/>
    <mergeCell ref="N361:N362"/>
    <mergeCell ref="O361:O362"/>
    <mergeCell ref="P361:P362"/>
    <mergeCell ref="Q361:Q362"/>
    <mergeCell ref="R361:R362"/>
    <mergeCell ref="S361:S362"/>
    <mergeCell ref="T361:T362"/>
    <mergeCell ref="U361:U362"/>
    <mergeCell ref="V361:V362"/>
    <mergeCell ref="W361:W362"/>
    <mergeCell ref="X361:X362"/>
    <mergeCell ref="Y361:Y362"/>
    <mergeCell ref="Z361:Z362"/>
    <mergeCell ref="AA361:AA362"/>
    <mergeCell ref="AB361:AB362"/>
    <mergeCell ref="AC361:AC362"/>
    <mergeCell ref="BD363:BD369"/>
    <mergeCell ref="BE363:BE369"/>
    <mergeCell ref="D368:D369"/>
    <mergeCell ref="E368:E369"/>
    <mergeCell ref="F368:F369"/>
    <mergeCell ref="G368:G369"/>
    <mergeCell ref="H368:H369"/>
    <mergeCell ref="I368:I369"/>
    <mergeCell ref="J368:J369"/>
    <mergeCell ref="K368:K369"/>
    <mergeCell ref="L368:L369"/>
    <mergeCell ref="M368:M369"/>
    <mergeCell ref="N368:N369"/>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AE368:AE369"/>
    <mergeCell ref="AI370:AI376"/>
    <mergeCell ref="AJ370:AJ376"/>
    <mergeCell ref="AK370:AK376"/>
    <mergeCell ref="AL370:AL376"/>
    <mergeCell ref="AM370:AM376"/>
    <mergeCell ref="AN370:AN376"/>
    <mergeCell ref="AO370:AO376"/>
    <mergeCell ref="AP370:AP376"/>
    <mergeCell ref="AS370:AS376"/>
    <mergeCell ref="AT370:AT376"/>
    <mergeCell ref="AU370:AU376"/>
    <mergeCell ref="AT363:AT369"/>
    <mergeCell ref="AU363:AU369"/>
    <mergeCell ref="AX370:AX376"/>
    <mergeCell ref="AY370:AY376"/>
    <mergeCell ref="AX363:AX369"/>
    <mergeCell ref="AY363:AY369"/>
    <mergeCell ref="BD370:BD376"/>
    <mergeCell ref="BE370:BE376"/>
    <mergeCell ref="D375:D376"/>
    <mergeCell ref="E375:E376"/>
    <mergeCell ref="F375:F376"/>
    <mergeCell ref="G375:G376"/>
    <mergeCell ref="H375:H376"/>
    <mergeCell ref="I375:I376"/>
    <mergeCell ref="J375:J376"/>
    <mergeCell ref="K375:K376"/>
    <mergeCell ref="L375:L376"/>
    <mergeCell ref="M375:M376"/>
    <mergeCell ref="N375:N376"/>
    <mergeCell ref="O375:O376"/>
    <mergeCell ref="P375:P376"/>
    <mergeCell ref="Q375:Q376"/>
    <mergeCell ref="R375:R376"/>
    <mergeCell ref="S375:S376"/>
    <mergeCell ref="T375:T376"/>
    <mergeCell ref="U375:U376"/>
    <mergeCell ref="V375:V376"/>
    <mergeCell ref="W375:W376"/>
    <mergeCell ref="X375:X376"/>
    <mergeCell ref="Y375:Y376"/>
    <mergeCell ref="Z375:Z376"/>
    <mergeCell ref="AA375:AA376"/>
    <mergeCell ref="AB375:AB376"/>
    <mergeCell ref="AC375:AC376"/>
    <mergeCell ref="AD375:AD376"/>
    <mergeCell ref="AE375:AE376"/>
    <mergeCell ref="AG370:AG376"/>
    <mergeCell ref="AH370:AH376"/>
    <mergeCell ref="C377:C383"/>
    <mergeCell ref="AF377:AF383"/>
    <mergeCell ref="AG377:AG383"/>
    <mergeCell ref="AH377:AH383"/>
    <mergeCell ref="AI377:AI383"/>
    <mergeCell ref="AJ377:AJ383"/>
    <mergeCell ref="AK377:AK383"/>
    <mergeCell ref="AL377:AL383"/>
    <mergeCell ref="AM377:AM383"/>
    <mergeCell ref="AN377:AN383"/>
    <mergeCell ref="AO377:AO383"/>
    <mergeCell ref="AP377:AP383"/>
    <mergeCell ref="AS377:AS383"/>
    <mergeCell ref="AT377:AT383"/>
    <mergeCell ref="AU377:AU383"/>
    <mergeCell ref="AX377:AX383"/>
    <mergeCell ref="AY377:AY383"/>
    <mergeCell ref="BD377:BD383"/>
    <mergeCell ref="BE377:BE383"/>
    <mergeCell ref="D382:D383"/>
    <mergeCell ref="E382:E383"/>
    <mergeCell ref="F382:F383"/>
    <mergeCell ref="G382:G383"/>
    <mergeCell ref="H382:H383"/>
    <mergeCell ref="I382:I383"/>
    <mergeCell ref="J382:J383"/>
    <mergeCell ref="K382:K383"/>
    <mergeCell ref="L382:L383"/>
    <mergeCell ref="M382:M383"/>
    <mergeCell ref="N382:N383"/>
    <mergeCell ref="O382:O383"/>
    <mergeCell ref="P382:P383"/>
    <mergeCell ref="Q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AE382:AE383"/>
    <mergeCell ref="C384:C390"/>
    <mergeCell ref="AF384:AF390"/>
    <mergeCell ref="AG384:AG390"/>
    <mergeCell ref="AH384:AH390"/>
    <mergeCell ref="AI384:AI390"/>
    <mergeCell ref="AJ384:AJ390"/>
    <mergeCell ref="AK384:AK390"/>
    <mergeCell ref="AL384:AL390"/>
    <mergeCell ref="AM384:AM390"/>
    <mergeCell ref="AN384:AN390"/>
    <mergeCell ref="AO384:AO390"/>
    <mergeCell ref="AP384:AP390"/>
    <mergeCell ref="AS384:AS390"/>
    <mergeCell ref="AT384:AT390"/>
    <mergeCell ref="AU384:AU390"/>
    <mergeCell ref="AX384:AX390"/>
    <mergeCell ref="AY384:AY390"/>
    <mergeCell ref="BD384:BD390"/>
    <mergeCell ref="BE384:BE390"/>
    <mergeCell ref="D389:D390"/>
    <mergeCell ref="E389:E390"/>
    <mergeCell ref="F389:F390"/>
    <mergeCell ref="G389:G390"/>
    <mergeCell ref="H389:H390"/>
    <mergeCell ref="I389:I390"/>
    <mergeCell ref="J389:J390"/>
    <mergeCell ref="K389:K390"/>
    <mergeCell ref="L389:L390"/>
    <mergeCell ref="M389:M390"/>
    <mergeCell ref="N389:N390"/>
    <mergeCell ref="O389:O390"/>
    <mergeCell ref="P389:P390"/>
    <mergeCell ref="Q389:Q390"/>
    <mergeCell ref="R389:R390"/>
    <mergeCell ref="S389:S390"/>
    <mergeCell ref="T389:T390"/>
    <mergeCell ref="U389:U390"/>
    <mergeCell ref="V389:V390"/>
    <mergeCell ref="W389:W390"/>
    <mergeCell ref="X389:X390"/>
    <mergeCell ref="Y389:Y390"/>
    <mergeCell ref="Z389:Z390"/>
    <mergeCell ref="AA389:AA390"/>
    <mergeCell ref="AB389:AB390"/>
    <mergeCell ref="AC389:AC390"/>
    <mergeCell ref="AD389:AD390"/>
    <mergeCell ref="AE389:AE390"/>
    <mergeCell ref="C391:C397"/>
    <mergeCell ref="AF391:AF397"/>
    <mergeCell ref="AG391:AG397"/>
    <mergeCell ref="AH391:AH397"/>
    <mergeCell ref="AI391:AI397"/>
    <mergeCell ref="AJ391:AJ397"/>
    <mergeCell ref="AK391:AK397"/>
    <mergeCell ref="AL391:AL397"/>
    <mergeCell ref="AM391:AM397"/>
    <mergeCell ref="AN391:AN397"/>
    <mergeCell ref="AO391:AO397"/>
    <mergeCell ref="AP391:AP397"/>
    <mergeCell ref="AS391:AS397"/>
    <mergeCell ref="AT391:AT397"/>
    <mergeCell ref="AU391:AU397"/>
    <mergeCell ref="AX391:AX397"/>
    <mergeCell ref="AY391:AY397"/>
    <mergeCell ref="BD391:BD397"/>
    <mergeCell ref="BE391:BE397"/>
    <mergeCell ref="D396:D397"/>
    <mergeCell ref="E396:E397"/>
    <mergeCell ref="F396:F397"/>
    <mergeCell ref="G396:G397"/>
    <mergeCell ref="H396:H397"/>
    <mergeCell ref="I396:I397"/>
    <mergeCell ref="J396:J397"/>
    <mergeCell ref="K396:K397"/>
    <mergeCell ref="L396:L397"/>
    <mergeCell ref="M396:M397"/>
    <mergeCell ref="N396:N397"/>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C398:C404"/>
    <mergeCell ref="AF398:AF404"/>
    <mergeCell ref="AG398:AG404"/>
    <mergeCell ref="AH398:AH404"/>
    <mergeCell ref="AI398:AI404"/>
    <mergeCell ref="AJ398:AJ404"/>
    <mergeCell ref="AK398:AK404"/>
    <mergeCell ref="AL398:AL404"/>
    <mergeCell ref="AM398:AM404"/>
    <mergeCell ref="AN398:AN404"/>
    <mergeCell ref="AO398:AO404"/>
    <mergeCell ref="AP398:AP404"/>
    <mergeCell ref="AS398:AS404"/>
    <mergeCell ref="AT398:AT404"/>
    <mergeCell ref="AU398:AU404"/>
    <mergeCell ref="AX398:AX404"/>
    <mergeCell ref="AY398:AY404"/>
    <mergeCell ref="BD398:BD404"/>
    <mergeCell ref="BE398:BE404"/>
    <mergeCell ref="D403:D404"/>
    <mergeCell ref="E403:E404"/>
    <mergeCell ref="F403:F404"/>
    <mergeCell ref="G403:G404"/>
    <mergeCell ref="H403:H404"/>
    <mergeCell ref="I403:I404"/>
    <mergeCell ref="J403:J404"/>
    <mergeCell ref="K403:K404"/>
    <mergeCell ref="L403:L404"/>
    <mergeCell ref="M403:M404"/>
    <mergeCell ref="N403:N404"/>
    <mergeCell ref="O403:O404"/>
    <mergeCell ref="P403:P404"/>
    <mergeCell ref="Q403:Q404"/>
    <mergeCell ref="R403:R404"/>
    <mergeCell ref="S403:S404"/>
    <mergeCell ref="T403:T404"/>
    <mergeCell ref="U403:U404"/>
    <mergeCell ref="V403:V404"/>
    <mergeCell ref="W403:W404"/>
    <mergeCell ref="X403:X404"/>
    <mergeCell ref="Y403:Y404"/>
    <mergeCell ref="Z403:Z404"/>
    <mergeCell ref="AA403:AA404"/>
    <mergeCell ref="AB403:AB404"/>
    <mergeCell ref="AC403:AC404"/>
    <mergeCell ref="AD403:AD404"/>
    <mergeCell ref="AE403:AE404"/>
    <mergeCell ref="C405:C411"/>
    <mergeCell ref="AF405:AF411"/>
    <mergeCell ref="AG405:AG411"/>
    <mergeCell ref="AH405:AH411"/>
    <mergeCell ref="AI405:AI411"/>
    <mergeCell ref="AJ405:AJ411"/>
    <mergeCell ref="AK405:AK411"/>
    <mergeCell ref="AL405:AL411"/>
    <mergeCell ref="AM405:AM411"/>
    <mergeCell ref="AN405:AN411"/>
    <mergeCell ref="AO405:AO411"/>
    <mergeCell ref="AP405:AP411"/>
    <mergeCell ref="AS405:AS411"/>
    <mergeCell ref="AT405:AT411"/>
    <mergeCell ref="AU405:AU411"/>
    <mergeCell ref="AX405:AX411"/>
    <mergeCell ref="AY405:AY411"/>
    <mergeCell ref="BD405:BD411"/>
    <mergeCell ref="BE405:BE411"/>
    <mergeCell ref="D410:D411"/>
    <mergeCell ref="E410:E411"/>
    <mergeCell ref="F410:F411"/>
    <mergeCell ref="G410:G411"/>
    <mergeCell ref="H410:H411"/>
    <mergeCell ref="I410:I411"/>
    <mergeCell ref="J410:J411"/>
    <mergeCell ref="K410:K411"/>
    <mergeCell ref="L410:L411"/>
    <mergeCell ref="M410:M411"/>
    <mergeCell ref="N410:N411"/>
    <mergeCell ref="O410:O411"/>
    <mergeCell ref="P410:P411"/>
    <mergeCell ref="Q410:Q411"/>
    <mergeCell ref="R410:R411"/>
    <mergeCell ref="S410:S411"/>
    <mergeCell ref="T410:T411"/>
    <mergeCell ref="U410:U411"/>
    <mergeCell ref="V410:V411"/>
    <mergeCell ref="W410:W411"/>
    <mergeCell ref="X410:X411"/>
    <mergeCell ref="Y410:Y411"/>
    <mergeCell ref="Z410:Z411"/>
    <mergeCell ref="AA410:AA411"/>
    <mergeCell ref="AB410:AB411"/>
    <mergeCell ref="AC410:AC411"/>
    <mergeCell ref="AD410:AD411"/>
    <mergeCell ref="AE410:AE411"/>
    <mergeCell ref="C412:C418"/>
    <mergeCell ref="AF412:AF418"/>
    <mergeCell ref="AG412:AG418"/>
    <mergeCell ref="AH412:AH418"/>
    <mergeCell ref="AI412:AI418"/>
    <mergeCell ref="AJ412:AJ418"/>
    <mergeCell ref="AK412:AK418"/>
    <mergeCell ref="AL412:AL418"/>
    <mergeCell ref="AM412:AM418"/>
    <mergeCell ref="AN412:AN418"/>
    <mergeCell ref="AO412:AO418"/>
    <mergeCell ref="AP412:AP418"/>
    <mergeCell ref="AS412:AS418"/>
    <mergeCell ref="AT412:AT418"/>
    <mergeCell ref="AU412:AU418"/>
    <mergeCell ref="AX412:AX418"/>
    <mergeCell ref="AY412:AY418"/>
    <mergeCell ref="BD412:BD418"/>
    <mergeCell ref="BE412:BE418"/>
    <mergeCell ref="D417:D418"/>
    <mergeCell ref="E417:E418"/>
    <mergeCell ref="F417:F418"/>
    <mergeCell ref="G417:G418"/>
    <mergeCell ref="H417:H418"/>
    <mergeCell ref="I417:I418"/>
    <mergeCell ref="J417:J418"/>
    <mergeCell ref="K417:K418"/>
    <mergeCell ref="L417:L418"/>
    <mergeCell ref="M417:M418"/>
    <mergeCell ref="N417:N418"/>
    <mergeCell ref="O417:O418"/>
    <mergeCell ref="P417:P418"/>
    <mergeCell ref="Q417:Q418"/>
    <mergeCell ref="R417:R418"/>
    <mergeCell ref="S417:S418"/>
    <mergeCell ref="T417:T418"/>
    <mergeCell ref="U417:U418"/>
    <mergeCell ref="V417:V418"/>
    <mergeCell ref="W417:W418"/>
    <mergeCell ref="X417:X418"/>
    <mergeCell ref="Y417:Y418"/>
    <mergeCell ref="Z417:Z418"/>
    <mergeCell ref="AA417:AA418"/>
    <mergeCell ref="AB417:AB418"/>
    <mergeCell ref="AC417:AC418"/>
    <mergeCell ref="AD417:AD418"/>
    <mergeCell ref="AE417:AE418"/>
    <mergeCell ref="C419:C425"/>
    <mergeCell ref="AF419:AF425"/>
    <mergeCell ref="AG419:AG425"/>
    <mergeCell ref="AH419:AH425"/>
    <mergeCell ref="AI419:AI425"/>
    <mergeCell ref="AJ419:AJ425"/>
    <mergeCell ref="AK419:AK425"/>
    <mergeCell ref="AL419:AL425"/>
    <mergeCell ref="AM419:AM425"/>
    <mergeCell ref="AN419:AN425"/>
    <mergeCell ref="AO419:AO425"/>
    <mergeCell ref="AP419:AP425"/>
    <mergeCell ref="AS419:AS425"/>
    <mergeCell ref="AT419:AT425"/>
    <mergeCell ref="AU419:AU425"/>
    <mergeCell ref="AX419:AX425"/>
    <mergeCell ref="AY419:AY425"/>
    <mergeCell ref="BD419:BD425"/>
    <mergeCell ref="BE419:BE425"/>
    <mergeCell ref="D424:D425"/>
    <mergeCell ref="E424:E425"/>
    <mergeCell ref="F424:F425"/>
    <mergeCell ref="G424:G425"/>
    <mergeCell ref="H424:H425"/>
    <mergeCell ref="I424:I425"/>
    <mergeCell ref="J424:J425"/>
    <mergeCell ref="K424:K425"/>
    <mergeCell ref="L424:L425"/>
    <mergeCell ref="M424:M425"/>
    <mergeCell ref="N424:N425"/>
    <mergeCell ref="O424:O425"/>
    <mergeCell ref="P424:P425"/>
    <mergeCell ref="Q424:Q425"/>
    <mergeCell ref="R424:R425"/>
    <mergeCell ref="S424:S425"/>
    <mergeCell ref="T424:T425"/>
    <mergeCell ref="U424:U425"/>
    <mergeCell ref="V424:V425"/>
    <mergeCell ref="W424:W425"/>
    <mergeCell ref="X424:X425"/>
    <mergeCell ref="Y424:Y425"/>
    <mergeCell ref="Z424:Z425"/>
    <mergeCell ref="AA424:AA425"/>
    <mergeCell ref="AB424:AB425"/>
    <mergeCell ref="AC424:AC425"/>
    <mergeCell ref="AD424:AD425"/>
    <mergeCell ref="AE424:AE425"/>
    <mergeCell ref="C426:C432"/>
    <mergeCell ref="AF426:AF432"/>
    <mergeCell ref="AG426:AG432"/>
    <mergeCell ref="AH426:AH432"/>
    <mergeCell ref="AI426:AI432"/>
    <mergeCell ref="AJ426:AJ432"/>
    <mergeCell ref="AK426:AK432"/>
    <mergeCell ref="AL426:AL432"/>
    <mergeCell ref="AM426:AM432"/>
    <mergeCell ref="AN426:AN432"/>
    <mergeCell ref="AO426:AO432"/>
    <mergeCell ref="AP426:AP432"/>
    <mergeCell ref="AS426:AS432"/>
    <mergeCell ref="AT426:AT432"/>
    <mergeCell ref="AU426:AU432"/>
    <mergeCell ref="AX426:AX432"/>
    <mergeCell ref="AY426:AY432"/>
    <mergeCell ref="BD426:BD432"/>
    <mergeCell ref="BE426:BE432"/>
    <mergeCell ref="D431:D432"/>
    <mergeCell ref="E431:E432"/>
    <mergeCell ref="F431:F432"/>
    <mergeCell ref="G431:G432"/>
    <mergeCell ref="H431:H432"/>
    <mergeCell ref="I431:I432"/>
    <mergeCell ref="J431:J432"/>
    <mergeCell ref="K431:K432"/>
    <mergeCell ref="L431:L432"/>
    <mergeCell ref="M431:M432"/>
    <mergeCell ref="N431:N432"/>
    <mergeCell ref="O431:O432"/>
    <mergeCell ref="P431:P432"/>
    <mergeCell ref="Q431:Q432"/>
    <mergeCell ref="R431:R432"/>
    <mergeCell ref="S431:S432"/>
    <mergeCell ref="T431:T432"/>
    <mergeCell ref="U431:U432"/>
    <mergeCell ref="V431:V432"/>
    <mergeCell ref="W431:W432"/>
    <mergeCell ref="X431:X432"/>
    <mergeCell ref="Y431:Y432"/>
    <mergeCell ref="Z431:Z432"/>
    <mergeCell ref="AA431:AA432"/>
    <mergeCell ref="AB431:AB432"/>
    <mergeCell ref="AC431:AC432"/>
    <mergeCell ref="AD431:AD432"/>
    <mergeCell ref="AE431:AE432"/>
    <mergeCell ref="C433:C439"/>
    <mergeCell ref="AF433:AF439"/>
    <mergeCell ref="AG433:AG439"/>
    <mergeCell ref="AH433:AH439"/>
    <mergeCell ref="AI433:AI439"/>
    <mergeCell ref="AJ433:AJ439"/>
    <mergeCell ref="AK433:AK439"/>
    <mergeCell ref="AL433:AL439"/>
    <mergeCell ref="AM433:AM439"/>
    <mergeCell ref="AN433:AN439"/>
    <mergeCell ref="AO433:AO439"/>
    <mergeCell ref="AP433:AP439"/>
    <mergeCell ref="AS433:AS439"/>
    <mergeCell ref="AT433:AT439"/>
    <mergeCell ref="AU433:AU439"/>
    <mergeCell ref="AX433:AX439"/>
    <mergeCell ref="AY433:AY439"/>
    <mergeCell ref="BD433:BD439"/>
    <mergeCell ref="BE433:BE439"/>
    <mergeCell ref="D438:D439"/>
    <mergeCell ref="E438:E439"/>
    <mergeCell ref="F438:F439"/>
    <mergeCell ref="G438:G439"/>
    <mergeCell ref="H438:H439"/>
    <mergeCell ref="I438:I439"/>
    <mergeCell ref="J438:J439"/>
    <mergeCell ref="K438:K439"/>
    <mergeCell ref="L438:L439"/>
    <mergeCell ref="M438:M439"/>
    <mergeCell ref="N438:N439"/>
    <mergeCell ref="O438:O439"/>
    <mergeCell ref="P438:P439"/>
    <mergeCell ref="Q438:Q439"/>
    <mergeCell ref="R438:R439"/>
    <mergeCell ref="S438:S439"/>
    <mergeCell ref="T438:T439"/>
    <mergeCell ref="U438:U439"/>
    <mergeCell ref="V438:V439"/>
    <mergeCell ref="W438:W439"/>
    <mergeCell ref="X438:X439"/>
    <mergeCell ref="Y438:Y439"/>
    <mergeCell ref="Z438:Z439"/>
    <mergeCell ref="AA438:AA439"/>
    <mergeCell ref="AB438:AB439"/>
    <mergeCell ref="AC438:AC439"/>
    <mergeCell ref="AD438:AD439"/>
    <mergeCell ref="AE438:AE439"/>
    <mergeCell ref="C440:C446"/>
    <mergeCell ref="AF440:AF446"/>
    <mergeCell ref="AG440:AG446"/>
    <mergeCell ref="AH440:AH446"/>
    <mergeCell ref="AI440:AI446"/>
    <mergeCell ref="AJ440:AJ446"/>
    <mergeCell ref="AK440:AK446"/>
    <mergeCell ref="AL440:AL446"/>
    <mergeCell ref="AM440:AM446"/>
    <mergeCell ref="AN440:AN446"/>
    <mergeCell ref="AO440:AO446"/>
    <mergeCell ref="AP440:AP446"/>
    <mergeCell ref="AS440:AS446"/>
    <mergeCell ref="AT440:AT446"/>
    <mergeCell ref="AU440:AU446"/>
    <mergeCell ref="AX440:AX446"/>
    <mergeCell ref="AY440:AY446"/>
    <mergeCell ref="BD440:BD446"/>
    <mergeCell ref="BE440:BE446"/>
    <mergeCell ref="D445:D446"/>
    <mergeCell ref="E445:E446"/>
    <mergeCell ref="F445:F446"/>
    <mergeCell ref="G445:G446"/>
    <mergeCell ref="H445:H446"/>
    <mergeCell ref="I445:I446"/>
    <mergeCell ref="J445:J446"/>
    <mergeCell ref="K445:K446"/>
    <mergeCell ref="L445:L446"/>
    <mergeCell ref="M445:M446"/>
    <mergeCell ref="N445:N446"/>
    <mergeCell ref="O445:O446"/>
    <mergeCell ref="P445:P446"/>
    <mergeCell ref="Q445:Q446"/>
    <mergeCell ref="R445:R446"/>
    <mergeCell ref="S445:S446"/>
    <mergeCell ref="T445:T446"/>
    <mergeCell ref="U445:U446"/>
    <mergeCell ref="V445:V446"/>
    <mergeCell ref="W445:W446"/>
    <mergeCell ref="X445:X446"/>
    <mergeCell ref="Y445:Y446"/>
    <mergeCell ref="Z445:Z446"/>
    <mergeCell ref="AA445:AA446"/>
    <mergeCell ref="AB445:AB446"/>
    <mergeCell ref="AC445:AC446"/>
    <mergeCell ref="AD445:AD446"/>
    <mergeCell ref="AE445:AE446"/>
    <mergeCell ref="C447:C453"/>
    <mergeCell ref="AF447:AF453"/>
    <mergeCell ref="AG447:AG453"/>
    <mergeCell ref="AH447:AH453"/>
    <mergeCell ref="AI447:AI453"/>
    <mergeCell ref="AJ447:AJ453"/>
    <mergeCell ref="AK447:AK453"/>
    <mergeCell ref="AL447:AL453"/>
    <mergeCell ref="AM447:AM453"/>
    <mergeCell ref="AN447:AN453"/>
    <mergeCell ref="AO447:AO453"/>
    <mergeCell ref="AP447:AP453"/>
    <mergeCell ref="AS447:AS453"/>
    <mergeCell ref="AT447:AT453"/>
    <mergeCell ref="AU447:AU453"/>
    <mergeCell ref="AX447:AX453"/>
    <mergeCell ref="AY447:AY453"/>
    <mergeCell ref="BD447:BD453"/>
    <mergeCell ref="BE447:BE453"/>
    <mergeCell ref="D452:D453"/>
    <mergeCell ref="E452:E453"/>
    <mergeCell ref="F452:F453"/>
    <mergeCell ref="G452:G453"/>
    <mergeCell ref="H452:H453"/>
    <mergeCell ref="I452:I453"/>
    <mergeCell ref="J452:J453"/>
    <mergeCell ref="K452:K453"/>
    <mergeCell ref="L452:L453"/>
    <mergeCell ref="M452:M453"/>
    <mergeCell ref="N452:N453"/>
    <mergeCell ref="O452:O453"/>
    <mergeCell ref="P452:P453"/>
    <mergeCell ref="Q452:Q453"/>
    <mergeCell ref="R452:R453"/>
    <mergeCell ref="S452:S453"/>
    <mergeCell ref="T452:T453"/>
    <mergeCell ref="U452:U453"/>
    <mergeCell ref="V452:V453"/>
    <mergeCell ref="W452:W453"/>
    <mergeCell ref="X452:X453"/>
    <mergeCell ref="Y452:Y453"/>
    <mergeCell ref="Z452:Z453"/>
    <mergeCell ref="AA452:AA453"/>
    <mergeCell ref="AB452:AB453"/>
    <mergeCell ref="AC452:AC453"/>
    <mergeCell ref="AD452:AD453"/>
    <mergeCell ref="AE452:AE453"/>
    <mergeCell ref="C454:C460"/>
    <mergeCell ref="AF454:AF460"/>
    <mergeCell ref="AG454:AG460"/>
    <mergeCell ref="AH454:AH460"/>
    <mergeCell ref="AI454:AI460"/>
    <mergeCell ref="AJ454:AJ460"/>
    <mergeCell ref="AK454:AK460"/>
    <mergeCell ref="AL454:AL460"/>
    <mergeCell ref="AM454:AM460"/>
    <mergeCell ref="AN454:AN460"/>
    <mergeCell ref="AO454:AO460"/>
    <mergeCell ref="AP454:AP460"/>
    <mergeCell ref="AS454:AS460"/>
    <mergeCell ref="AT454:AT460"/>
    <mergeCell ref="AU454:AU460"/>
    <mergeCell ref="AX454:AX460"/>
    <mergeCell ref="AY454:AY460"/>
    <mergeCell ref="BD454:BD460"/>
    <mergeCell ref="BE454:BE460"/>
    <mergeCell ref="D459:D460"/>
    <mergeCell ref="E459:E460"/>
    <mergeCell ref="F459:F460"/>
    <mergeCell ref="G459:G460"/>
    <mergeCell ref="H459:H460"/>
    <mergeCell ref="I459:I460"/>
    <mergeCell ref="J459:J460"/>
    <mergeCell ref="K459:K460"/>
    <mergeCell ref="L459:L460"/>
    <mergeCell ref="M459:M460"/>
    <mergeCell ref="N459:N460"/>
    <mergeCell ref="O459:O460"/>
    <mergeCell ref="P459:P460"/>
    <mergeCell ref="Q459:Q460"/>
    <mergeCell ref="R459:R460"/>
    <mergeCell ref="S459:S460"/>
    <mergeCell ref="T459:T460"/>
    <mergeCell ref="U459:U460"/>
    <mergeCell ref="V459:V460"/>
    <mergeCell ref="W459:W460"/>
    <mergeCell ref="X459:X460"/>
    <mergeCell ref="Y459:Y460"/>
    <mergeCell ref="Z459:Z460"/>
    <mergeCell ref="AA459:AA460"/>
    <mergeCell ref="AB459:AB460"/>
    <mergeCell ref="AC459:AC460"/>
    <mergeCell ref="AD459:AD460"/>
    <mergeCell ref="AE459:AE460"/>
    <mergeCell ref="C461:C467"/>
    <mergeCell ref="AF461:AF467"/>
    <mergeCell ref="AG461:AG467"/>
    <mergeCell ref="AH461:AH467"/>
    <mergeCell ref="AI461:AI467"/>
    <mergeCell ref="AJ461:AJ467"/>
    <mergeCell ref="AK461:AK467"/>
    <mergeCell ref="AL461:AL467"/>
    <mergeCell ref="AM461:AM467"/>
    <mergeCell ref="AN461:AN467"/>
    <mergeCell ref="AO461:AO467"/>
    <mergeCell ref="AP461:AP467"/>
    <mergeCell ref="AS461:AS467"/>
    <mergeCell ref="AT461:AT467"/>
    <mergeCell ref="AU461:AU467"/>
    <mergeCell ref="AX461:AX467"/>
    <mergeCell ref="AY461:AY467"/>
    <mergeCell ref="BD461:BD467"/>
    <mergeCell ref="BE461:BE467"/>
    <mergeCell ref="D466:D467"/>
    <mergeCell ref="E466:E467"/>
    <mergeCell ref="F466:F467"/>
    <mergeCell ref="G466:G467"/>
    <mergeCell ref="H466:H467"/>
    <mergeCell ref="I466:I467"/>
    <mergeCell ref="J466:J467"/>
    <mergeCell ref="K466:K467"/>
    <mergeCell ref="L466:L467"/>
    <mergeCell ref="M466:M467"/>
    <mergeCell ref="N466:N467"/>
    <mergeCell ref="O466:O467"/>
    <mergeCell ref="P466:P467"/>
    <mergeCell ref="Q466:Q467"/>
    <mergeCell ref="R466:R467"/>
    <mergeCell ref="S466:S467"/>
    <mergeCell ref="T466:T467"/>
    <mergeCell ref="U466:U467"/>
    <mergeCell ref="V466:V467"/>
    <mergeCell ref="W466:W467"/>
    <mergeCell ref="X466:X467"/>
    <mergeCell ref="Y466:Y467"/>
    <mergeCell ref="Z466:Z467"/>
    <mergeCell ref="AA466:AA467"/>
    <mergeCell ref="AB466:AB467"/>
    <mergeCell ref="AC466:AC467"/>
    <mergeCell ref="AD466:AD467"/>
    <mergeCell ref="AE466:AE467"/>
    <mergeCell ref="C468:C474"/>
    <mergeCell ref="AF468:AF474"/>
    <mergeCell ref="AG468:AG474"/>
    <mergeCell ref="AH468:AH474"/>
    <mergeCell ref="AI468:AI474"/>
    <mergeCell ref="AJ468:AJ474"/>
    <mergeCell ref="AK468:AK474"/>
    <mergeCell ref="AL468:AL474"/>
    <mergeCell ref="AM468:AM474"/>
    <mergeCell ref="AN468:AN474"/>
    <mergeCell ref="AO468:AO474"/>
    <mergeCell ref="AP468:AP474"/>
    <mergeCell ref="AS468:AS474"/>
    <mergeCell ref="AT468:AT474"/>
    <mergeCell ref="AU468:AU474"/>
    <mergeCell ref="AX468:AX474"/>
    <mergeCell ref="AY468:AY474"/>
    <mergeCell ref="BD468:BD474"/>
    <mergeCell ref="BE468:BE474"/>
    <mergeCell ref="D473:D474"/>
    <mergeCell ref="E473:E474"/>
    <mergeCell ref="F473:F474"/>
    <mergeCell ref="G473:G474"/>
    <mergeCell ref="H473:H474"/>
    <mergeCell ref="I473:I474"/>
    <mergeCell ref="J473:J474"/>
    <mergeCell ref="K473:K474"/>
    <mergeCell ref="L473:L474"/>
    <mergeCell ref="M473:M474"/>
    <mergeCell ref="N473:N474"/>
    <mergeCell ref="O473:O474"/>
    <mergeCell ref="P473:P474"/>
    <mergeCell ref="Q473:Q474"/>
    <mergeCell ref="R473:R474"/>
    <mergeCell ref="S473:S474"/>
    <mergeCell ref="T473:T474"/>
    <mergeCell ref="U473:U474"/>
    <mergeCell ref="V473:V474"/>
    <mergeCell ref="W473:W474"/>
    <mergeCell ref="X473:X474"/>
    <mergeCell ref="Y473:Y474"/>
    <mergeCell ref="Z473:Z474"/>
    <mergeCell ref="AA473:AA474"/>
    <mergeCell ref="AB473:AB474"/>
    <mergeCell ref="AC473:AC474"/>
    <mergeCell ref="AD473:AD474"/>
    <mergeCell ref="AE473:AE474"/>
    <mergeCell ref="C475:C481"/>
    <mergeCell ref="AF475:AF481"/>
    <mergeCell ref="AG475:AG481"/>
    <mergeCell ref="AH475:AH481"/>
    <mergeCell ref="AI475:AI481"/>
    <mergeCell ref="AJ475:AJ481"/>
    <mergeCell ref="AK475:AK481"/>
    <mergeCell ref="AL475:AL481"/>
    <mergeCell ref="AM475:AM481"/>
    <mergeCell ref="AN475:AN481"/>
    <mergeCell ref="AO475:AO481"/>
    <mergeCell ref="AP475:AP481"/>
    <mergeCell ref="AS475:AS481"/>
    <mergeCell ref="AT475:AT481"/>
    <mergeCell ref="AU475:AU481"/>
    <mergeCell ref="AX475:AX481"/>
    <mergeCell ref="AY475:AY481"/>
    <mergeCell ref="BD475:BD481"/>
    <mergeCell ref="BE475:BE481"/>
    <mergeCell ref="D480:D481"/>
    <mergeCell ref="E480:E481"/>
    <mergeCell ref="F480:F481"/>
    <mergeCell ref="G480:G481"/>
    <mergeCell ref="H480:H481"/>
    <mergeCell ref="I480:I481"/>
    <mergeCell ref="J480:J481"/>
    <mergeCell ref="K480:K481"/>
    <mergeCell ref="L480:L481"/>
    <mergeCell ref="M480:M481"/>
    <mergeCell ref="N480:N481"/>
    <mergeCell ref="O480:O481"/>
    <mergeCell ref="P480:P481"/>
    <mergeCell ref="Q480:Q481"/>
    <mergeCell ref="R480:R481"/>
    <mergeCell ref="S480:S481"/>
    <mergeCell ref="T480:T481"/>
    <mergeCell ref="U480:U481"/>
    <mergeCell ref="V480:V481"/>
    <mergeCell ref="W480:W481"/>
    <mergeCell ref="X480:X481"/>
    <mergeCell ref="Y480:Y481"/>
    <mergeCell ref="Z480:Z481"/>
    <mergeCell ref="AA480:AA481"/>
    <mergeCell ref="AB480:AB481"/>
    <mergeCell ref="AC480:AC481"/>
    <mergeCell ref="AD480:AD481"/>
    <mergeCell ref="AE480:AE481"/>
    <mergeCell ref="C482:C488"/>
    <mergeCell ref="AF482:AF488"/>
    <mergeCell ref="AG482:AG488"/>
    <mergeCell ref="AH482:AH488"/>
    <mergeCell ref="AI482:AI488"/>
    <mergeCell ref="AJ482:AJ488"/>
    <mergeCell ref="AK482:AK488"/>
    <mergeCell ref="AL482:AL488"/>
    <mergeCell ref="AM482:AM488"/>
    <mergeCell ref="AN482:AN488"/>
    <mergeCell ref="AO482:AO488"/>
    <mergeCell ref="AP482:AP488"/>
    <mergeCell ref="AS482:AS488"/>
    <mergeCell ref="AT482:AT488"/>
    <mergeCell ref="AU482:AU488"/>
    <mergeCell ref="AX482:AX488"/>
    <mergeCell ref="AY482:AY488"/>
    <mergeCell ref="BD482:BD488"/>
    <mergeCell ref="BE482:BE488"/>
    <mergeCell ref="D487:D488"/>
    <mergeCell ref="E487:E488"/>
    <mergeCell ref="F487:F488"/>
    <mergeCell ref="G487:G488"/>
    <mergeCell ref="H487:H488"/>
    <mergeCell ref="I487:I488"/>
    <mergeCell ref="J487:J488"/>
    <mergeCell ref="K487:K488"/>
    <mergeCell ref="L487:L488"/>
    <mergeCell ref="M487:M488"/>
    <mergeCell ref="N487:N488"/>
    <mergeCell ref="O487:O488"/>
    <mergeCell ref="P487:P488"/>
    <mergeCell ref="Q487:Q488"/>
    <mergeCell ref="R487:R488"/>
    <mergeCell ref="S487:S488"/>
    <mergeCell ref="T487:T488"/>
    <mergeCell ref="U487:U488"/>
    <mergeCell ref="V487:V488"/>
    <mergeCell ref="W487:W488"/>
    <mergeCell ref="X487:X488"/>
    <mergeCell ref="Y487:Y488"/>
    <mergeCell ref="Z487:Z488"/>
    <mergeCell ref="AA487:AA488"/>
    <mergeCell ref="AB487:AB488"/>
    <mergeCell ref="AC487:AC488"/>
    <mergeCell ref="AD487:AD488"/>
    <mergeCell ref="AE487:AE488"/>
    <mergeCell ref="C489:C495"/>
    <mergeCell ref="AF489:AF495"/>
    <mergeCell ref="AG489:AG495"/>
    <mergeCell ref="AH489:AH495"/>
    <mergeCell ref="AI489:AI495"/>
    <mergeCell ref="AJ489:AJ495"/>
    <mergeCell ref="AK489:AK495"/>
    <mergeCell ref="AL489:AL495"/>
    <mergeCell ref="AM489:AM495"/>
    <mergeCell ref="AN489:AN495"/>
    <mergeCell ref="AO489:AO495"/>
    <mergeCell ref="AP489:AP495"/>
    <mergeCell ref="AS489:AS495"/>
    <mergeCell ref="AT489:AT495"/>
    <mergeCell ref="AU489:AU495"/>
    <mergeCell ref="AX489:AX495"/>
    <mergeCell ref="AY489:AY495"/>
    <mergeCell ref="BD489:BD495"/>
    <mergeCell ref="BE489:BE495"/>
    <mergeCell ref="D494:D495"/>
    <mergeCell ref="E494:E495"/>
    <mergeCell ref="F494:F495"/>
    <mergeCell ref="G494:G495"/>
    <mergeCell ref="H494:H495"/>
    <mergeCell ref="I494:I495"/>
    <mergeCell ref="J494:J495"/>
    <mergeCell ref="K494:K495"/>
    <mergeCell ref="L494:L495"/>
    <mergeCell ref="M494:M495"/>
    <mergeCell ref="N494:N495"/>
    <mergeCell ref="O494:O495"/>
    <mergeCell ref="P494:P495"/>
    <mergeCell ref="Q494:Q495"/>
    <mergeCell ref="R494:R495"/>
    <mergeCell ref="S494:S495"/>
    <mergeCell ref="T494:T495"/>
    <mergeCell ref="U494:U495"/>
    <mergeCell ref="V494:V495"/>
    <mergeCell ref="W494:W495"/>
    <mergeCell ref="X494:X495"/>
    <mergeCell ref="Y494:Y495"/>
    <mergeCell ref="Z494:Z495"/>
    <mergeCell ref="AA494:AA495"/>
    <mergeCell ref="AB494:AB495"/>
    <mergeCell ref="AC494:AC495"/>
    <mergeCell ref="AD494:AD495"/>
    <mergeCell ref="AE494:AE495"/>
    <mergeCell ref="C496:C500"/>
    <mergeCell ref="AF496:AF500"/>
    <mergeCell ref="AG496:AG500"/>
    <mergeCell ref="AH496:AH500"/>
    <mergeCell ref="AI496:AI500"/>
    <mergeCell ref="AJ496:AJ500"/>
    <mergeCell ref="AK496:AK500"/>
    <mergeCell ref="AL496:AL500"/>
    <mergeCell ref="AM496:AM500"/>
    <mergeCell ref="AN496:AN500"/>
    <mergeCell ref="AO496:AO500"/>
    <mergeCell ref="AP496:AP500"/>
    <mergeCell ref="AQ496:AQ500"/>
    <mergeCell ref="AR496:AR500"/>
    <mergeCell ref="AT496:AT500"/>
    <mergeCell ref="AU496:AU500"/>
    <mergeCell ref="AV496:AV500"/>
    <mergeCell ref="AB497:AB498"/>
    <mergeCell ref="AC497:AC498"/>
    <mergeCell ref="AD497:AD498"/>
    <mergeCell ref="AE497:AE498"/>
    <mergeCell ref="AW496:AW500"/>
    <mergeCell ref="AY496:AY500"/>
    <mergeCell ref="AZ496:AZ500"/>
    <mergeCell ref="BA496:BA500"/>
    <mergeCell ref="BB496:BB500"/>
    <mergeCell ref="BC496:BC500"/>
    <mergeCell ref="BD496:BD500"/>
    <mergeCell ref="BE496:BE500"/>
    <mergeCell ref="D497:D498"/>
    <mergeCell ref="E497:E498"/>
    <mergeCell ref="F497:F498"/>
    <mergeCell ref="G497:G498"/>
    <mergeCell ref="H497:H498"/>
    <mergeCell ref="I497:I498"/>
    <mergeCell ref="J497:J498"/>
    <mergeCell ref="K497:K498"/>
    <mergeCell ref="L497:L498"/>
    <mergeCell ref="M497:M498"/>
    <mergeCell ref="N497:N498"/>
    <mergeCell ref="O497:O498"/>
    <mergeCell ref="P497:P498"/>
    <mergeCell ref="Q497:Q498"/>
    <mergeCell ref="R497:R498"/>
    <mergeCell ref="S497:S498"/>
    <mergeCell ref="T497:T498"/>
    <mergeCell ref="U497:U498"/>
    <mergeCell ref="V497:V498"/>
    <mergeCell ref="W497:W498"/>
    <mergeCell ref="X497:X498"/>
    <mergeCell ref="Y497:Y498"/>
    <mergeCell ref="Z497:Z498"/>
    <mergeCell ref="AA497:AA498"/>
  </mergeCells>
  <dataValidations disablePrompts="1" count="1">
    <dataValidation type="list" allowBlank="1" showInputMessage="1" showErrorMessage="1" sqref="AG155 AG162 AG176:AG178" xr:uid="{00000000-0002-0000-0300-000000000000}">
      <formula1>#REF!</formula1>
    </dataValidation>
  </dataValidations>
  <pageMargins left="0.7" right="0.7" top="0.75" bottom="0.75" header="0.3" footer="0.3"/>
  <pageSetup scale="48" orientation="portrait" r:id="rId1"/>
  <colBreaks count="3" manualBreakCount="3">
    <brk id="7" max="362" man="1"/>
    <brk id="22" max="1048575" man="1"/>
    <brk id="39" max="58"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42"/>
  <sheetViews>
    <sheetView topLeftCell="A291" zoomScale="62" zoomScaleNormal="62" workbookViewId="0">
      <selection activeCell="A339" sqref="A339:XFD342"/>
    </sheetView>
  </sheetViews>
  <sheetFormatPr baseColWidth="10" defaultRowHeight="15" x14ac:dyDescent="0.25"/>
  <cols>
    <col min="1" max="1" width="16.42578125" customWidth="1"/>
    <col min="2" max="2" width="21.710937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44.5703125" customWidth="1"/>
  </cols>
  <sheetData>
    <row r="1" spans="1:14" ht="29.25" customHeight="1" x14ac:dyDescent="0.25">
      <c r="A1" s="1084"/>
      <c r="B1" s="1230"/>
      <c r="C1" s="1234" t="s">
        <v>39</v>
      </c>
      <c r="D1" s="1235"/>
      <c r="E1" s="1235"/>
      <c r="F1" s="1235"/>
      <c r="G1" s="1235"/>
      <c r="H1" s="1235"/>
      <c r="I1" s="1235"/>
      <c r="J1" s="1235"/>
      <c r="K1" s="1235"/>
      <c r="L1" s="1235"/>
      <c r="M1" s="1235"/>
      <c r="N1" s="1236"/>
    </row>
    <row r="2" spans="1:14" ht="33.75" customHeight="1" thickBot="1" x14ac:dyDescent="0.3">
      <c r="A2" s="1086"/>
      <c r="B2" s="1231"/>
      <c r="C2" s="1237" t="s">
        <v>98</v>
      </c>
      <c r="D2" s="1238"/>
      <c r="E2" s="1238"/>
      <c r="F2" s="1238"/>
      <c r="G2" s="1238"/>
      <c r="H2" s="1239"/>
      <c r="I2" s="1239"/>
      <c r="J2" s="1239"/>
      <c r="K2" s="1239"/>
      <c r="L2" s="1239"/>
      <c r="M2" s="1239"/>
      <c r="N2" s="1240"/>
    </row>
    <row r="3" spans="1:14" ht="27" thickBot="1" x14ac:dyDescent="0.45">
      <c r="A3" s="1232"/>
      <c r="B3" s="1233"/>
      <c r="C3" s="1241" t="s">
        <v>40</v>
      </c>
      <c r="D3" s="1242"/>
      <c r="E3" s="1242"/>
      <c r="F3" s="1242"/>
      <c r="G3" s="1242"/>
      <c r="H3" s="1243" t="s">
        <v>346</v>
      </c>
      <c r="I3" s="1244"/>
      <c r="J3" s="1244"/>
      <c r="K3" s="1244"/>
      <c r="L3" s="1244"/>
      <c r="M3" s="1244"/>
      <c r="N3" s="1245"/>
    </row>
    <row r="4" spans="1:14" ht="26.25" customHeight="1" thickBot="1" x14ac:dyDescent="0.3">
      <c r="A4" s="1250" t="s">
        <v>0</v>
      </c>
      <c r="B4" s="1251"/>
      <c r="C4" s="1252" t="s">
        <v>357</v>
      </c>
      <c r="D4" s="1252"/>
      <c r="E4" s="1252"/>
      <c r="F4" s="1252"/>
      <c r="G4" s="1252"/>
      <c r="H4" s="1252"/>
      <c r="I4" s="1252"/>
      <c r="J4" s="1252"/>
      <c r="K4" s="1252"/>
      <c r="L4" s="1252"/>
      <c r="M4" s="1252"/>
      <c r="N4" s="1253"/>
    </row>
    <row r="5" spans="1:14" ht="29.25" customHeight="1" thickBot="1" x14ac:dyDescent="0.3">
      <c r="A5" s="1254" t="s">
        <v>2</v>
      </c>
      <c r="B5" s="1255"/>
      <c r="C5" s="1256" t="s">
        <v>501</v>
      </c>
      <c r="D5" s="1256"/>
      <c r="E5" s="1256"/>
      <c r="F5" s="1256"/>
      <c r="G5" s="1256"/>
      <c r="H5" s="1256"/>
      <c r="I5" s="1256"/>
      <c r="J5" s="1256"/>
      <c r="K5" s="1256"/>
      <c r="L5" s="1256"/>
      <c r="M5" s="1256"/>
      <c r="N5" s="1257"/>
    </row>
    <row r="6" spans="1:14" ht="15.75" thickBot="1" x14ac:dyDescent="0.3"/>
    <row r="7" spans="1:14" ht="28.5" customHeight="1" x14ac:dyDescent="0.25">
      <c r="A7" s="1258" t="s">
        <v>99</v>
      </c>
      <c r="B7" s="1259"/>
      <c r="C7" s="1259"/>
      <c r="D7" s="1259"/>
      <c r="E7" s="1259"/>
      <c r="F7" s="1259"/>
      <c r="G7" s="1259"/>
      <c r="H7" s="1260"/>
    </row>
    <row r="8" spans="1:14" ht="33.75" customHeight="1" x14ac:dyDescent="0.25">
      <c r="A8" s="59" t="s">
        <v>49</v>
      </c>
      <c r="B8" s="60" t="s">
        <v>100</v>
      </c>
      <c r="C8" s="60" t="s">
        <v>101</v>
      </c>
      <c r="D8" s="60" t="s">
        <v>102</v>
      </c>
      <c r="E8" s="60" t="s">
        <v>103</v>
      </c>
      <c r="F8" s="60" t="s">
        <v>104</v>
      </c>
      <c r="G8" s="60" t="s">
        <v>105</v>
      </c>
      <c r="H8" s="61" t="s">
        <v>106</v>
      </c>
    </row>
    <row r="9" spans="1:14" ht="16.5" customHeight="1" x14ac:dyDescent="0.25">
      <c r="A9" s="62" t="s">
        <v>107</v>
      </c>
      <c r="B9" s="63" t="s">
        <v>502</v>
      </c>
      <c r="C9" s="396">
        <v>2670768800</v>
      </c>
      <c r="D9" s="396">
        <v>2670768800</v>
      </c>
      <c r="E9" s="396">
        <v>1246970000</v>
      </c>
      <c r="F9" s="63">
        <v>0</v>
      </c>
      <c r="G9" s="63">
        <v>0</v>
      </c>
      <c r="H9" s="64">
        <f>G9/E9</f>
        <v>0</v>
      </c>
    </row>
    <row r="10" spans="1:14" ht="16.5" customHeight="1" x14ac:dyDescent="0.25">
      <c r="A10" s="62" t="s">
        <v>108</v>
      </c>
      <c r="B10" s="63" t="s">
        <v>502</v>
      </c>
      <c r="C10" s="396">
        <v>2670768800</v>
      </c>
      <c r="D10" s="396">
        <v>2670768800</v>
      </c>
      <c r="E10" s="396">
        <v>2215350000</v>
      </c>
      <c r="F10" s="396">
        <v>23817299</v>
      </c>
      <c r="G10" s="396">
        <v>23817299</v>
      </c>
      <c r="H10" s="397">
        <f t="shared" ref="H10:H12" si="0">G10/E10</f>
        <v>1.075103211682127E-2</v>
      </c>
    </row>
    <row r="11" spans="1:14" ht="16.5" customHeight="1" x14ac:dyDescent="0.25">
      <c r="A11" s="62" t="s">
        <v>109</v>
      </c>
      <c r="B11" s="63" t="s">
        <v>502</v>
      </c>
      <c r="C11" s="396">
        <v>2670768800</v>
      </c>
      <c r="D11" s="396">
        <v>2670768800</v>
      </c>
      <c r="E11" s="396">
        <v>2215350000</v>
      </c>
      <c r="F11" s="396">
        <v>350840769</v>
      </c>
      <c r="G11" s="396">
        <v>350840769</v>
      </c>
      <c r="H11" s="397">
        <f t="shared" si="0"/>
        <v>0.15836809939738641</v>
      </c>
    </row>
    <row r="12" spans="1:14" ht="16.5" customHeight="1" x14ac:dyDescent="0.25">
      <c r="A12" s="62" t="s">
        <v>110</v>
      </c>
      <c r="B12" s="63" t="s">
        <v>502</v>
      </c>
      <c r="C12" s="396">
        <v>2670768800</v>
      </c>
      <c r="D12" s="396">
        <v>2670768800</v>
      </c>
      <c r="E12" s="396">
        <v>2224180800</v>
      </c>
      <c r="F12" s="396">
        <v>635514102</v>
      </c>
      <c r="G12" s="396">
        <v>635514102</v>
      </c>
      <c r="H12" s="397">
        <f t="shared" si="0"/>
        <v>0.28572951533436491</v>
      </c>
    </row>
    <row r="13" spans="1:14" ht="16.5" customHeight="1" x14ac:dyDescent="0.25">
      <c r="A13" s="62" t="s">
        <v>111</v>
      </c>
      <c r="B13" s="63" t="s">
        <v>502</v>
      </c>
      <c r="C13" s="396">
        <v>2670768800</v>
      </c>
      <c r="D13" s="396">
        <v>2670768800</v>
      </c>
      <c r="E13" s="396">
        <v>2232301479</v>
      </c>
      <c r="F13" s="396">
        <v>1325884977</v>
      </c>
      <c r="G13" s="396">
        <v>1325884977</v>
      </c>
      <c r="H13" s="397">
        <f>G13/E13</f>
        <v>0.59395426176662947</v>
      </c>
    </row>
    <row r="14" spans="1:14" ht="16.5" customHeight="1" thickBot="1" x14ac:dyDescent="0.3">
      <c r="A14" s="398" t="s">
        <v>112</v>
      </c>
      <c r="B14" s="63" t="s">
        <v>502</v>
      </c>
      <c r="C14" s="396">
        <v>2670768800</v>
      </c>
      <c r="D14" s="396">
        <v>2670768800</v>
      </c>
      <c r="E14" s="396">
        <v>2667463709</v>
      </c>
      <c r="F14" s="396">
        <v>1953314512</v>
      </c>
      <c r="G14" s="396">
        <v>1953314512</v>
      </c>
      <c r="H14" s="399">
        <f>G14/E14</f>
        <v>0.73227407196189154</v>
      </c>
    </row>
    <row r="15" spans="1:14" ht="16.5" customHeight="1" thickBot="1" x14ac:dyDescent="0.3"/>
    <row r="16" spans="1:14" ht="26.25" customHeight="1" x14ac:dyDescent="0.25">
      <c r="A16" s="1258" t="s">
        <v>113</v>
      </c>
      <c r="B16" s="1259"/>
      <c r="C16" s="1259"/>
      <c r="D16" s="1259"/>
      <c r="E16" s="1259"/>
      <c r="F16" s="1259"/>
      <c r="G16" s="1259"/>
      <c r="H16" s="1260"/>
    </row>
    <row r="17" spans="1:8" ht="25.5" customHeight="1" x14ac:dyDescent="0.25">
      <c r="A17" s="59" t="s">
        <v>50</v>
      </c>
      <c r="B17" s="60" t="s">
        <v>100</v>
      </c>
      <c r="C17" s="60" t="s">
        <v>101</v>
      </c>
      <c r="D17" s="60" t="s">
        <v>102</v>
      </c>
      <c r="E17" s="60" t="s">
        <v>103</v>
      </c>
      <c r="F17" s="60" t="s">
        <v>104</v>
      </c>
      <c r="G17" s="60" t="s">
        <v>105</v>
      </c>
      <c r="H17" s="61" t="s">
        <v>106</v>
      </c>
    </row>
    <row r="18" spans="1:8" ht="16.5" customHeight="1" x14ac:dyDescent="0.25">
      <c r="A18" s="66" t="s">
        <v>114</v>
      </c>
      <c r="B18" s="63" t="s">
        <v>502</v>
      </c>
      <c r="C18" s="396">
        <v>3745000000</v>
      </c>
      <c r="D18" s="396">
        <v>3745000000</v>
      </c>
      <c r="E18" s="63">
        <v>0</v>
      </c>
      <c r="F18" s="63">
        <v>0</v>
      </c>
      <c r="G18" s="63">
        <v>0</v>
      </c>
      <c r="H18" s="399">
        <v>0</v>
      </c>
    </row>
    <row r="19" spans="1:8" ht="16.5" customHeight="1" x14ac:dyDescent="0.25">
      <c r="A19" s="66" t="s">
        <v>115</v>
      </c>
      <c r="B19" s="63" t="s">
        <v>502</v>
      </c>
      <c r="C19" s="396">
        <v>3745000000</v>
      </c>
      <c r="D19" s="396">
        <v>3745000000</v>
      </c>
      <c r="E19" s="400">
        <v>1901743000</v>
      </c>
      <c r="F19" s="400">
        <v>395900</v>
      </c>
      <c r="G19" s="400">
        <v>395900</v>
      </c>
      <c r="H19" s="401">
        <f t="shared" ref="H19:H28" si="1">G19/E19</f>
        <v>2.0817744563802785E-4</v>
      </c>
    </row>
    <row r="20" spans="1:8" ht="16.5" customHeight="1" x14ac:dyDescent="0.25">
      <c r="A20" s="66" t="s">
        <v>116</v>
      </c>
      <c r="B20" s="63" t="s">
        <v>502</v>
      </c>
      <c r="C20" s="396">
        <v>3745000000</v>
      </c>
      <c r="D20" s="396">
        <v>3745000000</v>
      </c>
      <c r="E20" s="396">
        <v>3351664400</v>
      </c>
      <c r="F20" s="400">
        <v>82630899</v>
      </c>
      <c r="G20" s="400">
        <v>82630899</v>
      </c>
      <c r="H20" s="401">
        <f>G20/E20</f>
        <v>2.4653691163112869E-2</v>
      </c>
    </row>
    <row r="21" spans="1:8" ht="16.5" customHeight="1" x14ac:dyDescent="0.25">
      <c r="A21" s="66" t="s">
        <v>117</v>
      </c>
      <c r="B21" s="63" t="s">
        <v>502</v>
      </c>
      <c r="C21" s="396">
        <v>3745000000</v>
      </c>
      <c r="D21" s="396">
        <v>3745000000</v>
      </c>
      <c r="E21" s="396">
        <v>3404698160</v>
      </c>
      <c r="F21" s="396">
        <v>426749532</v>
      </c>
      <c r="G21" s="400">
        <v>426749532</v>
      </c>
      <c r="H21" s="401">
        <f t="shared" si="1"/>
        <v>0.12534137005554702</v>
      </c>
    </row>
    <row r="22" spans="1:8" ht="16.5" customHeight="1" x14ac:dyDescent="0.25">
      <c r="A22" s="66" t="s">
        <v>118</v>
      </c>
      <c r="B22" s="63" t="s">
        <v>502</v>
      </c>
      <c r="C22" s="396">
        <v>3745000000</v>
      </c>
      <c r="D22" s="396">
        <v>3745000000</v>
      </c>
      <c r="E22" s="396">
        <v>3404698160</v>
      </c>
      <c r="F22" s="396">
        <v>853838432</v>
      </c>
      <c r="G22" s="396">
        <v>853838432</v>
      </c>
      <c r="H22" s="401">
        <f t="shared" si="1"/>
        <v>0.25078241649474148</v>
      </c>
    </row>
    <row r="23" spans="1:8" ht="16.5" customHeight="1" x14ac:dyDescent="0.25">
      <c r="A23" s="66" t="s">
        <v>119</v>
      </c>
      <c r="B23" s="63" t="s">
        <v>502</v>
      </c>
      <c r="C23" s="396">
        <v>3745000000</v>
      </c>
      <c r="D23" s="396">
        <v>3745000000</v>
      </c>
      <c r="E23" s="396">
        <v>3447000160</v>
      </c>
      <c r="F23" s="396">
        <v>1298082078</v>
      </c>
      <c r="G23" s="396">
        <v>1298082078</v>
      </c>
      <c r="H23" s="401">
        <f t="shared" si="1"/>
        <v>0.37658312090127666</v>
      </c>
    </row>
    <row r="24" spans="1:8" ht="16.5" customHeight="1" x14ac:dyDescent="0.25">
      <c r="A24" s="66" t="s">
        <v>107</v>
      </c>
      <c r="B24" s="63" t="s">
        <v>502</v>
      </c>
      <c r="C24" s="396">
        <v>3745000000</v>
      </c>
      <c r="D24" s="396">
        <v>3745000000</v>
      </c>
      <c r="E24" s="396">
        <v>3447000160</v>
      </c>
      <c r="F24" s="396">
        <v>1739090498</v>
      </c>
      <c r="G24" s="396">
        <v>1739090498</v>
      </c>
      <c r="H24" s="401">
        <f t="shared" si="1"/>
        <v>0.50452289448109566</v>
      </c>
    </row>
    <row r="25" spans="1:8" ht="16.5" customHeight="1" x14ac:dyDescent="0.25">
      <c r="A25" s="66" t="s">
        <v>108</v>
      </c>
      <c r="B25" s="63" t="s">
        <v>502</v>
      </c>
      <c r="C25" s="396">
        <v>3745000000</v>
      </c>
      <c r="D25" s="396">
        <v>3745000000</v>
      </c>
      <c r="E25" s="396">
        <v>3589695760</v>
      </c>
      <c r="F25" s="396">
        <v>2197597296</v>
      </c>
      <c r="G25" s="396">
        <v>2197597296</v>
      </c>
      <c r="H25" s="401">
        <f t="shared" si="1"/>
        <v>0.61219597507060042</v>
      </c>
    </row>
    <row r="26" spans="1:8" ht="16.5" customHeight="1" x14ac:dyDescent="0.25">
      <c r="A26" s="66" t="s">
        <v>109</v>
      </c>
      <c r="B26" s="63" t="s">
        <v>502</v>
      </c>
      <c r="C26" s="396">
        <v>3745000000</v>
      </c>
      <c r="D26" s="396">
        <v>17359200400</v>
      </c>
      <c r="E26" s="396">
        <v>4533959760</v>
      </c>
      <c r="F26" s="396">
        <v>2658768538</v>
      </c>
      <c r="G26" s="396">
        <v>2658768538</v>
      </c>
      <c r="H26" s="401">
        <f>G26/E26</f>
        <v>0.58641202805911097</v>
      </c>
    </row>
    <row r="27" spans="1:8" ht="16.5" customHeight="1" x14ac:dyDescent="0.25">
      <c r="A27" s="66" t="s">
        <v>110</v>
      </c>
      <c r="B27" s="63" t="s">
        <v>502</v>
      </c>
      <c r="C27" s="396">
        <v>3745000000</v>
      </c>
      <c r="D27" s="396">
        <v>17359200400</v>
      </c>
      <c r="E27" s="396">
        <v>5562820660</v>
      </c>
      <c r="F27" s="396">
        <v>3096747234</v>
      </c>
      <c r="G27" s="396">
        <v>3096747234</v>
      </c>
      <c r="H27" s="645">
        <f>G27/E27</f>
        <v>0.55668651270163361</v>
      </c>
    </row>
    <row r="28" spans="1:8" ht="16.5" customHeight="1" x14ac:dyDescent="0.25">
      <c r="A28" s="66" t="s">
        <v>111</v>
      </c>
      <c r="B28" s="63" t="s">
        <v>502</v>
      </c>
      <c r="C28" s="396">
        <v>3745000000</v>
      </c>
      <c r="D28" s="396">
        <v>17359200400</v>
      </c>
      <c r="E28" s="396">
        <v>15988142944</v>
      </c>
      <c r="F28" s="396">
        <v>13753456728</v>
      </c>
      <c r="G28" s="396">
        <v>13753456728</v>
      </c>
      <c r="H28" s="645">
        <f t="shared" si="1"/>
        <v>0.86022853161701129</v>
      </c>
    </row>
    <row r="29" spans="1:8" ht="16.5" customHeight="1" thickBot="1" x14ac:dyDescent="0.3">
      <c r="A29" s="67" t="s">
        <v>112</v>
      </c>
      <c r="B29" s="63" t="s">
        <v>502</v>
      </c>
      <c r="C29" s="396">
        <v>3745000000</v>
      </c>
      <c r="D29" s="396">
        <v>17359200400</v>
      </c>
      <c r="E29" s="396">
        <v>17332354703.666668</v>
      </c>
      <c r="F29" s="396">
        <v>14522041705</v>
      </c>
      <c r="G29" s="396">
        <v>14522041705</v>
      </c>
      <c r="H29" s="645">
        <f>G29/E29</f>
        <v>0.83785740329488267</v>
      </c>
    </row>
    <row r="30" spans="1:8" ht="16.5" customHeight="1" x14ac:dyDescent="0.25"/>
    <row r="31" spans="1:8" ht="24.75" hidden="1" customHeight="1" x14ac:dyDescent="0.25">
      <c r="A31" s="1258" t="s">
        <v>120</v>
      </c>
      <c r="B31" s="1259"/>
      <c r="C31" s="1259"/>
      <c r="D31" s="1259"/>
      <c r="E31" s="1259"/>
      <c r="F31" s="1259"/>
      <c r="G31" s="1259"/>
      <c r="H31" s="1260"/>
    </row>
    <row r="32" spans="1:8" ht="25.5" hidden="1" customHeight="1" x14ac:dyDescent="0.25">
      <c r="A32" s="59" t="s">
        <v>62</v>
      </c>
      <c r="B32" s="60" t="s">
        <v>100</v>
      </c>
      <c r="C32" s="60" t="s">
        <v>101</v>
      </c>
      <c r="D32" s="60" t="s">
        <v>102</v>
      </c>
      <c r="E32" s="60" t="s">
        <v>103</v>
      </c>
      <c r="F32" s="60" t="s">
        <v>104</v>
      </c>
      <c r="G32" s="60" t="s">
        <v>105</v>
      </c>
      <c r="H32" s="61" t="s">
        <v>106</v>
      </c>
    </row>
    <row r="33" spans="1:8" ht="16.5" hidden="1" customHeight="1" x14ac:dyDescent="0.25">
      <c r="A33" s="66" t="s">
        <v>114</v>
      </c>
      <c r="B33" s="63"/>
      <c r="C33" s="63"/>
      <c r="D33" s="63"/>
      <c r="E33" s="63"/>
      <c r="F33" s="63"/>
      <c r="G33" s="63"/>
      <c r="H33" s="64" t="e">
        <f>G33/E33</f>
        <v>#DIV/0!</v>
      </c>
    </row>
    <row r="34" spans="1:8" ht="16.5" hidden="1" customHeight="1" x14ac:dyDescent="0.25">
      <c r="A34" s="66" t="s">
        <v>115</v>
      </c>
      <c r="B34" s="63"/>
      <c r="C34" s="63"/>
      <c r="D34" s="63"/>
      <c r="E34" s="63"/>
      <c r="F34" s="63"/>
      <c r="G34" s="63"/>
      <c r="H34" s="64" t="e">
        <f t="shared" ref="H34:H44" si="2">G34/E34</f>
        <v>#DIV/0!</v>
      </c>
    </row>
    <row r="35" spans="1:8" ht="16.5" hidden="1" customHeight="1" x14ac:dyDescent="0.25">
      <c r="A35" s="66" t="s">
        <v>116</v>
      </c>
      <c r="B35" s="63"/>
      <c r="C35" s="63"/>
      <c r="D35" s="63"/>
      <c r="E35" s="63"/>
      <c r="F35" s="63"/>
      <c r="G35" s="63"/>
      <c r="H35" s="64" t="e">
        <f t="shared" si="2"/>
        <v>#DIV/0!</v>
      </c>
    </row>
    <row r="36" spans="1:8" ht="16.5" hidden="1" customHeight="1" x14ac:dyDescent="0.25">
      <c r="A36" s="66" t="s">
        <v>117</v>
      </c>
      <c r="B36" s="63"/>
      <c r="C36" s="63"/>
      <c r="D36" s="63"/>
      <c r="E36" s="63"/>
      <c r="F36" s="63"/>
      <c r="G36" s="63"/>
      <c r="H36" s="64" t="e">
        <f t="shared" si="2"/>
        <v>#DIV/0!</v>
      </c>
    </row>
    <row r="37" spans="1:8" ht="16.5" hidden="1" customHeight="1" x14ac:dyDescent="0.25">
      <c r="A37" s="66" t="s">
        <v>118</v>
      </c>
      <c r="B37" s="63"/>
      <c r="C37" s="63"/>
      <c r="D37" s="63"/>
      <c r="E37" s="63"/>
      <c r="F37" s="63"/>
      <c r="G37" s="63"/>
      <c r="H37" s="64" t="e">
        <f t="shared" si="2"/>
        <v>#DIV/0!</v>
      </c>
    </row>
    <row r="38" spans="1:8" ht="16.5" hidden="1" customHeight="1" x14ac:dyDescent="0.25">
      <c r="A38" s="66" t="s">
        <v>119</v>
      </c>
      <c r="B38" s="63"/>
      <c r="C38" s="63"/>
      <c r="D38" s="63"/>
      <c r="E38" s="63"/>
      <c r="F38" s="63"/>
      <c r="G38" s="63"/>
      <c r="H38" s="64" t="e">
        <f t="shared" si="2"/>
        <v>#DIV/0!</v>
      </c>
    </row>
    <row r="39" spans="1:8" ht="16.5" hidden="1" customHeight="1" x14ac:dyDescent="0.25">
      <c r="A39" s="66" t="s">
        <v>107</v>
      </c>
      <c r="B39" s="63"/>
      <c r="C39" s="63"/>
      <c r="D39" s="63"/>
      <c r="E39" s="63"/>
      <c r="F39" s="63"/>
      <c r="G39" s="63"/>
      <c r="H39" s="64" t="e">
        <f t="shared" si="2"/>
        <v>#DIV/0!</v>
      </c>
    </row>
    <row r="40" spans="1:8" ht="16.5" hidden="1" customHeight="1" x14ac:dyDescent="0.25">
      <c r="A40" s="66" t="s">
        <v>108</v>
      </c>
      <c r="B40" s="63"/>
      <c r="C40" s="63"/>
      <c r="D40" s="63"/>
      <c r="E40" s="63"/>
      <c r="F40" s="63"/>
      <c r="G40" s="63"/>
      <c r="H40" s="64" t="e">
        <f t="shared" si="2"/>
        <v>#DIV/0!</v>
      </c>
    </row>
    <row r="41" spans="1:8" ht="16.5" hidden="1" customHeight="1" x14ac:dyDescent="0.25">
      <c r="A41" s="66" t="s">
        <v>109</v>
      </c>
      <c r="B41" s="63"/>
      <c r="C41" s="63"/>
      <c r="D41" s="63"/>
      <c r="E41" s="63"/>
      <c r="F41" s="63"/>
      <c r="G41" s="63"/>
      <c r="H41" s="64" t="e">
        <f t="shared" si="2"/>
        <v>#DIV/0!</v>
      </c>
    </row>
    <row r="42" spans="1:8" ht="16.5" hidden="1" customHeight="1" x14ac:dyDescent="0.25">
      <c r="A42" s="66" t="s">
        <v>110</v>
      </c>
      <c r="B42" s="63"/>
      <c r="C42" s="63"/>
      <c r="D42" s="63"/>
      <c r="E42" s="63"/>
      <c r="F42" s="63"/>
      <c r="G42" s="63"/>
      <c r="H42" s="64" t="e">
        <f t="shared" si="2"/>
        <v>#DIV/0!</v>
      </c>
    </row>
    <row r="43" spans="1:8" ht="16.5" hidden="1" customHeight="1" x14ac:dyDescent="0.25">
      <c r="A43" s="66" t="s">
        <v>111</v>
      </c>
      <c r="B43" s="63"/>
      <c r="C43" s="63"/>
      <c r="D43" s="63"/>
      <c r="E43" s="63"/>
      <c r="F43" s="63"/>
      <c r="G43" s="63"/>
      <c r="H43" s="64" t="e">
        <f t="shared" si="2"/>
        <v>#DIV/0!</v>
      </c>
    </row>
    <row r="44" spans="1:8" ht="16.5" hidden="1" customHeight="1" x14ac:dyDescent="0.25">
      <c r="A44" s="67" t="s">
        <v>112</v>
      </c>
      <c r="B44" s="65"/>
      <c r="C44" s="65"/>
      <c r="D44" s="65"/>
      <c r="E44" s="65"/>
      <c r="F44" s="65"/>
      <c r="G44" s="65"/>
      <c r="H44" s="64" t="e">
        <f t="shared" si="2"/>
        <v>#DIV/0!</v>
      </c>
    </row>
    <row r="45" spans="1:8" ht="16.5" hidden="1" customHeight="1" x14ac:dyDescent="0.25"/>
    <row r="46" spans="1:8" ht="27.75" hidden="1" customHeight="1" x14ac:dyDescent="0.25">
      <c r="A46" s="1258" t="s">
        <v>121</v>
      </c>
      <c r="B46" s="1259"/>
      <c r="C46" s="1259"/>
      <c r="D46" s="1259"/>
      <c r="E46" s="1259"/>
      <c r="F46" s="1259"/>
      <c r="G46" s="1259"/>
      <c r="H46" s="1260"/>
    </row>
    <row r="47" spans="1:8" ht="25.5" hidden="1" customHeight="1" x14ac:dyDescent="0.25">
      <c r="A47" s="59" t="s">
        <v>63</v>
      </c>
      <c r="B47" s="60" t="s">
        <v>100</v>
      </c>
      <c r="C47" s="60" t="s">
        <v>101</v>
      </c>
      <c r="D47" s="60" t="s">
        <v>102</v>
      </c>
      <c r="E47" s="60" t="s">
        <v>103</v>
      </c>
      <c r="F47" s="60" t="s">
        <v>104</v>
      </c>
      <c r="G47" s="60" t="s">
        <v>105</v>
      </c>
      <c r="H47" s="61" t="s">
        <v>106</v>
      </c>
    </row>
    <row r="48" spans="1:8" ht="16.5" hidden="1" customHeight="1" x14ac:dyDescent="0.25">
      <c r="A48" s="66" t="s">
        <v>114</v>
      </c>
      <c r="B48" s="63"/>
      <c r="C48" s="63"/>
      <c r="D48" s="63"/>
      <c r="E48" s="63"/>
      <c r="F48" s="63"/>
      <c r="G48" s="63"/>
      <c r="H48" s="64" t="e">
        <f>G48/E48</f>
        <v>#DIV/0!</v>
      </c>
    </row>
    <row r="49" spans="1:8" ht="16.5" hidden="1" customHeight="1" x14ac:dyDescent="0.25">
      <c r="A49" s="66" t="s">
        <v>115</v>
      </c>
      <c r="B49" s="63"/>
      <c r="C49" s="63"/>
      <c r="D49" s="63"/>
      <c r="E49" s="63"/>
      <c r="F49" s="63"/>
      <c r="G49" s="63"/>
      <c r="H49" s="64" t="e">
        <f t="shared" ref="H49:H59" si="3">G49/E49</f>
        <v>#DIV/0!</v>
      </c>
    </row>
    <row r="50" spans="1:8" ht="16.5" hidden="1" customHeight="1" x14ac:dyDescent="0.25">
      <c r="A50" s="66" t="s">
        <v>116</v>
      </c>
      <c r="B50" s="63"/>
      <c r="C50" s="63"/>
      <c r="D50" s="63"/>
      <c r="E50" s="63"/>
      <c r="F50" s="63"/>
      <c r="G50" s="63"/>
      <c r="H50" s="64" t="e">
        <f t="shared" si="3"/>
        <v>#DIV/0!</v>
      </c>
    </row>
    <row r="51" spans="1:8" ht="16.5" hidden="1" customHeight="1" x14ac:dyDescent="0.25">
      <c r="A51" s="66" t="s">
        <v>117</v>
      </c>
      <c r="B51" s="63"/>
      <c r="C51" s="63"/>
      <c r="D51" s="63"/>
      <c r="E51" s="63"/>
      <c r="F51" s="63"/>
      <c r="G51" s="63"/>
      <c r="H51" s="64" t="e">
        <f t="shared" si="3"/>
        <v>#DIV/0!</v>
      </c>
    </row>
    <row r="52" spans="1:8" ht="16.5" hidden="1" customHeight="1" x14ac:dyDescent="0.25">
      <c r="A52" s="66" t="s">
        <v>118</v>
      </c>
      <c r="B52" s="63"/>
      <c r="C52" s="63"/>
      <c r="D52" s="63"/>
      <c r="E52" s="63"/>
      <c r="F52" s="63"/>
      <c r="G52" s="63"/>
      <c r="H52" s="64" t="e">
        <f t="shared" si="3"/>
        <v>#DIV/0!</v>
      </c>
    </row>
    <row r="53" spans="1:8" ht="16.5" hidden="1" customHeight="1" x14ac:dyDescent="0.25">
      <c r="A53" s="66" t="s">
        <v>119</v>
      </c>
      <c r="B53" s="63"/>
      <c r="C53" s="63"/>
      <c r="D53" s="63"/>
      <c r="E53" s="63"/>
      <c r="F53" s="63"/>
      <c r="G53" s="63"/>
      <c r="H53" s="64" t="e">
        <f t="shared" si="3"/>
        <v>#DIV/0!</v>
      </c>
    </row>
    <row r="54" spans="1:8" ht="16.5" hidden="1" customHeight="1" x14ac:dyDescent="0.25">
      <c r="A54" s="66" t="s">
        <v>107</v>
      </c>
      <c r="B54" s="63"/>
      <c r="C54" s="63"/>
      <c r="D54" s="63"/>
      <c r="E54" s="63"/>
      <c r="F54" s="63"/>
      <c r="G54" s="63"/>
      <c r="H54" s="64" t="e">
        <f t="shared" si="3"/>
        <v>#DIV/0!</v>
      </c>
    </row>
    <row r="55" spans="1:8" ht="16.5" hidden="1" customHeight="1" x14ac:dyDescent="0.25">
      <c r="A55" s="66" t="s">
        <v>108</v>
      </c>
      <c r="B55" s="63"/>
      <c r="C55" s="63"/>
      <c r="D55" s="63"/>
      <c r="E55" s="63"/>
      <c r="F55" s="63"/>
      <c r="G55" s="63"/>
      <c r="H55" s="64" t="e">
        <f t="shared" si="3"/>
        <v>#DIV/0!</v>
      </c>
    </row>
    <row r="56" spans="1:8" ht="16.5" hidden="1" customHeight="1" x14ac:dyDescent="0.25">
      <c r="A56" s="66" t="s">
        <v>109</v>
      </c>
      <c r="B56" s="63"/>
      <c r="C56" s="63"/>
      <c r="D56" s="63"/>
      <c r="E56" s="63"/>
      <c r="F56" s="63"/>
      <c r="G56" s="63"/>
      <c r="H56" s="64" t="e">
        <f t="shared" si="3"/>
        <v>#DIV/0!</v>
      </c>
    </row>
    <row r="57" spans="1:8" ht="16.5" hidden="1" customHeight="1" x14ac:dyDescent="0.25">
      <c r="A57" s="66" t="s">
        <v>110</v>
      </c>
      <c r="B57" s="63"/>
      <c r="C57" s="63"/>
      <c r="D57" s="63"/>
      <c r="E57" s="63"/>
      <c r="F57" s="63"/>
      <c r="G57" s="63"/>
      <c r="H57" s="64" t="e">
        <f t="shared" si="3"/>
        <v>#DIV/0!</v>
      </c>
    </row>
    <row r="58" spans="1:8" ht="16.5" hidden="1" customHeight="1" x14ac:dyDescent="0.25">
      <c r="A58" s="66" t="s">
        <v>111</v>
      </c>
      <c r="B58" s="63"/>
      <c r="C58" s="63"/>
      <c r="D58" s="63"/>
      <c r="E58" s="63"/>
      <c r="F58" s="63"/>
      <c r="G58" s="63"/>
      <c r="H58" s="64" t="e">
        <f t="shared" si="3"/>
        <v>#DIV/0!</v>
      </c>
    </row>
    <row r="59" spans="1:8" ht="16.5" hidden="1" customHeight="1" x14ac:dyDescent="0.25">
      <c r="A59" s="67" t="s">
        <v>112</v>
      </c>
      <c r="B59" s="65"/>
      <c r="C59" s="65"/>
      <c r="D59" s="65"/>
      <c r="E59" s="65"/>
      <c r="F59" s="65"/>
      <c r="G59" s="65"/>
      <c r="H59" s="64" t="e">
        <f t="shared" si="3"/>
        <v>#DIV/0!</v>
      </c>
    </row>
    <row r="60" spans="1:8" ht="16.5" hidden="1" customHeight="1" x14ac:dyDescent="0.25"/>
    <row r="61" spans="1:8" ht="23.25" hidden="1" customHeight="1" x14ac:dyDescent="0.25">
      <c r="A61" s="1258" t="s">
        <v>122</v>
      </c>
      <c r="B61" s="1259"/>
      <c r="C61" s="1259"/>
      <c r="D61" s="1259"/>
      <c r="E61" s="1259"/>
      <c r="F61" s="1259"/>
      <c r="G61" s="1259"/>
      <c r="H61" s="1260"/>
    </row>
    <row r="62" spans="1:8" ht="25.5" hidden="1" customHeight="1" x14ac:dyDescent="0.25">
      <c r="A62" s="59" t="s">
        <v>64</v>
      </c>
      <c r="B62" s="60" t="s">
        <v>100</v>
      </c>
      <c r="C62" s="60" t="s">
        <v>101</v>
      </c>
      <c r="D62" s="60" t="s">
        <v>102</v>
      </c>
      <c r="E62" s="60" t="s">
        <v>103</v>
      </c>
      <c r="F62" s="60" t="s">
        <v>104</v>
      </c>
      <c r="G62" s="60" t="s">
        <v>105</v>
      </c>
      <c r="H62" s="61" t="s">
        <v>106</v>
      </c>
    </row>
    <row r="63" spans="1:8" ht="16.5" hidden="1" customHeight="1" x14ac:dyDescent="0.25">
      <c r="A63" s="66" t="s">
        <v>114</v>
      </c>
      <c r="B63" s="63"/>
      <c r="C63" s="63"/>
      <c r="D63" s="63"/>
      <c r="E63" s="63"/>
      <c r="F63" s="63"/>
      <c r="G63" s="63"/>
      <c r="H63" s="64" t="e">
        <f>G63/E63</f>
        <v>#DIV/0!</v>
      </c>
    </row>
    <row r="64" spans="1:8" ht="16.5" hidden="1" customHeight="1" x14ac:dyDescent="0.25">
      <c r="A64" s="66" t="s">
        <v>115</v>
      </c>
      <c r="B64" s="63"/>
      <c r="C64" s="63"/>
      <c r="D64" s="63"/>
      <c r="E64" s="63"/>
      <c r="F64" s="63"/>
      <c r="G64" s="63"/>
      <c r="H64" s="64" t="e">
        <f t="shared" ref="H64:H74" si="4">G64/E64</f>
        <v>#DIV/0!</v>
      </c>
    </row>
    <row r="65" spans="1:14" ht="16.5" hidden="1" customHeight="1" x14ac:dyDescent="0.25">
      <c r="A65" s="66" t="s">
        <v>116</v>
      </c>
      <c r="B65" s="63"/>
      <c r="C65" s="63"/>
      <c r="D65" s="63"/>
      <c r="E65" s="63"/>
      <c r="F65" s="63"/>
      <c r="G65" s="63"/>
      <c r="H65" s="64" t="e">
        <f t="shared" si="4"/>
        <v>#DIV/0!</v>
      </c>
    </row>
    <row r="66" spans="1:14" ht="16.5" hidden="1" customHeight="1" x14ac:dyDescent="0.25">
      <c r="A66" s="66" t="s">
        <v>117</v>
      </c>
      <c r="B66" s="63"/>
      <c r="C66" s="63"/>
      <c r="D66" s="63"/>
      <c r="E66" s="63"/>
      <c r="F66" s="63"/>
      <c r="G66" s="63"/>
      <c r="H66" s="64" t="e">
        <f t="shared" si="4"/>
        <v>#DIV/0!</v>
      </c>
    </row>
    <row r="67" spans="1:14" ht="16.5" hidden="1" customHeight="1" x14ac:dyDescent="0.25">
      <c r="A67" s="66" t="s">
        <v>118</v>
      </c>
      <c r="B67" s="63"/>
      <c r="C67" s="63"/>
      <c r="D67" s="63"/>
      <c r="E67" s="63"/>
      <c r="F67" s="63"/>
      <c r="G67" s="63"/>
      <c r="H67" s="64" t="e">
        <f t="shared" si="4"/>
        <v>#DIV/0!</v>
      </c>
    </row>
    <row r="68" spans="1:14" ht="16.5" hidden="1" customHeight="1" x14ac:dyDescent="0.25">
      <c r="A68" s="66" t="s">
        <v>119</v>
      </c>
      <c r="B68" s="63"/>
      <c r="C68" s="63"/>
      <c r="D68" s="63"/>
      <c r="E68" s="63"/>
      <c r="F68" s="63"/>
      <c r="G68" s="63"/>
      <c r="H68" s="64" t="e">
        <f t="shared" si="4"/>
        <v>#DIV/0!</v>
      </c>
    </row>
    <row r="69" spans="1:14" ht="16.5" hidden="1" customHeight="1" x14ac:dyDescent="0.25">
      <c r="A69" s="66" t="s">
        <v>107</v>
      </c>
      <c r="B69" s="63"/>
      <c r="C69" s="63"/>
      <c r="D69" s="63"/>
      <c r="E69" s="63"/>
      <c r="F69" s="63"/>
      <c r="G69" s="63"/>
      <c r="H69" s="64" t="e">
        <f t="shared" si="4"/>
        <v>#DIV/0!</v>
      </c>
    </row>
    <row r="70" spans="1:14" ht="16.5" hidden="1" customHeight="1" x14ac:dyDescent="0.25">
      <c r="A70" s="66" t="s">
        <v>108</v>
      </c>
      <c r="B70" s="63"/>
      <c r="C70" s="63"/>
      <c r="D70" s="63"/>
      <c r="E70" s="63"/>
      <c r="F70" s="63"/>
      <c r="G70" s="63"/>
      <c r="H70" s="64" t="e">
        <f t="shared" si="4"/>
        <v>#DIV/0!</v>
      </c>
    </row>
    <row r="71" spans="1:14" ht="16.5" hidden="1" customHeight="1" x14ac:dyDescent="0.25">
      <c r="A71" s="66" t="s">
        <v>109</v>
      </c>
      <c r="B71" s="63"/>
      <c r="C71" s="63"/>
      <c r="D71" s="63"/>
      <c r="E71" s="63"/>
      <c r="F71" s="63"/>
      <c r="G71" s="63"/>
      <c r="H71" s="64" t="e">
        <f t="shared" si="4"/>
        <v>#DIV/0!</v>
      </c>
    </row>
    <row r="72" spans="1:14" ht="16.5" hidden="1" customHeight="1" x14ac:dyDescent="0.25">
      <c r="A72" s="66" t="s">
        <v>110</v>
      </c>
      <c r="B72" s="63"/>
      <c r="C72" s="63"/>
      <c r="D72" s="63"/>
      <c r="E72" s="63"/>
      <c r="F72" s="63"/>
      <c r="G72" s="63"/>
      <c r="H72" s="64" t="e">
        <f t="shared" si="4"/>
        <v>#DIV/0!</v>
      </c>
    </row>
    <row r="73" spans="1:14" ht="16.5" hidden="1" customHeight="1" x14ac:dyDescent="0.25">
      <c r="A73" s="66" t="s">
        <v>111</v>
      </c>
      <c r="B73" s="63"/>
      <c r="C73" s="63"/>
      <c r="D73" s="63"/>
      <c r="E73" s="63"/>
      <c r="F73" s="63"/>
      <c r="G73" s="63"/>
      <c r="H73" s="64" t="e">
        <f t="shared" si="4"/>
        <v>#DIV/0!</v>
      </c>
    </row>
    <row r="74" spans="1:14" ht="16.5" hidden="1" customHeight="1" x14ac:dyDescent="0.25">
      <c r="A74" s="67" t="s">
        <v>112</v>
      </c>
      <c r="B74" s="65"/>
      <c r="C74" s="65"/>
      <c r="D74" s="65"/>
      <c r="E74" s="65"/>
      <c r="F74" s="65"/>
      <c r="G74" s="65"/>
      <c r="H74" s="64" t="e">
        <f t="shared" si="4"/>
        <v>#DIV/0!</v>
      </c>
    </row>
    <row r="75" spans="1:14" ht="16.5" customHeight="1" thickBot="1" x14ac:dyDescent="0.3"/>
    <row r="76" spans="1:14" ht="23.25" customHeight="1" x14ac:dyDescent="0.25">
      <c r="A76" s="1261" t="s">
        <v>123</v>
      </c>
      <c r="B76" s="1262"/>
      <c r="C76" s="1262"/>
      <c r="D76" s="1262"/>
      <c r="E76" s="1262"/>
      <c r="F76" s="1262"/>
      <c r="G76" s="1262"/>
      <c r="H76" s="1262"/>
      <c r="I76" s="1262"/>
      <c r="J76" s="1262"/>
      <c r="K76" s="1262"/>
      <c r="L76" s="1262"/>
      <c r="M76" s="1262"/>
      <c r="N76" s="1263"/>
    </row>
    <row r="77" spans="1:14" ht="44.25" customHeight="1" x14ac:dyDescent="0.25">
      <c r="A77" s="59" t="s">
        <v>49</v>
      </c>
      <c r="B77" s="60" t="s">
        <v>124</v>
      </c>
      <c r="C77" s="60" t="s">
        <v>125</v>
      </c>
      <c r="D77" s="60" t="s">
        <v>126</v>
      </c>
      <c r="E77" s="60" t="s">
        <v>127</v>
      </c>
      <c r="F77" s="60" t="s">
        <v>128</v>
      </c>
      <c r="G77" s="60" t="s">
        <v>129</v>
      </c>
      <c r="H77" s="60" t="s">
        <v>130</v>
      </c>
      <c r="I77" s="60" t="s">
        <v>131</v>
      </c>
      <c r="J77" s="68" t="s">
        <v>132</v>
      </c>
      <c r="K77" s="60" t="s">
        <v>133</v>
      </c>
      <c r="L77" s="60" t="s">
        <v>134</v>
      </c>
      <c r="M77" s="60" t="s">
        <v>135</v>
      </c>
      <c r="N77" s="61" t="s">
        <v>136</v>
      </c>
    </row>
    <row r="78" spans="1:14" ht="135" x14ac:dyDescent="0.25">
      <c r="A78" s="1246" t="s">
        <v>107</v>
      </c>
      <c r="B78" s="402" t="s">
        <v>503</v>
      </c>
      <c r="C78" s="402" t="s">
        <v>504</v>
      </c>
      <c r="D78" s="402" t="s">
        <v>505</v>
      </c>
      <c r="E78" s="63" t="s">
        <v>506</v>
      </c>
      <c r="F78" s="63">
        <v>100</v>
      </c>
      <c r="G78" s="402">
        <v>5</v>
      </c>
      <c r="H78" s="63">
        <v>5</v>
      </c>
      <c r="I78" s="63">
        <v>5</v>
      </c>
      <c r="J78" s="403">
        <f t="shared" ref="J78:J89" si="5">I78/H78</f>
        <v>1</v>
      </c>
      <c r="K78" s="63">
        <v>0</v>
      </c>
      <c r="L78" s="63">
        <v>0</v>
      </c>
      <c r="M78" s="63">
        <v>0</v>
      </c>
      <c r="N78" s="404" t="s">
        <v>507</v>
      </c>
    </row>
    <row r="79" spans="1:14" ht="105" x14ac:dyDescent="0.25">
      <c r="A79" s="1247"/>
      <c r="B79" s="402" t="s">
        <v>508</v>
      </c>
      <c r="C79" s="402" t="s">
        <v>509</v>
      </c>
      <c r="D79" s="402" t="s">
        <v>510</v>
      </c>
      <c r="E79" s="63" t="s">
        <v>506</v>
      </c>
      <c r="F79" s="63">
        <v>100</v>
      </c>
      <c r="G79" s="402">
        <v>5</v>
      </c>
      <c r="H79" s="63">
        <v>1</v>
      </c>
      <c r="I79" s="63">
        <v>1</v>
      </c>
      <c r="J79" s="403">
        <f t="shared" si="5"/>
        <v>1</v>
      </c>
      <c r="K79" s="63">
        <v>0</v>
      </c>
      <c r="L79" s="63">
        <v>0</v>
      </c>
      <c r="M79" s="63">
        <v>0</v>
      </c>
      <c r="N79" s="404" t="s">
        <v>511</v>
      </c>
    </row>
    <row r="80" spans="1:14" ht="135" x14ac:dyDescent="0.25">
      <c r="A80" s="1246" t="s">
        <v>108</v>
      </c>
      <c r="B80" s="402" t="s">
        <v>503</v>
      </c>
      <c r="C80" s="402" t="s">
        <v>504</v>
      </c>
      <c r="D80" s="402" t="s">
        <v>505</v>
      </c>
      <c r="E80" s="63" t="s">
        <v>506</v>
      </c>
      <c r="F80" s="63">
        <v>100</v>
      </c>
      <c r="G80" s="402">
        <v>5</v>
      </c>
      <c r="H80" s="63">
        <v>5</v>
      </c>
      <c r="I80" s="63">
        <v>5</v>
      </c>
      <c r="J80" s="403">
        <f t="shared" si="5"/>
        <v>1</v>
      </c>
      <c r="K80" s="63">
        <v>0</v>
      </c>
      <c r="L80" s="63">
        <v>0</v>
      </c>
      <c r="M80" s="63">
        <v>0</v>
      </c>
      <c r="N80" s="404" t="s">
        <v>507</v>
      </c>
    </row>
    <row r="81" spans="1:14" ht="105" x14ac:dyDescent="0.25">
      <c r="A81" s="1247"/>
      <c r="B81" s="402" t="s">
        <v>508</v>
      </c>
      <c r="C81" s="402" t="s">
        <v>509</v>
      </c>
      <c r="D81" s="402" t="s">
        <v>510</v>
      </c>
      <c r="E81" s="63" t="s">
        <v>506</v>
      </c>
      <c r="F81" s="63">
        <v>100</v>
      </c>
      <c r="G81" s="402">
        <v>5</v>
      </c>
      <c r="H81" s="63">
        <v>1</v>
      </c>
      <c r="I81" s="63">
        <v>1</v>
      </c>
      <c r="J81" s="403">
        <f t="shared" si="5"/>
        <v>1</v>
      </c>
      <c r="K81" s="63">
        <v>0</v>
      </c>
      <c r="L81" s="63">
        <v>0</v>
      </c>
      <c r="M81" s="63">
        <v>0</v>
      </c>
      <c r="N81" s="404" t="s">
        <v>512</v>
      </c>
    </row>
    <row r="82" spans="1:14" ht="135" x14ac:dyDescent="0.25">
      <c r="A82" s="1246" t="s">
        <v>109</v>
      </c>
      <c r="B82" s="402" t="s">
        <v>503</v>
      </c>
      <c r="C82" s="402" t="s">
        <v>504</v>
      </c>
      <c r="D82" s="402" t="s">
        <v>505</v>
      </c>
      <c r="E82" s="63" t="s">
        <v>506</v>
      </c>
      <c r="F82" s="63">
        <v>100</v>
      </c>
      <c r="G82" s="402">
        <v>5</v>
      </c>
      <c r="H82" s="63">
        <v>5</v>
      </c>
      <c r="I82" s="63">
        <v>5</v>
      </c>
      <c r="J82" s="403">
        <f t="shared" si="5"/>
        <v>1</v>
      </c>
      <c r="K82" s="63">
        <v>0</v>
      </c>
      <c r="L82" s="63">
        <v>0</v>
      </c>
      <c r="M82" s="63">
        <v>0</v>
      </c>
      <c r="N82" s="404" t="s">
        <v>507</v>
      </c>
    </row>
    <row r="83" spans="1:14" ht="105" x14ac:dyDescent="0.25">
      <c r="A83" s="1247"/>
      <c r="B83" s="402" t="s">
        <v>508</v>
      </c>
      <c r="C83" s="402" t="s">
        <v>509</v>
      </c>
      <c r="D83" s="402" t="s">
        <v>510</v>
      </c>
      <c r="E83" s="63" t="s">
        <v>506</v>
      </c>
      <c r="F83" s="63">
        <v>100</v>
      </c>
      <c r="G83" s="402">
        <v>5</v>
      </c>
      <c r="H83" s="63">
        <v>1</v>
      </c>
      <c r="I83" s="63">
        <v>1</v>
      </c>
      <c r="J83" s="403">
        <f t="shared" si="5"/>
        <v>1</v>
      </c>
      <c r="K83" s="63">
        <v>0</v>
      </c>
      <c r="L83" s="63">
        <v>0</v>
      </c>
      <c r="M83" s="63">
        <v>0</v>
      </c>
      <c r="N83" s="404" t="s">
        <v>513</v>
      </c>
    </row>
    <row r="84" spans="1:14" ht="135" x14ac:dyDescent="0.25">
      <c r="A84" s="1246" t="s">
        <v>110</v>
      </c>
      <c r="B84" s="402" t="s">
        <v>503</v>
      </c>
      <c r="C84" s="402" t="s">
        <v>504</v>
      </c>
      <c r="D84" s="402" t="s">
        <v>505</v>
      </c>
      <c r="E84" s="63" t="s">
        <v>506</v>
      </c>
      <c r="F84" s="63">
        <v>100</v>
      </c>
      <c r="G84" s="402">
        <v>5</v>
      </c>
      <c r="H84" s="63">
        <v>5</v>
      </c>
      <c r="I84" s="63">
        <v>5</v>
      </c>
      <c r="J84" s="403">
        <f t="shared" si="5"/>
        <v>1</v>
      </c>
      <c r="K84" s="63">
        <v>0</v>
      </c>
      <c r="L84" s="63">
        <v>0</v>
      </c>
      <c r="M84" s="63">
        <v>0</v>
      </c>
      <c r="N84" s="404" t="s">
        <v>507</v>
      </c>
    </row>
    <row r="85" spans="1:14" ht="105" x14ac:dyDescent="0.25">
      <c r="A85" s="1247"/>
      <c r="B85" s="402" t="s">
        <v>508</v>
      </c>
      <c r="C85" s="402" t="s">
        <v>509</v>
      </c>
      <c r="D85" s="402" t="s">
        <v>510</v>
      </c>
      <c r="E85" s="63" t="s">
        <v>506</v>
      </c>
      <c r="F85" s="63">
        <v>100</v>
      </c>
      <c r="G85" s="402">
        <v>5</v>
      </c>
      <c r="H85" s="63">
        <v>1</v>
      </c>
      <c r="I85" s="63">
        <v>1</v>
      </c>
      <c r="J85" s="403">
        <f t="shared" si="5"/>
        <v>1</v>
      </c>
      <c r="K85" s="63">
        <v>0</v>
      </c>
      <c r="L85" s="63">
        <v>0</v>
      </c>
      <c r="M85" s="63">
        <v>0</v>
      </c>
      <c r="N85" s="404" t="s">
        <v>514</v>
      </c>
    </row>
    <row r="86" spans="1:14" ht="135" x14ac:dyDescent="0.25">
      <c r="A86" s="1246" t="s">
        <v>111</v>
      </c>
      <c r="B86" s="402" t="s">
        <v>503</v>
      </c>
      <c r="C86" s="402" t="s">
        <v>504</v>
      </c>
      <c r="D86" s="402" t="s">
        <v>505</v>
      </c>
      <c r="E86" s="63" t="s">
        <v>506</v>
      </c>
      <c r="F86" s="63">
        <v>100</v>
      </c>
      <c r="G86" s="402">
        <v>5</v>
      </c>
      <c r="H86" s="63">
        <v>5</v>
      </c>
      <c r="I86" s="63">
        <v>5</v>
      </c>
      <c r="J86" s="403">
        <f t="shared" si="5"/>
        <v>1</v>
      </c>
      <c r="K86" s="63">
        <v>0</v>
      </c>
      <c r="L86" s="63">
        <v>0</v>
      </c>
      <c r="M86" s="63">
        <v>0</v>
      </c>
      <c r="N86" s="404" t="s">
        <v>507</v>
      </c>
    </row>
    <row r="87" spans="1:14" ht="105" x14ac:dyDescent="0.25">
      <c r="A87" s="1247"/>
      <c r="B87" s="402" t="s">
        <v>508</v>
      </c>
      <c r="C87" s="402" t="s">
        <v>509</v>
      </c>
      <c r="D87" s="402" t="s">
        <v>510</v>
      </c>
      <c r="E87" s="63" t="s">
        <v>506</v>
      </c>
      <c r="F87" s="63">
        <v>100</v>
      </c>
      <c r="G87" s="402">
        <v>5</v>
      </c>
      <c r="H87" s="63">
        <v>1</v>
      </c>
      <c r="I87" s="63">
        <v>1</v>
      </c>
      <c r="J87" s="403">
        <f t="shared" si="5"/>
        <v>1</v>
      </c>
      <c r="K87" s="63">
        <v>0</v>
      </c>
      <c r="L87" s="63">
        <v>0</v>
      </c>
      <c r="M87" s="63">
        <v>0</v>
      </c>
      <c r="N87" s="404" t="s">
        <v>515</v>
      </c>
    </row>
    <row r="88" spans="1:14" ht="135" x14ac:dyDescent="0.25">
      <c r="A88" s="1248" t="s">
        <v>112</v>
      </c>
      <c r="B88" s="402" t="s">
        <v>503</v>
      </c>
      <c r="C88" s="405" t="s">
        <v>504</v>
      </c>
      <c r="D88" s="405" t="s">
        <v>505</v>
      </c>
      <c r="E88" s="406" t="s">
        <v>506</v>
      </c>
      <c r="F88" s="406">
        <v>100</v>
      </c>
      <c r="G88" s="405">
        <v>5</v>
      </c>
      <c r="H88" s="406">
        <v>5</v>
      </c>
      <c r="I88" s="406">
        <v>5</v>
      </c>
      <c r="J88" s="407">
        <f t="shared" si="5"/>
        <v>1</v>
      </c>
      <c r="K88" s="406">
        <v>0</v>
      </c>
      <c r="L88" s="406">
        <v>0</v>
      </c>
      <c r="M88" s="406">
        <v>0</v>
      </c>
      <c r="N88" s="404" t="s">
        <v>507</v>
      </c>
    </row>
    <row r="89" spans="1:14" ht="105" x14ac:dyDescent="0.25">
      <c r="A89" s="1249"/>
      <c r="B89" s="402" t="s">
        <v>508</v>
      </c>
      <c r="C89" s="405" t="s">
        <v>509</v>
      </c>
      <c r="D89" s="405" t="s">
        <v>510</v>
      </c>
      <c r="E89" s="406" t="s">
        <v>506</v>
      </c>
      <c r="F89" s="406">
        <v>100</v>
      </c>
      <c r="G89" s="405">
        <v>5</v>
      </c>
      <c r="H89" s="406">
        <v>1</v>
      </c>
      <c r="I89" s="406">
        <v>1</v>
      </c>
      <c r="J89" s="407">
        <f t="shared" si="5"/>
        <v>1</v>
      </c>
      <c r="K89" s="406">
        <v>0</v>
      </c>
      <c r="L89" s="406">
        <v>0</v>
      </c>
      <c r="M89" s="406">
        <v>0</v>
      </c>
      <c r="N89" s="404" t="s">
        <v>516</v>
      </c>
    </row>
    <row r="90" spans="1:14" ht="15.75" thickBot="1" x14ac:dyDescent="0.3"/>
    <row r="91" spans="1:14" ht="20.25" x14ac:dyDescent="0.25">
      <c r="A91" s="1261" t="s">
        <v>245</v>
      </c>
      <c r="B91" s="1262"/>
      <c r="C91" s="1262"/>
      <c r="D91" s="1262"/>
      <c r="E91" s="1262"/>
      <c r="F91" s="1262"/>
      <c r="G91" s="1262"/>
      <c r="H91" s="1262"/>
      <c r="I91" s="1262"/>
      <c r="J91" s="1262"/>
      <c r="K91" s="1262"/>
      <c r="L91" s="1262"/>
      <c r="M91" s="1262"/>
      <c r="N91" s="1263"/>
    </row>
    <row r="92" spans="1:14" ht="44.25" customHeight="1" x14ac:dyDescent="0.25">
      <c r="A92" s="59" t="s">
        <v>50</v>
      </c>
      <c r="B92" s="60" t="s">
        <v>124</v>
      </c>
      <c r="C92" s="60" t="s">
        <v>125</v>
      </c>
      <c r="D92" s="60" t="s">
        <v>126</v>
      </c>
      <c r="E92" s="60" t="s">
        <v>127</v>
      </c>
      <c r="F92" s="60" t="s">
        <v>137</v>
      </c>
      <c r="G92" s="60" t="s">
        <v>129</v>
      </c>
      <c r="H92" s="60" t="s">
        <v>138</v>
      </c>
      <c r="I92" s="60" t="s">
        <v>139</v>
      </c>
      <c r="J92" s="68" t="s">
        <v>140</v>
      </c>
      <c r="K92" s="60" t="s">
        <v>133</v>
      </c>
      <c r="L92" s="60" t="s">
        <v>134</v>
      </c>
      <c r="M92" s="60" t="s">
        <v>135</v>
      </c>
      <c r="N92" s="61" t="s">
        <v>136</v>
      </c>
    </row>
    <row r="93" spans="1:14" ht="135" x14ac:dyDescent="0.25">
      <c r="A93" s="1215" t="s">
        <v>114</v>
      </c>
      <c r="B93" s="402" t="s">
        <v>503</v>
      </c>
      <c r="C93" s="405" t="s">
        <v>504</v>
      </c>
      <c r="D93" s="405" t="s">
        <v>505</v>
      </c>
      <c r="E93" s="406" t="s">
        <v>506</v>
      </c>
      <c r="F93" s="87">
        <v>100</v>
      </c>
      <c r="G93" s="430">
        <v>5</v>
      </c>
      <c r="H93" s="87">
        <v>5</v>
      </c>
      <c r="I93" s="87">
        <v>5</v>
      </c>
      <c r="J93" s="408">
        <f t="shared" ref="J93:J100" si="6">I93/H93</f>
        <v>1</v>
      </c>
      <c r="K93" s="87">
        <v>0</v>
      </c>
      <c r="L93" s="87">
        <v>0</v>
      </c>
      <c r="M93" s="87">
        <v>0</v>
      </c>
      <c r="N93" s="404" t="s">
        <v>507</v>
      </c>
    </row>
    <row r="94" spans="1:14" ht="105" x14ac:dyDescent="0.25">
      <c r="A94" s="1216"/>
      <c r="B94" s="402" t="s">
        <v>508</v>
      </c>
      <c r="C94" s="405" t="s">
        <v>509</v>
      </c>
      <c r="D94" s="405" t="s">
        <v>510</v>
      </c>
      <c r="E94" s="406" t="s">
        <v>506</v>
      </c>
      <c r="F94" s="87">
        <v>100</v>
      </c>
      <c r="G94" s="430">
        <v>5</v>
      </c>
      <c r="H94" s="87">
        <v>1</v>
      </c>
      <c r="I94" s="87">
        <v>1</v>
      </c>
      <c r="J94" s="408">
        <f t="shared" si="6"/>
        <v>1</v>
      </c>
      <c r="K94" s="87">
        <v>0</v>
      </c>
      <c r="L94" s="87">
        <v>0</v>
      </c>
      <c r="M94" s="87">
        <v>0</v>
      </c>
      <c r="N94" s="404" t="s">
        <v>517</v>
      </c>
    </row>
    <row r="95" spans="1:14" ht="128.25" customHeight="1" x14ac:dyDescent="0.25">
      <c r="A95" s="1215" t="s">
        <v>115</v>
      </c>
      <c r="B95" s="402" t="s">
        <v>503</v>
      </c>
      <c r="C95" s="405" t="s">
        <v>504</v>
      </c>
      <c r="D95" s="405" t="s">
        <v>505</v>
      </c>
      <c r="E95" s="406" t="s">
        <v>506</v>
      </c>
      <c r="F95" s="87">
        <v>100</v>
      </c>
      <c r="G95" s="430">
        <v>5</v>
      </c>
      <c r="H95" s="87">
        <v>5</v>
      </c>
      <c r="I95" s="87">
        <v>5</v>
      </c>
      <c r="J95" s="408">
        <f t="shared" si="6"/>
        <v>1</v>
      </c>
      <c r="K95" s="87">
        <v>0</v>
      </c>
      <c r="L95" s="87">
        <v>0</v>
      </c>
      <c r="M95" s="87">
        <v>0</v>
      </c>
      <c r="N95" s="404" t="s">
        <v>507</v>
      </c>
    </row>
    <row r="96" spans="1:14" ht="128.25" customHeight="1" x14ac:dyDescent="0.25">
      <c r="A96" s="1216"/>
      <c r="B96" s="402" t="s">
        <v>508</v>
      </c>
      <c r="C96" s="405" t="s">
        <v>509</v>
      </c>
      <c r="D96" s="405" t="s">
        <v>510</v>
      </c>
      <c r="E96" s="406" t="s">
        <v>506</v>
      </c>
      <c r="F96" s="87">
        <v>100</v>
      </c>
      <c r="G96" s="430">
        <v>5</v>
      </c>
      <c r="H96" s="87">
        <v>1</v>
      </c>
      <c r="I96" s="87">
        <v>1</v>
      </c>
      <c r="J96" s="408">
        <f t="shared" si="6"/>
        <v>1</v>
      </c>
      <c r="K96" s="87">
        <v>0</v>
      </c>
      <c r="L96" s="87">
        <v>0</v>
      </c>
      <c r="M96" s="87">
        <v>0</v>
      </c>
      <c r="N96" s="404" t="s">
        <v>518</v>
      </c>
    </row>
    <row r="97" spans="1:14" ht="135" x14ac:dyDescent="0.25">
      <c r="A97" s="1268" t="s">
        <v>116</v>
      </c>
      <c r="B97" s="402" t="s">
        <v>503</v>
      </c>
      <c r="C97" s="405" t="s">
        <v>504</v>
      </c>
      <c r="D97" s="405" t="s">
        <v>505</v>
      </c>
      <c r="E97" s="406" t="s">
        <v>506</v>
      </c>
      <c r="F97" s="87">
        <v>100</v>
      </c>
      <c r="G97" s="430">
        <v>5</v>
      </c>
      <c r="H97" s="87">
        <v>5</v>
      </c>
      <c r="I97" s="87">
        <v>5</v>
      </c>
      <c r="J97" s="408">
        <f t="shared" si="6"/>
        <v>1</v>
      </c>
      <c r="K97" s="87">
        <v>0</v>
      </c>
      <c r="L97" s="87">
        <v>0</v>
      </c>
      <c r="M97" s="87">
        <v>0</v>
      </c>
      <c r="N97" s="404" t="s">
        <v>507</v>
      </c>
    </row>
    <row r="98" spans="1:14" ht="105" x14ac:dyDescent="0.25">
      <c r="A98" s="1269"/>
      <c r="B98" s="402" t="s">
        <v>508</v>
      </c>
      <c r="C98" s="405" t="s">
        <v>509</v>
      </c>
      <c r="D98" s="405" t="s">
        <v>510</v>
      </c>
      <c r="E98" s="406" t="s">
        <v>506</v>
      </c>
      <c r="F98" s="87">
        <v>100</v>
      </c>
      <c r="G98" s="430">
        <v>5</v>
      </c>
      <c r="H98" s="87">
        <v>1</v>
      </c>
      <c r="I98" s="87">
        <v>1</v>
      </c>
      <c r="J98" s="408">
        <f t="shared" si="6"/>
        <v>1</v>
      </c>
      <c r="K98" s="87">
        <v>0</v>
      </c>
      <c r="L98" s="87">
        <v>0</v>
      </c>
      <c r="M98" s="87">
        <v>0</v>
      </c>
      <c r="N98" s="404" t="s">
        <v>519</v>
      </c>
    </row>
    <row r="99" spans="1:14" ht="135" x14ac:dyDescent="0.25">
      <c r="A99" s="1215" t="s">
        <v>117</v>
      </c>
      <c r="B99" s="402" t="s">
        <v>503</v>
      </c>
      <c r="C99" s="405" t="s">
        <v>504</v>
      </c>
      <c r="D99" s="405" t="s">
        <v>505</v>
      </c>
      <c r="E99" s="406" t="s">
        <v>506</v>
      </c>
      <c r="F99" s="87">
        <v>100</v>
      </c>
      <c r="G99" s="430">
        <v>5</v>
      </c>
      <c r="H99" s="87">
        <v>5</v>
      </c>
      <c r="I99" s="87">
        <v>5</v>
      </c>
      <c r="J99" s="408">
        <f t="shared" si="6"/>
        <v>1</v>
      </c>
      <c r="K99" s="87">
        <v>0</v>
      </c>
      <c r="L99" s="87">
        <v>0</v>
      </c>
      <c r="M99" s="87">
        <v>0</v>
      </c>
      <c r="N99" s="404" t="s">
        <v>507</v>
      </c>
    </row>
    <row r="100" spans="1:14" ht="105" x14ac:dyDescent="0.25">
      <c r="A100" s="1216"/>
      <c r="B100" s="402" t="s">
        <v>508</v>
      </c>
      <c r="C100" s="405" t="s">
        <v>509</v>
      </c>
      <c r="D100" s="405" t="s">
        <v>510</v>
      </c>
      <c r="E100" s="406" t="s">
        <v>506</v>
      </c>
      <c r="F100" s="87">
        <v>100</v>
      </c>
      <c r="G100" s="430">
        <v>5</v>
      </c>
      <c r="H100" s="87">
        <v>1</v>
      </c>
      <c r="I100" s="87">
        <v>1</v>
      </c>
      <c r="J100" s="408">
        <f t="shared" si="6"/>
        <v>1</v>
      </c>
      <c r="K100" s="87">
        <v>0</v>
      </c>
      <c r="L100" s="87">
        <v>0</v>
      </c>
      <c r="M100" s="87">
        <v>0</v>
      </c>
      <c r="N100" s="404" t="s">
        <v>520</v>
      </c>
    </row>
    <row r="101" spans="1:14" ht="149.25" customHeight="1" x14ac:dyDescent="0.25">
      <c r="A101" s="1215" t="s">
        <v>118</v>
      </c>
      <c r="B101" s="402" t="s">
        <v>503</v>
      </c>
      <c r="C101" s="405" t="s">
        <v>504</v>
      </c>
      <c r="D101" s="405" t="s">
        <v>505</v>
      </c>
      <c r="E101" s="406" t="s">
        <v>506</v>
      </c>
      <c r="F101" s="87">
        <v>100</v>
      </c>
      <c r="G101" s="430">
        <v>5</v>
      </c>
      <c r="H101" s="87">
        <v>5</v>
      </c>
      <c r="I101" s="87">
        <v>5</v>
      </c>
      <c r="J101" s="408">
        <f t="shared" ref="J101:J102" si="7">I101/H101</f>
        <v>1</v>
      </c>
      <c r="K101" s="87">
        <v>0</v>
      </c>
      <c r="L101" s="87">
        <v>0</v>
      </c>
      <c r="M101" s="87">
        <v>0</v>
      </c>
      <c r="N101" s="404" t="s">
        <v>507</v>
      </c>
    </row>
    <row r="102" spans="1:14" ht="149.25" customHeight="1" x14ac:dyDescent="0.25">
      <c r="A102" s="1216"/>
      <c r="B102" s="402" t="s">
        <v>508</v>
      </c>
      <c r="C102" s="405" t="s">
        <v>509</v>
      </c>
      <c r="D102" s="405" t="s">
        <v>510</v>
      </c>
      <c r="E102" s="406" t="s">
        <v>506</v>
      </c>
      <c r="F102" s="87">
        <v>100</v>
      </c>
      <c r="G102" s="430">
        <v>5</v>
      </c>
      <c r="H102" s="87">
        <v>1</v>
      </c>
      <c r="I102" s="87">
        <v>1</v>
      </c>
      <c r="J102" s="408">
        <f t="shared" si="7"/>
        <v>1</v>
      </c>
      <c r="K102" s="87">
        <v>0</v>
      </c>
      <c r="L102" s="87">
        <v>0</v>
      </c>
      <c r="M102" s="87">
        <v>0</v>
      </c>
      <c r="N102" s="404" t="s">
        <v>557</v>
      </c>
    </row>
    <row r="103" spans="1:14" ht="120.75" customHeight="1" x14ac:dyDescent="0.25">
      <c r="A103" s="1215" t="s">
        <v>119</v>
      </c>
      <c r="B103" s="402" t="s">
        <v>503</v>
      </c>
      <c r="C103" s="405" t="s">
        <v>504</v>
      </c>
      <c r="D103" s="405" t="s">
        <v>505</v>
      </c>
      <c r="E103" s="406" t="s">
        <v>506</v>
      </c>
      <c r="F103" s="87">
        <v>100</v>
      </c>
      <c r="G103" s="626">
        <v>5</v>
      </c>
      <c r="H103" s="87">
        <v>5</v>
      </c>
      <c r="I103" s="87">
        <v>5</v>
      </c>
      <c r="J103" s="408">
        <f t="shared" ref="J103:J104" si="8">I103/H103</f>
        <v>1</v>
      </c>
      <c r="K103" s="87">
        <v>0</v>
      </c>
      <c r="L103" s="87">
        <v>0</v>
      </c>
      <c r="M103" s="87">
        <v>0</v>
      </c>
      <c r="N103" s="404" t="s">
        <v>507</v>
      </c>
    </row>
    <row r="104" spans="1:14" ht="120.75" customHeight="1" x14ac:dyDescent="0.25">
      <c r="A104" s="1216"/>
      <c r="B104" s="402" t="s">
        <v>508</v>
      </c>
      <c r="C104" s="405" t="s">
        <v>509</v>
      </c>
      <c r="D104" s="405" t="s">
        <v>510</v>
      </c>
      <c r="E104" s="406" t="s">
        <v>506</v>
      </c>
      <c r="F104" s="87">
        <v>100</v>
      </c>
      <c r="G104" s="626">
        <v>5</v>
      </c>
      <c r="H104" s="87">
        <v>1</v>
      </c>
      <c r="I104" s="87">
        <v>1</v>
      </c>
      <c r="J104" s="408">
        <f t="shared" si="8"/>
        <v>1</v>
      </c>
      <c r="K104" s="87">
        <v>0</v>
      </c>
      <c r="L104" s="87">
        <v>0</v>
      </c>
      <c r="M104" s="87">
        <v>0</v>
      </c>
      <c r="N104" s="404" t="s">
        <v>560</v>
      </c>
    </row>
    <row r="105" spans="1:14" ht="135" x14ac:dyDescent="0.25">
      <c r="A105" s="1215" t="s">
        <v>107</v>
      </c>
      <c r="B105" s="402" t="s">
        <v>503</v>
      </c>
      <c r="C105" s="405" t="s">
        <v>504</v>
      </c>
      <c r="D105" s="405" t="s">
        <v>505</v>
      </c>
      <c r="E105" s="406" t="s">
        <v>506</v>
      </c>
      <c r="F105" s="87">
        <v>100</v>
      </c>
      <c r="G105" s="633">
        <v>5</v>
      </c>
      <c r="H105" s="87">
        <v>5</v>
      </c>
      <c r="I105" s="87">
        <v>5</v>
      </c>
      <c r="J105" s="408">
        <f t="shared" ref="J105:J106" si="9">I105/H105</f>
        <v>1</v>
      </c>
      <c r="K105" s="87">
        <v>0</v>
      </c>
      <c r="L105" s="87">
        <v>0</v>
      </c>
      <c r="M105" s="87">
        <v>0</v>
      </c>
      <c r="N105" s="404" t="s">
        <v>507</v>
      </c>
    </row>
    <row r="106" spans="1:14" ht="105" x14ac:dyDescent="0.25">
      <c r="A106" s="1216"/>
      <c r="B106" s="402" t="s">
        <v>508</v>
      </c>
      <c r="C106" s="405" t="s">
        <v>509</v>
      </c>
      <c r="D106" s="405" t="s">
        <v>510</v>
      </c>
      <c r="E106" s="406" t="s">
        <v>506</v>
      </c>
      <c r="F106" s="87">
        <v>100</v>
      </c>
      <c r="G106" s="633">
        <v>5</v>
      </c>
      <c r="H106" s="87">
        <v>1</v>
      </c>
      <c r="I106" s="87">
        <v>1</v>
      </c>
      <c r="J106" s="408">
        <f t="shared" si="9"/>
        <v>1</v>
      </c>
      <c r="K106" s="87">
        <v>0</v>
      </c>
      <c r="L106" s="87">
        <v>0</v>
      </c>
      <c r="M106" s="87">
        <v>0</v>
      </c>
      <c r="N106" s="404" t="s">
        <v>564</v>
      </c>
    </row>
    <row r="107" spans="1:14" ht="135" x14ac:dyDescent="0.25">
      <c r="A107" s="1215" t="s">
        <v>108</v>
      </c>
      <c r="B107" s="402" t="s">
        <v>503</v>
      </c>
      <c r="C107" s="405" t="s">
        <v>504</v>
      </c>
      <c r="D107" s="405" t="s">
        <v>505</v>
      </c>
      <c r="E107" s="406" t="s">
        <v>506</v>
      </c>
      <c r="F107" s="87">
        <v>100</v>
      </c>
      <c r="G107" s="637">
        <v>5</v>
      </c>
      <c r="H107" s="87">
        <v>5</v>
      </c>
      <c r="I107" s="87">
        <v>5</v>
      </c>
      <c r="J107" s="408">
        <f t="shared" ref="J107:J108" si="10">I107/H107</f>
        <v>1</v>
      </c>
      <c r="K107" s="87">
        <v>0</v>
      </c>
      <c r="L107" s="87">
        <v>0</v>
      </c>
      <c r="M107" s="87">
        <v>0</v>
      </c>
      <c r="N107" s="404" t="s">
        <v>507</v>
      </c>
    </row>
    <row r="108" spans="1:14" ht="105" x14ac:dyDescent="0.25">
      <c r="A108" s="1216"/>
      <c r="B108" s="402" t="s">
        <v>508</v>
      </c>
      <c r="C108" s="405" t="s">
        <v>509</v>
      </c>
      <c r="D108" s="405" t="s">
        <v>510</v>
      </c>
      <c r="E108" s="406" t="s">
        <v>506</v>
      </c>
      <c r="F108" s="87">
        <v>100</v>
      </c>
      <c r="G108" s="637">
        <v>5</v>
      </c>
      <c r="H108" s="87">
        <v>1</v>
      </c>
      <c r="I108" s="87">
        <v>1</v>
      </c>
      <c r="J108" s="408">
        <f t="shared" si="10"/>
        <v>1</v>
      </c>
      <c r="K108" s="87">
        <v>0</v>
      </c>
      <c r="L108" s="87">
        <v>0</v>
      </c>
      <c r="M108" s="87">
        <v>0</v>
      </c>
      <c r="N108" s="404" t="s">
        <v>567</v>
      </c>
    </row>
    <row r="109" spans="1:14" ht="135" x14ac:dyDescent="0.25">
      <c r="A109" s="1215" t="s">
        <v>109</v>
      </c>
      <c r="B109" s="402" t="s">
        <v>503</v>
      </c>
      <c r="C109" s="405" t="s">
        <v>504</v>
      </c>
      <c r="D109" s="405" t="s">
        <v>505</v>
      </c>
      <c r="E109" s="406" t="s">
        <v>506</v>
      </c>
      <c r="F109" s="87">
        <v>100</v>
      </c>
      <c r="G109" s="641">
        <v>5</v>
      </c>
      <c r="H109" s="87">
        <v>5</v>
      </c>
      <c r="I109" s="87">
        <v>5</v>
      </c>
      <c r="J109" s="408">
        <f t="shared" ref="J109:J110" si="11">I109/H109</f>
        <v>1</v>
      </c>
      <c r="K109" s="87">
        <v>0</v>
      </c>
      <c r="L109" s="87">
        <v>0</v>
      </c>
      <c r="M109" s="87">
        <v>0</v>
      </c>
      <c r="N109" s="404" t="s">
        <v>507</v>
      </c>
    </row>
    <row r="110" spans="1:14" ht="105" x14ac:dyDescent="0.25">
      <c r="A110" s="1216"/>
      <c r="B110" s="402" t="s">
        <v>508</v>
      </c>
      <c r="C110" s="405" t="s">
        <v>509</v>
      </c>
      <c r="D110" s="405" t="s">
        <v>510</v>
      </c>
      <c r="E110" s="406" t="s">
        <v>506</v>
      </c>
      <c r="F110" s="87">
        <v>100</v>
      </c>
      <c r="G110" s="641">
        <v>5</v>
      </c>
      <c r="H110" s="87">
        <v>1</v>
      </c>
      <c r="I110" s="87">
        <v>1</v>
      </c>
      <c r="J110" s="408">
        <f t="shared" si="11"/>
        <v>1</v>
      </c>
      <c r="K110" s="87">
        <v>0</v>
      </c>
      <c r="L110" s="87">
        <v>0</v>
      </c>
      <c r="M110" s="87">
        <v>0</v>
      </c>
      <c r="N110" s="404" t="s">
        <v>574</v>
      </c>
    </row>
    <row r="111" spans="1:14" ht="135" x14ac:dyDescent="0.25">
      <c r="A111" s="1215" t="s">
        <v>110</v>
      </c>
      <c r="B111" s="402" t="s">
        <v>503</v>
      </c>
      <c r="C111" s="405" t="s">
        <v>504</v>
      </c>
      <c r="D111" s="405" t="s">
        <v>505</v>
      </c>
      <c r="E111" s="406" t="s">
        <v>506</v>
      </c>
      <c r="F111" s="87">
        <v>100</v>
      </c>
      <c r="G111" s="643">
        <v>5</v>
      </c>
      <c r="H111" s="87">
        <v>5</v>
      </c>
      <c r="I111" s="87">
        <v>5</v>
      </c>
      <c r="J111" s="408">
        <f t="shared" ref="J111:J112" si="12">I111/H111</f>
        <v>1</v>
      </c>
      <c r="K111" s="87">
        <v>0</v>
      </c>
      <c r="L111" s="87">
        <v>0</v>
      </c>
      <c r="M111" s="87">
        <v>0</v>
      </c>
      <c r="N111" s="404" t="s">
        <v>507</v>
      </c>
    </row>
    <row r="112" spans="1:14" ht="105" x14ac:dyDescent="0.25">
      <c r="A112" s="1216"/>
      <c r="B112" s="402" t="s">
        <v>508</v>
      </c>
      <c r="C112" s="405" t="s">
        <v>509</v>
      </c>
      <c r="D112" s="405" t="s">
        <v>510</v>
      </c>
      <c r="E112" s="406" t="s">
        <v>506</v>
      </c>
      <c r="F112" s="87">
        <v>100</v>
      </c>
      <c r="G112" s="643">
        <v>5</v>
      </c>
      <c r="H112" s="87">
        <v>1</v>
      </c>
      <c r="I112" s="87">
        <v>1</v>
      </c>
      <c r="J112" s="408">
        <f t="shared" si="12"/>
        <v>1</v>
      </c>
      <c r="K112" s="87">
        <v>0</v>
      </c>
      <c r="L112" s="87">
        <v>0</v>
      </c>
      <c r="M112" s="87">
        <v>0</v>
      </c>
      <c r="N112" s="404" t="s">
        <v>579</v>
      </c>
    </row>
    <row r="113" spans="1:14" ht="135" x14ac:dyDescent="0.25">
      <c r="A113" s="1215" t="s">
        <v>111</v>
      </c>
      <c r="B113" s="402" t="s">
        <v>503</v>
      </c>
      <c r="C113" s="405" t="s">
        <v>504</v>
      </c>
      <c r="D113" s="405" t="s">
        <v>505</v>
      </c>
      <c r="E113" s="406" t="s">
        <v>506</v>
      </c>
      <c r="F113" s="87">
        <v>100</v>
      </c>
      <c r="G113" s="647">
        <v>5</v>
      </c>
      <c r="H113" s="87">
        <v>5</v>
      </c>
      <c r="I113" s="87">
        <v>5</v>
      </c>
      <c r="J113" s="408">
        <f t="shared" ref="J113:J114" si="13">I113/H113</f>
        <v>1</v>
      </c>
      <c r="K113" s="87">
        <v>0</v>
      </c>
      <c r="L113" s="87">
        <v>0</v>
      </c>
      <c r="M113" s="87">
        <v>0</v>
      </c>
      <c r="N113" s="404" t="s">
        <v>507</v>
      </c>
    </row>
    <row r="114" spans="1:14" ht="105" x14ac:dyDescent="0.25">
      <c r="A114" s="1216"/>
      <c r="B114" s="402" t="s">
        <v>508</v>
      </c>
      <c r="C114" s="405" t="s">
        <v>509</v>
      </c>
      <c r="D114" s="405" t="s">
        <v>510</v>
      </c>
      <c r="E114" s="406" t="s">
        <v>506</v>
      </c>
      <c r="F114" s="87">
        <v>100</v>
      </c>
      <c r="G114" s="647">
        <v>5</v>
      </c>
      <c r="H114" s="87">
        <v>1</v>
      </c>
      <c r="I114" s="87">
        <v>1</v>
      </c>
      <c r="J114" s="408">
        <f t="shared" si="13"/>
        <v>1</v>
      </c>
      <c r="K114" s="87">
        <v>0</v>
      </c>
      <c r="L114" s="87">
        <v>0</v>
      </c>
      <c r="M114" s="87">
        <v>0</v>
      </c>
      <c r="N114" s="404" t="s">
        <v>585</v>
      </c>
    </row>
    <row r="115" spans="1:14" ht="135" x14ac:dyDescent="0.25">
      <c r="A115" s="1264" t="s">
        <v>112</v>
      </c>
      <c r="B115" s="402" t="s">
        <v>503</v>
      </c>
      <c r="C115" s="405" t="s">
        <v>504</v>
      </c>
      <c r="D115" s="405" t="s">
        <v>505</v>
      </c>
      <c r="E115" s="406" t="s">
        <v>506</v>
      </c>
      <c r="F115" s="87">
        <v>100</v>
      </c>
      <c r="G115" s="666">
        <v>5</v>
      </c>
      <c r="H115" s="87">
        <v>5</v>
      </c>
      <c r="I115" s="87">
        <v>5</v>
      </c>
      <c r="J115" s="408">
        <f t="shared" ref="J115:J116" si="14">I115/H115</f>
        <v>1</v>
      </c>
      <c r="K115" s="87">
        <v>0</v>
      </c>
      <c r="L115" s="87">
        <v>0</v>
      </c>
      <c r="M115" s="87">
        <v>0</v>
      </c>
      <c r="N115" s="404" t="s">
        <v>507</v>
      </c>
    </row>
    <row r="116" spans="1:14" ht="105.75" thickBot="1" x14ac:dyDescent="0.3">
      <c r="A116" s="1265"/>
      <c r="B116" s="402" t="s">
        <v>508</v>
      </c>
      <c r="C116" s="405" t="s">
        <v>509</v>
      </c>
      <c r="D116" s="405" t="s">
        <v>510</v>
      </c>
      <c r="E116" s="406" t="s">
        <v>506</v>
      </c>
      <c r="F116" s="87">
        <v>100</v>
      </c>
      <c r="G116" s="666">
        <v>5</v>
      </c>
      <c r="H116" s="87">
        <v>1</v>
      </c>
      <c r="I116" s="87">
        <v>1</v>
      </c>
      <c r="J116" s="408">
        <f t="shared" si="14"/>
        <v>1</v>
      </c>
      <c r="K116" s="87">
        <v>0</v>
      </c>
      <c r="L116" s="87">
        <v>0</v>
      </c>
      <c r="M116" s="87">
        <v>0</v>
      </c>
      <c r="N116" s="404" t="s">
        <v>598</v>
      </c>
    </row>
    <row r="117" spans="1:14" ht="20.25" hidden="1" x14ac:dyDescent="0.25">
      <c r="A117" s="1261" t="s">
        <v>141</v>
      </c>
      <c r="B117" s="1262"/>
      <c r="C117" s="1262"/>
      <c r="D117" s="1262"/>
      <c r="E117" s="1262"/>
      <c r="F117" s="1262"/>
      <c r="G117" s="1262"/>
      <c r="H117" s="1262"/>
      <c r="I117" s="1262"/>
      <c r="J117" s="1262"/>
      <c r="K117" s="1262"/>
      <c r="L117" s="1262"/>
      <c r="M117" s="1262"/>
      <c r="N117" s="1263"/>
    </row>
    <row r="118" spans="1:14" ht="44.25" hidden="1" customHeight="1" x14ac:dyDescent="0.25">
      <c r="A118" s="59" t="s">
        <v>62</v>
      </c>
      <c r="B118" s="60" t="s">
        <v>124</v>
      </c>
      <c r="C118" s="60" t="s">
        <v>125</v>
      </c>
      <c r="D118" s="60" t="s">
        <v>126</v>
      </c>
      <c r="E118" s="60" t="s">
        <v>127</v>
      </c>
      <c r="F118" s="60" t="s">
        <v>142</v>
      </c>
      <c r="G118" s="60" t="s">
        <v>129</v>
      </c>
      <c r="H118" s="60" t="s">
        <v>143</v>
      </c>
      <c r="I118" s="60" t="s">
        <v>144</v>
      </c>
      <c r="J118" s="68" t="s">
        <v>145</v>
      </c>
      <c r="K118" s="60" t="s">
        <v>133</v>
      </c>
      <c r="L118" s="60" t="s">
        <v>134</v>
      </c>
      <c r="M118" s="60" t="s">
        <v>135</v>
      </c>
      <c r="N118" s="61" t="s">
        <v>136</v>
      </c>
    </row>
    <row r="119" spans="1:14" ht="16.5" hidden="1" customHeight="1" x14ac:dyDescent="0.25">
      <c r="A119" s="66" t="s">
        <v>114</v>
      </c>
      <c r="B119" s="63"/>
      <c r="C119" s="63"/>
      <c r="D119" s="63"/>
      <c r="E119" s="63"/>
      <c r="F119" s="63"/>
      <c r="G119" s="63"/>
      <c r="H119" s="63"/>
      <c r="I119" s="63"/>
      <c r="J119" s="63" t="e">
        <f>I119/H119</f>
        <v>#DIV/0!</v>
      </c>
      <c r="K119" s="63"/>
      <c r="L119" s="63"/>
      <c r="M119" s="63" t="e">
        <f>L119/K119</f>
        <v>#DIV/0!</v>
      </c>
      <c r="N119" s="64"/>
    </row>
    <row r="120" spans="1:14" ht="16.5" hidden="1" customHeight="1" x14ac:dyDescent="0.25">
      <c r="A120" s="66" t="s">
        <v>115</v>
      </c>
      <c r="B120" s="63"/>
      <c r="C120" s="63"/>
      <c r="D120" s="63"/>
      <c r="E120" s="63"/>
      <c r="F120" s="63"/>
      <c r="G120" s="63"/>
      <c r="H120" s="63"/>
      <c r="I120" s="63"/>
      <c r="J120" s="63" t="e">
        <f t="shared" ref="J120:J124" si="15">I120/H120</f>
        <v>#DIV/0!</v>
      </c>
      <c r="K120" s="63"/>
      <c r="L120" s="63"/>
      <c r="M120" s="63" t="e">
        <f t="shared" ref="M120:M124" si="16">L120/K120</f>
        <v>#DIV/0!</v>
      </c>
      <c r="N120" s="64"/>
    </row>
    <row r="121" spans="1:14" ht="16.5" hidden="1" customHeight="1" x14ac:dyDescent="0.25">
      <c r="A121" s="66" t="s">
        <v>116</v>
      </c>
      <c r="B121" s="63"/>
      <c r="C121" s="63"/>
      <c r="D121" s="63"/>
      <c r="E121" s="63"/>
      <c r="F121" s="63"/>
      <c r="G121" s="63"/>
      <c r="H121" s="63"/>
      <c r="I121" s="63"/>
      <c r="J121" s="63" t="e">
        <f t="shared" si="15"/>
        <v>#DIV/0!</v>
      </c>
      <c r="K121" s="63"/>
      <c r="L121" s="63"/>
      <c r="M121" s="63" t="e">
        <f t="shared" si="16"/>
        <v>#DIV/0!</v>
      </c>
      <c r="N121" s="64"/>
    </row>
    <row r="122" spans="1:14" ht="16.5" hidden="1" customHeight="1" x14ac:dyDescent="0.25">
      <c r="A122" s="66" t="s">
        <v>117</v>
      </c>
      <c r="B122" s="63"/>
      <c r="C122" s="63"/>
      <c r="D122" s="63"/>
      <c r="E122" s="63"/>
      <c r="F122" s="63"/>
      <c r="G122" s="63"/>
      <c r="H122" s="63"/>
      <c r="I122" s="63"/>
      <c r="J122" s="63" t="e">
        <f t="shared" si="15"/>
        <v>#DIV/0!</v>
      </c>
      <c r="K122" s="63"/>
      <c r="L122" s="63"/>
      <c r="M122" s="63" t="e">
        <f t="shared" si="16"/>
        <v>#DIV/0!</v>
      </c>
      <c r="N122" s="64"/>
    </row>
    <row r="123" spans="1:14" ht="16.5" hidden="1" customHeight="1" x14ac:dyDescent="0.25">
      <c r="A123" s="66" t="s">
        <v>118</v>
      </c>
      <c r="B123" s="63"/>
      <c r="C123" s="63"/>
      <c r="D123" s="63"/>
      <c r="E123" s="63"/>
      <c r="F123" s="63"/>
      <c r="G123" s="63"/>
      <c r="H123" s="63"/>
      <c r="I123" s="63"/>
      <c r="J123" s="63" t="e">
        <f t="shared" si="15"/>
        <v>#DIV/0!</v>
      </c>
      <c r="K123" s="63"/>
      <c r="L123" s="63"/>
      <c r="M123" s="63" t="e">
        <f t="shared" si="16"/>
        <v>#DIV/0!</v>
      </c>
      <c r="N123" s="64"/>
    </row>
    <row r="124" spans="1:14" ht="16.5" hidden="1" customHeight="1" x14ac:dyDescent="0.25">
      <c r="A124" s="66" t="s">
        <v>119</v>
      </c>
      <c r="B124" s="63"/>
      <c r="C124" s="63"/>
      <c r="D124" s="63"/>
      <c r="E124" s="63"/>
      <c r="F124" s="63"/>
      <c r="G124" s="63"/>
      <c r="H124" s="63"/>
      <c r="I124" s="63"/>
      <c r="J124" s="63" t="e">
        <f t="shared" si="15"/>
        <v>#DIV/0!</v>
      </c>
      <c r="K124" s="63"/>
      <c r="L124" s="63"/>
      <c r="M124" s="63" t="e">
        <f t="shared" si="16"/>
        <v>#DIV/0!</v>
      </c>
      <c r="N124" s="64"/>
    </row>
    <row r="125" spans="1:14" hidden="1" x14ac:dyDescent="0.25">
      <c r="A125" s="66" t="s">
        <v>107</v>
      </c>
      <c r="B125" s="63"/>
      <c r="C125" s="63"/>
      <c r="D125" s="63"/>
      <c r="E125" s="63"/>
      <c r="F125" s="63"/>
      <c r="G125" s="63"/>
      <c r="H125" s="63"/>
      <c r="I125" s="63"/>
      <c r="J125" s="63" t="e">
        <f>I125/H125</f>
        <v>#DIV/0!</v>
      </c>
      <c r="K125" s="63"/>
      <c r="L125" s="63"/>
      <c r="M125" s="63" t="e">
        <f>L125/K125</f>
        <v>#DIV/0!</v>
      </c>
      <c r="N125" s="64"/>
    </row>
    <row r="126" spans="1:14" hidden="1" x14ac:dyDescent="0.25">
      <c r="A126" s="66" t="s">
        <v>108</v>
      </c>
      <c r="B126" s="63"/>
      <c r="C126" s="63"/>
      <c r="D126" s="63"/>
      <c r="E126" s="63"/>
      <c r="F126" s="63"/>
      <c r="G126" s="63"/>
      <c r="H126" s="63"/>
      <c r="I126" s="63"/>
      <c r="J126" s="63" t="e">
        <f t="shared" ref="J126:J130" si="17">I126/H126</f>
        <v>#DIV/0!</v>
      </c>
      <c r="K126" s="63"/>
      <c r="L126" s="63"/>
      <c r="M126" s="63" t="e">
        <f t="shared" ref="M126:M130" si="18">L126/K126</f>
        <v>#DIV/0!</v>
      </c>
      <c r="N126" s="64"/>
    </row>
    <row r="127" spans="1:14" hidden="1" x14ac:dyDescent="0.25">
      <c r="A127" s="66" t="s">
        <v>109</v>
      </c>
      <c r="B127" s="63"/>
      <c r="C127" s="63"/>
      <c r="D127" s="63"/>
      <c r="E127" s="63"/>
      <c r="F127" s="63"/>
      <c r="G127" s="63"/>
      <c r="H127" s="63"/>
      <c r="I127" s="63"/>
      <c r="J127" s="63" t="e">
        <f t="shared" si="17"/>
        <v>#DIV/0!</v>
      </c>
      <c r="K127" s="63"/>
      <c r="L127" s="63"/>
      <c r="M127" s="63" t="e">
        <f t="shared" si="18"/>
        <v>#DIV/0!</v>
      </c>
      <c r="N127" s="64"/>
    </row>
    <row r="128" spans="1:14" hidden="1" x14ac:dyDescent="0.25">
      <c r="A128" s="66" t="s">
        <v>110</v>
      </c>
      <c r="B128" s="63"/>
      <c r="C128" s="63"/>
      <c r="D128" s="63"/>
      <c r="E128" s="63"/>
      <c r="F128" s="63"/>
      <c r="G128" s="63"/>
      <c r="H128" s="63"/>
      <c r="I128" s="63"/>
      <c r="J128" s="63" t="e">
        <f t="shared" si="17"/>
        <v>#DIV/0!</v>
      </c>
      <c r="K128" s="63"/>
      <c r="L128" s="63"/>
      <c r="M128" s="63" t="e">
        <f t="shared" si="18"/>
        <v>#DIV/0!</v>
      </c>
      <c r="N128" s="64"/>
    </row>
    <row r="129" spans="1:14" hidden="1" x14ac:dyDescent="0.25">
      <c r="A129" s="66" t="s">
        <v>111</v>
      </c>
      <c r="B129" s="63"/>
      <c r="C129" s="63"/>
      <c r="D129" s="63"/>
      <c r="E129" s="63"/>
      <c r="F129" s="63"/>
      <c r="G129" s="63"/>
      <c r="H129" s="63"/>
      <c r="I129" s="63"/>
      <c r="J129" s="63" t="e">
        <f t="shared" si="17"/>
        <v>#DIV/0!</v>
      </c>
      <c r="K129" s="63"/>
      <c r="L129" s="63"/>
      <c r="M129" s="63" t="e">
        <f t="shared" si="18"/>
        <v>#DIV/0!</v>
      </c>
      <c r="N129" s="64"/>
    </row>
    <row r="130" spans="1:14" ht="15.75" hidden="1" thickBot="1" x14ac:dyDescent="0.3">
      <c r="A130" s="67" t="s">
        <v>112</v>
      </c>
      <c r="B130" s="65"/>
      <c r="C130" s="65"/>
      <c r="D130" s="65"/>
      <c r="E130" s="65"/>
      <c r="F130" s="65"/>
      <c r="G130" s="65"/>
      <c r="H130" s="65"/>
      <c r="I130" s="65"/>
      <c r="J130" s="65" t="e">
        <f t="shared" si="17"/>
        <v>#DIV/0!</v>
      </c>
      <c r="K130" s="65"/>
      <c r="L130" s="65"/>
      <c r="M130" s="65" t="e">
        <f t="shared" si="18"/>
        <v>#DIV/0!</v>
      </c>
      <c r="N130" s="69"/>
    </row>
    <row r="131" spans="1:14" hidden="1" x14ac:dyDescent="0.25"/>
    <row r="132" spans="1:14" ht="20.25" hidden="1" x14ac:dyDescent="0.25">
      <c r="A132" s="1261" t="s">
        <v>146</v>
      </c>
      <c r="B132" s="1262"/>
      <c r="C132" s="1262"/>
      <c r="D132" s="1262"/>
      <c r="E132" s="1262"/>
      <c r="F132" s="1262"/>
      <c r="G132" s="1262"/>
      <c r="H132" s="1262"/>
      <c r="I132" s="1262"/>
      <c r="J132" s="1262"/>
      <c r="K132" s="1262"/>
      <c r="L132" s="1262"/>
      <c r="M132" s="1262"/>
      <c r="N132" s="1263"/>
    </row>
    <row r="133" spans="1:14" ht="44.25" hidden="1" customHeight="1" x14ac:dyDescent="0.25">
      <c r="A133" s="59" t="s">
        <v>63</v>
      </c>
      <c r="B133" s="60" t="s">
        <v>124</v>
      </c>
      <c r="C133" s="60" t="s">
        <v>125</v>
      </c>
      <c r="D133" s="60" t="s">
        <v>126</v>
      </c>
      <c r="E133" s="60" t="s">
        <v>127</v>
      </c>
      <c r="F133" s="60" t="s">
        <v>147</v>
      </c>
      <c r="G133" s="60" t="s">
        <v>129</v>
      </c>
      <c r="H133" s="60" t="s">
        <v>148</v>
      </c>
      <c r="I133" s="60" t="s">
        <v>149</v>
      </c>
      <c r="J133" s="68" t="s">
        <v>150</v>
      </c>
      <c r="K133" s="60" t="s">
        <v>133</v>
      </c>
      <c r="L133" s="60" t="s">
        <v>134</v>
      </c>
      <c r="M133" s="60" t="s">
        <v>135</v>
      </c>
      <c r="N133" s="61" t="s">
        <v>136</v>
      </c>
    </row>
    <row r="134" spans="1:14" ht="16.5" hidden="1" customHeight="1" x14ac:dyDescent="0.25">
      <c r="A134" s="66" t="s">
        <v>114</v>
      </c>
      <c r="B134" s="63"/>
      <c r="C134" s="63"/>
      <c r="D134" s="63"/>
      <c r="E134" s="63"/>
      <c r="F134" s="63"/>
      <c r="G134" s="63"/>
      <c r="H134" s="63"/>
      <c r="I134" s="63"/>
      <c r="J134" s="63" t="e">
        <f>I134/H134</f>
        <v>#DIV/0!</v>
      </c>
      <c r="K134" s="63"/>
      <c r="L134" s="63"/>
      <c r="M134" s="63" t="e">
        <f>L134/K134</f>
        <v>#DIV/0!</v>
      </c>
      <c r="N134" s="64"/>
    </row>
    <row r="135" spans="1:14" ht="16.5" hidden="1" customHeight="1" x14ac:dyDescent="0.25">
      <c r="A135" s="66" t="s">
        <v>115</v>
      </c>
      <c r="B135" s="63"/>
      <c r="C135" s="63"/>
      <c r="D135" s="63"/>
      <c r="E135" s="63"/>
      <c r="F135" s="63"/>
      <c r="G135" s="63"/>
      <c r="H135" s="63"/>
      <c r="I135" s="63"/>
      <c r="J135" s="63" t="e">
        <f t="shared" ref="J135:J139" si="19">I135/H135</f>
        <v>#DIV/0!</v>
      </c>
      <c r="K135" s="63"/>
      <c r="L135" s="63"/>
      <c r="M135" s="63" t="e">
        <f t="shared" ref="M135:M139" si="20">L135/K135</f>
        <v>#DIV/0!</v>
      </c>
      <c r="N135" s="64"/>
    </row>
    <row r="136" spans="1:14" ht="16.5" hidden="1" customHeight="1" x14ac:dyDescent="0.25">
      <c r="A136" s="66" t="s">
        <v>116</v>
      </c>
      <c r="B136" s="63"/>
      <c r="C136" s="63"/>
      <c r="D136" s="63"/>
      <c r="E136" s="63"/>
      <c r="F136" s="63"/>
      <c r="G136" s="63"/>
      <c r="H136" s="63"/>
      <c r="I136" s="63"/>
      <c r="J136" s="63" t="e">
        <f t="shared" si="19"/>
        <v>#DIV/0!</v>
      </c>
      <c r="K136" s="63"/>
      <c r="L136" s="63"/>
      <c r="M136" s="63" t="e">
        <f t="shared" si="20"/>
        <v>#DIV/0!</v>
      </c>
      <c r="N136" s="64"/>
    </row>
    <row r="137" spans="1:14" ht="16.5" hidden="1" customHeight="1" x14ac:dyDescent="0.25">
      <c r="A137" s="66" t="s">
        <v>117</v>
      </c>
      <c r="B137" s="63"/>
      <c r="C137" s="63"/>
      <c r="D137" s="63"/>
      <c r="E137" s="63"/>
      <c r="F137" s="63"/>
      <c r="G137" s="63"/>
      <c r="H137" s="63"/>
      <c r="I137" s="63"/>
      <c r="J137" s="63" t="e">
        <f t="shared" si="19"/>
        <v>#DIV/0!</v>
      </c>
      <c r="K137" s="63"/>
      <c r="L137" s="63"/>
      <c r="M137" s="63" t="e">
        <f t="shared" si="20"/>
        <v>#DIV/0!</v>
      </c>
      <c r="N137" s="64"/>
    </row>
    <row r="138" spans="1:14" ht="16.5" hidden="1" customHeight="1" x14ac:dyDescent="0.25">
      <c r="A138" s="66" t="s">
        <v>118</v>
      </c>
      <c r="B138" s="63"/>
      <c r="C138" s="63"/>
      <c r="D138" s="63"/>
      <c r="E138" s="63"/>
      <c r="F138" s="63"/>
      <c r="G138" s="63"/>
      <c r="H138" s="63"/>
      <c r="I138" s="63"/>
      <c r="J138" s="63" t="e">
        <f t="shared" si="19"/>
        <v>#DIV/0!</v>
      </c>
      <c r="K138" s="63"/>
      <c r="L138" s="63"/>
      <c r="M138" s="63" t="e">
        <f t="shared" si="20"/>
        <v>#DIV/0!</v>
      </c>
      <c r="N138" s="64"/>
    </row>
    <row r="139" spans="1:14" ht="16.5" hidden="1" customHeight="1" x14ac:dyDescent="0.25">
      <c r="A139" s="66" t="s">
        <v>119</v>
      </c>
      <c r="B139" s="63"/>
      <c r="C139" s="63"/>
      <c r="D139" s="63"/>
      <c r="E139" s="63"/>
      <c r="F139" s="63"/>
      <c r="G139" s="63"/>
      <c r="H139" s="63"/>
      <c r="I139" s="63"/>
      <c r="J139" s="63" t="e">
        <f t="shared" si="19"/>
        <v>#DIV/0!</v>
      </c>
      <c r="K139" s="63"/>
      <c r="L139" s="63"/>
      <c r="M139" s="63" t="e">
        <f t="shared" si="20"/>
        <v>#DIV/0!</v>
      </c>
      <c r="N139" s="64"/>
    </row>
    <row r="140" spans="1:14" hidden="1" x14ac:dyDescent="0.25">
      <c r="A140" s="66" t="s">
        <v>107</v>
      </c>
      <c r="B140" s="63"/>
      <c r="C140" s="63"/>
      <c r="D140" s="63"/>
      <c r="E140" s="63"/>
      <c r="F140" s="63"/>
      <c r="G140" s="63"/>
      <c r="H140" s="63"/>
      <c r="I140" s="63"/>
      <c r="J140" s="63" t="e">
        <f>I140/H140</f>
        <v>#DIV/0!</v>
      </c>
      <c r="K140" s="63"/>
      <c r="L140" s="63"/>
      <c r="M140" s="63" t="e">
        <f>L140/K140</f>
        <v>#DIV/0!</v>
      </c>
      <c r="N140" s="64"/>
    </row>
    <row r="141" spans="1:14" hidden="1" x14ac:dyDescent="0.25">
      <c r="A141" s="66" t="s">
        <v>108</v>
      </c>
      <c r="B141" s="63"/>
      <c r="C141" s="63"/>
      <c r="D141" s="63"/>
      <c r="E141" s="63"/>
      <c r="F141" s="63"/>
      <c r="G141" s="63"/>
      <c r="H141" s="63"/>
      <c r="I141" s="63"/>
      <c r="J141" s="63" t="e">
        <f t="shared" ref="J141:J145" si="21">I141/H141</f>
        <v>#DIV/0!</v>
      </c>
      <c r="K141" s="63"/>
      <c r="L141" s="63"/>
      <c r="M141" s="63" t="e">
        <f t="shared" ref="M141:M145" si="22">L141/K141</f>
        <v>#DIV/0!</v>
      </c>
      <c r="N141" s="64"/>
    </row>
    <row r="142" spans="1:14" hidden="1" x14ac:dyDescent="0.25">
      <c r="A142" s="66" t="s">
        <v>109</v>
      </c>
      <c r="B142" s="63"/>
      <c r="C142" s="63"/>
      <c r="D142" s="63"/>
      <c r="E142" s="63"/>
      <c r="F142" s="63"/>
      <c r="G142" s="63"/>
      <c r="H142" s="63"/>
      <c r="I142" s="63"/>
      <c r="J142" s="63" t="e">
        <f t="shared" si="21"/>
        <v>#DIV/0!</v>
      </c>
      <c r="K142" s="63"/>
      <c r="L142" s="63"/>
      <c r="M142" s="63" t="e">
        <f t="shared" si="22"/>
        <v>#DIV/0!</v>
      </c>
      <c r="N142" s="64"/>
    </row>
    <row r="143" spans="1:14" hidden="1" x14ac:dyDescent="0.25">
      <c r="A143" s="66" t="s">
        <v>110</v>
      </c>
      <c r="B143" s="63"/>
      <c r="C143" s="63"/>
      <c r="D143" s="63"/>
      <c r="E143" s="63"/>
      <c r="F143" s="63"/>
      <c r="G143" s="63"/>
      <c r="H143" s="63"/>
      <c r="I143" s="63"/>
      <c r="J143" s="63" t="e">
        <f t="shared" si="21"/>
        <v>#DIV/0!</v>
      </c>
      <c r="K143" s="63"/>
      <c r="L143" s="63"/>
      <c r="M143" s="63" t="e">
        <f t="shared" si="22"/>
        <v>#DIV/0!</v>
      </c>
      <c r="N143" s="64"/>
    </row>
    <row r="144" spans="1:14" hidden="1" x14ac:dyDescent="0.25">
      <c r="A144" s="66" t="s">
        <v>111</v>
      </c>
      <c r="B144" s="63"/>
      <c r="C144" s="63"/>
      <c r="D144" s="63"/>
      <c r="E144" s="63"/>
      <c r="F144" s="63"/>
      <c r="G144" s="63"/>
      <c r="H144" s="63"/>
      <c r="I144" s="63"/>
      <c r="J144" s="63" t="e">
        <f t="shared" si="21"/>
        <v>#DIV/0!</v>
      </c>
      <c r="K144" s="63"/>
      <c r="L144" s="63"/>
      <c r="M144" s="63" t="e">
        <f t="shared" si="22"/>
        <v>#DIV/0!</v>
      </c>
      <c r="N144" s="64"/>
    </row>
    <row r="145" spans="1:14" ht="15.75" hidden="1" thickBot="1" x14ac:dyDescent="0.3">
      <c r="A145" s="67" t="s">
        <v>112</v>
      </c>
      <c r="B145" s="65"/>
      <c r="C145" s="65"/>
      <c r="D145" s="65"/>
      <c r="E145" s="65"/>
      <c r="F145" s="65"/>
      <c r="G145" s="65"/>
      <c r="H145" s="65"/>
      <c r="I145" s="65"/>
      <c r="J145" s="65" t="e">
        <f t="shared" si="21"/>
        <v>#DIV/0!</v>
      </c>
      <c r="K145" s="65"/>
      <c r="L145" s="65"/>
      <c r="M145" s="65" t="e">
        <f t="shared" si="22"/>
        <v>#DIV/0!</v>
      </c>
      <c r="N145" s="69"/>
    </row>
    <row r="146" spans="1:14" hidden="1" x14ac:dyDescent="0.25"/>
    <row r="147" spans="1:14" ht="20.25" hidden="1" x14ac:dyDescent="0.25">
      <c r="A147" s="1261" t="s">
        <v>151</v>
      </c>
      <c r="B147" s="1262"/>
      <c r="C147" s="1262"/>
      <c r="D147" s="1262"/>
      <c r="E147" s="1262"/>
      <c r="F147" s="1262"/>
      <c r="G147" s="1262"/>
      <c r="H147" s="1262"/>
      <c r="I147" s="1262"/>
      <c r="J147" s="1262"/>
      <c r="K147" s="1262"/>
      <c r="L147" s="1262"/>
      <c r="M147" s="1262"/>
      <c r="N147" s="1263"/>
    </row>
    <row r="148" spans="1:14" ht="44.25" hidden="1" customHeight="1" x14ac:dyDescent="0.25">
      <c r="A148" s="59" t="s">
        <v>64</v>
      </c>
      <c r="B148" s="60" t="s">
        <v>124</v>
      </c>
      <c r="C148" s="60" t="s">
        <v>125</v>
      </c>
      <c r="D148" s="60" t="s">
        <v>126</v>
      </c>
      <c r="E148" s="60" t="s">
        <v>127</v>
      </c>
      <c r="F148" s="60" t="s">
        <v>152</v>
      </c>
      <c r="G148" s="60" t="s">
        <v>129</v>
      </c>
      <c r="H148" s="60" t="s">
        <v>153</v>
      </c>
      <c r="I148" s="60" t="s">
        <v>154</v>
      </c>
      <c r="J148" s="68" t="s">
        <v>155</v>
      </c>
      <c r="K148" s="60" t="s">
        <v>133</v>
      </c>
      <c r="L148" s="60" t="s">
        <v>134</v>
      </c>
      <c r="M148" s="60" t="s">
        <v>135</v>
      </c>
      <c r="N148" s="61" t="s">
        <v>136</v>
      </c>
    </row>
    <row r="149" spans="1:14" ht="16.5" hidden="1" customHeight="1" x14ac:dyDescent="0.25">
      <c r="A149" s="66" t="s">
        <v>114</v>
      </c>
      <c r="B149" s="63"/>
      <c r="C149" s="63"/>
      <c r="D149" s="63"/>
      <c r="E149" s="63"/>
      <c r="F149" s="63"/>
      <c r="G149" s="63"/>
      <c r="H149" s="63"/>
      <c r="I149" s="63"/>
      <c r="J149" s="63" t="e">
        <f>I149/H149</f>
        <v>#DIV/0!</v>
      </c>
      <c r="K149" s="63"/>
      <c r="L149" s="63"/>
      <c r="M149" s="63" t="e">
        <f>L149/K149</f>
        <v>#DIV/0!</v>
      </c>
      <c r="N149" s="64"/>
    </row>
    <row r="150" spans="1:14" ht="16.5" hidden="1" customHeight="1" x14ac:dyDescent="0.25">
      <c r="A150" s="66" t="s">
        <v>115</v>
      </c>
      <c r="B150" s="63"/>
      <c r="C150" s="63"/>
      <c r="D150" s="63"/>
      <c r="E150" s="63"/>
      <c r="F150" s="63"/>
      <c r="G150" s="63"/>
      <c r="H150" s="63"/>
      <c r="I150" s="63"/>
      <c r="J150" s="63" t="e">
        <f t="shared" ref="J150:J154" si="23">I150/H150</f>
        <v>#DIV/0!</v>
      </c>
      <c r="K150" s="63"/>
      <c r="L150" s="63"/>
      <c r="M150" s="63" t="e">
        <f t="shared" ref="M150:M154" si="24">L150/K150</f>
        <v>#DIV/0!</v>
      </c>
      <c r="N150" s="64"/>
    </row>
    <row r="151" spans="1:14" ht="16.5" hidden="1" customHeight="1" x14ac:dyDescent="0.25">
      <c r="A151" s="66" t="s">
        <v>116</v>
      </c>
      <c r="B151" s="63"/>
      <c r="C151" s="63"/>
      <c r="D151" s="63"/>
      <c r="E151" s="63"/>
      <c r="F151" s="63"/>
      <c r="G151" s="63"/>
      <c r="H151" s="63"/>
      <c r="I151" s="63"/>
      <c r="J151" s="63" t="e">
        <f t="shared" si="23"/>
        <v>#DIV/0!</v>
      </c>
      <c r="K151" s="63"/>
      <c r="L151" s="63"/>
      <c r="M151" s="63" t="e">
        <f t="shared" si="24"/>
        <v>#DIV/0!</v>
      </c>
      <c r="N151" s="64"/>
    </row>
    <row r="152" spans="1:14" ht="16.5" hidden="1" customHeight="1" x14ac:dyDescent="0.25">
      <c r="A152" s="66" t="s">
        <v>117</v>
      </c>
      <c r="B152" s="63"/>
      <c r="C152" s="63"/>
      <c r="D152" s="63"/>
      <c r="E152" s="63"/>
      <c r="F152" s="63"/>
      <c r="G152" s="63"/>
      <c r="H152" s="63"/>
      <c r="I152" s="63"/>
      <c r="J152" s="63" t="e">
        <f t="shared" si="23"/>
        <v>#DIV/0!</v>
      </c>
      <c r="K152" s="63"/>
      <c r="L152" s="63"/>
      <c r="M152" s="63" t="e">
        <f t="shared" si="24"/>
        <v>#DIV/0!</v>
      </c>
      <c r="N152" s="64"/>
    </row>
    <row r="153" spans="1:14" ht="16.5" hidden="1" customHeight="1" x14ac:dyDescent="0.25">
      <c r="A153" s="66" t="s">
        <v>118</v>
      </c>
      <c r="B153" s="63"/>
      <c r="C153" s="63"/>
      <c r="D153" s="63"/>
      <c r="E153" s="63"/>
      <c r="F153" s="63"/>
      <c r="G153" s="63"/>
      <c r="H153" s="63"/>
      <c r="I153" s="63"/>
      <c r="J153" s="63" t="e">
        <f t="shared" si="23"/>
        <v>#DIV/0!</v>
      </c>
      <c r="K153" s="63"/>
      <c r="L153" s="63"/>
      <c r="M153" s="63" t="e">
        <f t="shared" si="24"/>
        <v>#DIV/0!</v>
      </c>
      <c r="N153" s="64"/>
    </row>
    <row r="154" spans="1:14" ht="16.5" hidden="1" customHeight="1" x14ac:dyDescent="0.25">
      <c r="A154" s="66" t="s">
        <v>119</v>
      </c>
      <c r="B154" s="63"/>
      <c r="C154" s="63"/>
      <c r="D154" s="63"/>
      <c r="E154" s="63"/>
      <c r="F154" s="63"/>
      <c r="G154" s="63"/>
      <c r="H154" s="63"/>
      <c r="I154" s="63"/>
      <c r="J154" s="63" t="e">
        <f t="shared" si="23"/>
        <v>#DIV/0!</v>
      </c>
      <c r="K154" s="63"/>
      <c r="L154" s="63"/>
      <c r="M154" s="63" t="e">
        <f t="shared" si="24"/>
        <v>#DIV/0!</v>
      </c>
      <c r="N154" s="64"/>
    </row>
    <row r="155" spans="1:14" hidden="1" x14ac:dyDescent="0.25">
      <c r="A155" s="66" t="s">
        <v>107</v>
      </c>
      <c r="B155" s="63"/>
      <c r="C155" s="63"/>
      <c r="D155" s="63"/>
      <c r="E155" s="63"/>
      <c r="F155" s="63"/>
      <c r="G155" s="63"/>
      <c r="H155" s="63"/>
      <c r="I155" s="63"/>
      <c r="J155" s="63" t="e">
        <f>I155/H155</f>
        <v>#DIV/0!</v>
      </c>
      <c r="K155" s="63"/>
      <c r="L155" s="63"/>
      <c r="M155" s="63" t="e">
        <f>L155/K155</f>
        <v>#DIV/0!</v>
      </c>
      <c r="N155" s="64"/>
    </row>
    <row r="156" spans="1:14" hidden="1" x14ac:dyDescent="0.25">
      <c r="A156" s="66" t="s">
        <v>108</v>
      </c>
      <c r="B156" s="63"/>
      <c r="C156" s="63"/>
      <c r="D156" s="63"/>
      <c r="E156" s="63"/>
      <c r="F156" s="63"/>
      <c r="G156" s="63"/>
      <c r="H156" s="63"/>
      <c r="I156" s="63"/>
      <c r="J156" s="63" t="e">
        <f t="shared" ref="J156:J160" si="25">I156/H156</f>
        <v>#DIV/0!</v>
      </c>
      <c r="K156" s="63"/>
      <c r="L156" s="63"/>
      <c r="M156" s="63" t="e">
        <f t="shared" ref="M156:M160" si="26">L156/K156</f>
        <v>#DIV/0!</v>
      </c>
      <c r="N156" s="64"/>
    </row>
    <row r="157" spans="1:14" hidden="1" x14ac:dyDescent="0.25">
      <c r="A157" s="66" t="s">
        <v>109</v>
      </c>
      <c r="B157" s="63"/>
      <c r="C157" s="63"/>
      <c r="D157" s="63"/>
      <c r="E157" s="63"/>
      <c r="F157" s="63"/>
      <c r="G157" s="63"/>
      <c r="H157" s="63"/>
      <c r="I157" s="63"/>
      <c r="J157" s="63" t="e">
        <f t="shared" si="25"/>
        <v>#DIV/0!</v>
      </c>
      <c r="K157" s="63"/>
      <c r="L157" s="63"/>
      <c r="M157" s="63" t="e">
        <f t="shared" si="26"/>
        <v>#DIV/0!</v>
      </c>
      <c r="N157" s="64"/>
    </row>
    <row r="158" spans="1:14" hidden="1" x14ac:dyDescent="0.25">
      <c r="A158" s="66" t="s">
        <v>110</v>
      </c>
      <c r="B158" s="63"/>
      <c r="C158" s="63"/>
      <c r="D158" s="63"/>
      <c r="E158" s="63"/>
      <c r="F158" s="63"/>
      <c r="G158" s="63"/>
      <c r="H158" s="63"/>
      <c r="I158" s="63"/>
      <c r="J158" s="63" t="e">
        <f t="shared" si="25"/>
        <v>#DIV/0!</v>
      </c>
      <c r="K158" s="63"/>
      <c r="L158" s="63"/>
      <c r="M158" s="63" t="e">
        <f t="shared" si="26"/>
        <v>#DIV/0!</v>
      </c>
      <c r="N158" s="64"/>
    </row>
    <row r="159" spans="1:14" hidden="1" x14ac:dyDescent="0.25">
      <c r="A159" s="66" t="s">
        <v>111</v>
      </c>
      <c r="B159" s="63"/>
      <c r="C159" s="63"/>
      <c r="D159" s="63"/>
      <c r="E159" s="63"/>
      <c r="F159" s="63"/>
      <c r="G159" s="63"/>
      <c r="H159" s="63"/>
      <c r="I159" s="63"/>
      <c r="J159" s="63" t="e">
        <f t="shared" si="25"/>
        <v>#DIV/0!</v>
      </c>
      <c r="K159" s="63"/>
      <c r="L159" s="63"/>
      <c r="M159" s="63" t="e">
        <f t="shared" si="26"/>
        <v>#DIV/0!</v>
      </c>
      <c r="N159" s="64"/>
    </row>
    <row r="160" spans="1:14" ht="15.75" hidden="1" thickBot="1" x14ac:dyDescent="0.3">
      <c r="A160" s="67" t="s">
        <v>112</v>
      </c>
      <c r="B160" s="65"/>
      <c r="C160" s="65"/>
      <c r="D160" s="65"/>
      <c r="E160" s="65"/>
      <c r="F160" s="65"/>
      <c r="G160" s="65"/>
      <c r="H160" s="65"/>
      <c r="I160" s="65"/>
      <c r="J160" s="65" t="e">
        <f t="shared" si="25"/>
        <v>#DIV/0!</v>
      </c>
      <c r="K160" s="65"/>
      <c r="L160" s="65"/>
      <c r="M160" s="65" t="e">
        <f t="shared" si="26"/>
        <v>#DIV/0!</v>
      </c>
      <c r="N160" s="69"/>
    </row>
    <row r="162" spans="1:7" ht="15.75" thickBot="1" x14ac:dyDescent="0.3"/>
    <row r="163" spans="1:7" ht="26.25" customHeight="1" x14ac:dyDescent="0.3">
      <c r="A163" s="1212" t="s">
        <v>156</v>
      </c>
      <c r="B163" s="1213"/>
      <c r="C163" s="1213"/>
      <c r="D163" s="1213"/>
      <c r="E163" s="1213"/>
      <c r="F163" s="1213"/>
      <c r="G163" s="1214"/>
    </row>
    <row r="164" spans="1:7" ht="39" thickBot="1" x14ac:dyDescent="0.3">
      <c r="A164" s="59" t="s">
        <v>49</v>
      </c>
      <c r="B164" s="70" t="s">
        <v>124</v>
      </c>
      <c r="C164" s="70" t="s">
        <v>125</v>
      </c>
      <c r="D164" s="70" t="s">
        <v>157</v>
      </c>
      <c r="E164" s="70" t="s">
        <v>158</v>
      </c>
      <c r="F164" s="70" t="s">
        <v>159</v>
      </c>
      <c r="G164" s="71" t="s">
        <v>160</v>
      </c>
    </row>
    <row r="165" spans="1:7" ht="135" customHeight="1" x14ac:dyDescent="0.25">
      <c r="A165" s="1246" t="s">
        <v>107</v>
      </c>
      <c r="B165" s="1267" t="s">
        <v>503</v>
      </c>
      <c r="C165" s="1267" t="s">
        <v>504</v>
      </c>
      <c r="D165" s="409" t="s">
        <v>521</v>
      </c>
      <c r="E165" s="410">
        <v>1227000000</v>
      </c>
      <c r="F165" s="411">
        <v>0</v>
      </c>
      <c r="G165" s="412" t="s">
        <v>522</v>
      </c>
    </row>
    <row r="166" spans="1:7" ht="99.75" x14ac:dyDescent="0.25">
      <c r="A166" s="1266"/>
      <c r="B166" s="1222"/>
      <c r="C166" s="1222"/>
      <c r="D166" s="409" t="s">
        <v>523</v>
      </c>
      <c r="E166" s="410">
        <v>800000000</v>
      </c>
      <c r="F166" s="411">
        <v>0</v>
      </c>
      <c r="G166" s="412" t="s">
        <v>522</v>
      </c>
    </row>
    <row r="167" spans="1:7" ht="150" customHeight="1" thickBot="1" x14ac:dyDescent="0.3">
      <c r="A167" s="1247"/>
      <c r="B167" s="405" t="s">
        <v>508</v>
      </c>
      <c r="C167" s="405" t="s">
        <v>509</v>
      </c>
      <c r="D167" s="409" t="s">
        <v>524</v>
      </c>
      <c r="E167" s="410">
        <v>643768800</v>
      </c>
      <c r="F167" s="411">
        <v>0</v>
      </c>
      <c r="G167" s="412" t="s">
        <v>522</v>
      </c>
    </row>
    <row r="168" spans="1:7" ht="72" x14ac:dyDescent="0.25">
      <c r="A168" s="1246" t="s">
        <v>108</v>
      </c>
      <c r="B168" s="1267" t="s">
        <v>503</v>
      </c>
      <c r="C168" s="1267" t="s">
        <v>504</v>
      </c>
      <c r="D168" s="409" t="s">
        <v>521</v>
      </c>
      <c r="E168" s="410">
        <v>1227000000</v>
      </c>
      <c r="F168" s="413">
        <v>992533</v>
      </c>
      <c r="G168" s="414" t="s">
        <v>525</v>
      </c>
    </row>
    <row r="169" spans="1:7" ht="99.75" x14ac:dyDescent="0.25">
      <c r="A169" s="1266"/>
      <c r="B169" s="1222"/>
      <c r="C169" s="1222"/>
      <c r="D169" s="409" t="s">
        <v>523</v>
      </c>
      <c r="E169" s="410">
        <v>800000000</v>
      </c>
      <c r="F169" s="413">
        <v>1000166</v>
      </c>
      <c r="G169" s="414" t="s">
        <v>525</v>
      </c>
    </row>
    <row r="170" spans="1:7" ht="105.75" thickBot="1" x14ac:dyDescent="0.3">
      <c r="A170" s="1247"/>
      <c r="B170" s="405" t="s">
        <v>508</v>
      </c>
      <c r="C170" s="405" t="s">
        <v>509</v>
      </c>
      <c r="D170" s="409" t="s">
        <v>524</v>
      </c>
      <c r="E170" s="415">
        <v>643768800</v>
      </c>
      <c r="F170" s="413">
        <v>21824600</v>
      </c>
      <c r="G170" s="414" t="s">
        <v>525</v>
      </c>
    </row>
    <row r="171" spans="1:7" ht="86.25" x14ac:dyDescent="0.25">
      <c r="A171" s="1246" t="s">
        <v>109</v>
      </c>
      <c r="B171" s="1267" t="s">
        <v>503</v>
      </c>
      <c r="C171" s="1267" t="s">
        <v>504</v>
      </c>
      <c r="D171" s="409" t="s">
        <v>521</v>
      </c>
      <c r="E171" s="410">
        <v>1227000000</v>
      </c>
      <c r="F171" s="415">
        <v>161796933</v>
      </c>
      <c r="G171" s="414" t="s">
        <v>526</v>
      </c>
    </row>
    <row r="172" spans="1:7" ht="99.75" x14ac:dyDescent="0.25">
      <c r="A172" s="1266"/>
      <c r="B172" s="1222"/>
      <c r="C172" s="1222"/>
      <c r="D172" s="409" t="s">
        <v>523</v>
      </c>
      <c r="E172" s="410">
        <v>800000000</v>
      </c>
      <c r="F172" s="415">
        <v>101383630</v>
      </c>
      <c r="G172" s="414" t="s">
        <v>526</v>
      </c>
    </row>
    <row r="173" spans="1:7" ht="105.75" thickBot="1" x14ac:dyDescent="0.3">
      <c r="A173" s="1247"/>
      <c r="B173" s="405" t="s">
        <v>508</v>
      </c>
      <c r="C173" s="405" t="s">
        <v>509</v>
      </c>
      <c r="D173" s="409" t="s">
        <v>524</v>
      </c>
      <c r="E173" s="415">
        <v>643768800</v>
      </c>
      <c r="F173" s="415">
        <v>87660206</v>
      </c>
      <c r="G173" s="414" t="s">
        <v>526</v>
      </c>
    </row>
    <row r="174" spans="1:7" ht="72" x14ac:dyDescent="0.25">
      <c r="A174" s="1246" t="s">
        <v>110</v>
      </c>
      <c r="B174" s="1267" t="s">
        <v>503</v>
      </c>
      <c r="C174" s="1267" t="s">
        <v>504</v>
      </c>
      <c r="D174" s="409" t="s">
        <v>521</v>
      </c>
      <c r="E174" s="410">
        <v>1227000000</v>
      </c>
      <c r="F174" s="415">
        <v>277888599</v>
      </c>
      <c r="G174" s="414" t="s">
        <v>527</v>
      </c>
    </row>
    <row r="175" spans="1:7" ht="99.75" x14ac:dyDescent="0.25">
      <c r="A175" s="1266"/>
      <c r="B175" s="1222"/>
      <c r="C175" s="1222"/>
      <c r="D175" s="409" t="s">
        <v>523</v>
      </c>
      <c r="E175" s="410">
        <v>800000000</v>
      </c>
      <c r="F175" s="415">
        <v>199150097</v>
      </c>
      <c r="G175" s="414" t="s">
        <v>527</v>
      </c>
    </row>
    <row r="176" spans="1:7" ht="105.75" thickBot="1" x14ac:dyDescent="0.3">
      <c r="A176" s="1247"/>
      <c r="B176" s="405" t="s">
        <v>508</v>
      </c>
      <c r="C176" s="405" t="s">
        <v>509</v>
      </c>
      <c r="D176" s="409" t="s">
        <v>524</v>
      </c>
      <c r="E176" s="415">
        <v>643768800</v>
      </c>
      <c r="F176" s="415">
        <v>158475406</v>
      </c>
      <c r="G176" s="414" t="s">
        <v>527</v>
      </c>
    </row>
    <row r="177" spans="1:7" ht="87" customHeight="1" x14ac:dyDescent="0.25">
      <c r="A177" s="1246" t="s">
        <v>111</v>
      </c>
      <c r="B177" s="1267" t="s">
        <v>503</v>
      </c>
      <c r="C177" s="1267" t="s">
        <v>504</v>
      </c>
      <c r="D177" s="409" t="s">
        <v>521</v>
      </c>
      <c r="E177" s="410">
        <v>1227000000</v>
      </c>
      <c r="F177" s="415">
        <v>647816499</v>
      </c>
      <c r="G177" s="414" t="s">
        <v>528</v>
      </c>
    </row>
    <row r="178" spans="1:7" ht="99.75" x14ac:dyDescent="0.25">
      <c r="A178" s="1266"/>
      <c r="B178" s="1222"/>
      <c r="C178" s="1222"/>
      <c r="D178" s="409" t="s">
        <v>523</v>
      </c>
      <c r="E178" s="410">
        <v>800000000</v>
      </c>
      <c r="F178" s="415">
        <v>444824597</v>
      </c>
      <c r="G178" s="414" t="s">
        <v>528</v>
      </c>
    </row>
    <row r="179" spans="1:7" ht="105" x14ac:dyDescent="0.25">
      <c r="A179" s="1247"/>
      <c r="B179" s="405" t="s">
        <v>508</v>
      </c>
      <c r="C179" s="405" t="s">
        <v>509</v>
      </c>
      <c r="D179" s="409" t="s">
        <v>524</v>
      </c>
      <c r="E179" s="415">
        <v>643768800</v>
      </c>
      <c r="F179" s="415">
        <v>233243881</v>
      </c>
      <c r="G179" s="414" t="s">
        <v>528</v>
      </c>
    </row>
    <row r="180" spans="1:7" ht="72" x14ac:dyDescent="0.25">
      <c r="A180" s="1270" t="s">
        <v>112</v>
      </c>
      <c r="B180" s="1217" t="s">
        <v>503</v>
      </c>
      <c r="C180" s="1219" t="s">
        <v>504</v>
      </c>
      <c r="D180" s="416" t="s">
        <v>521</v>
      </c>
      <c r="E180" s="417">
        <v>1224858687</v>
      </c>
      <c r="F180" s="417">
        <v>966870234</v>
      </c>
      <c r="G180" s="418" t="s">
        <v>529</v>
      </c>
    </row>
    <row r="181" spans="1:7" ht="99.75" x14ac:dyDescent="0.25">
      <c r="A181" s="1271"/>
      <c r="B181" s="1217"/>
      <c r="C181" s="1219"/>
      <c r="D181" s="416" t="s">
        <v>523</v>
      </c>
      <c r="E181" s="417">
        <v>849519000</v>
      </c>
      <c r="F181" s="417">
        <v>655198197</v>
      </c>
      <c r="G181" s="418" t="s">
        <v>529</v>
      </c>
    </row>
    <row r="182" spans="1:7" ht="105" x14ac:dyDescent="0.25">
      <c r="A182" s="1272"/>
      <c r="B182" s="405" t="s">
        <v>508</v>
      </c>
      <c r="C182" s="405" t="s">
        <v>509</v>
      </c>
      <c r="D182" s="416" t="s">
        <v>524</v>
      </c>
      <c r="E182" s="415">
        <v>596391113</v>
      </c>
      <c r="F182" s="415">
        <v>331246081</v>
      </c>
      <c r="G182" s="419" t="s">
        <v>529</v>
      </c>
    </row>
    <row r="183" spans="1:7" ht="15.75" thickBot="1" x14ac:dyDescent="0.3"/>
    <row r="184" spans="1:7" ht="20.25" x14ac:dyDescent="0.3">
      <c r="A184" s="1212" t="s">
        <v>161</v>
      </c>
      <c r="B184" s="1213"/>
      <c r="C184" s="1213"/>
      <c r="D184" s="1213"/>
      <c r="E184" s="1213"/>
      <c r="F184" s="1213"/>
      <c r="G184" s="1214"/>
    </row>
    <row r="185" spans="1:7" ht="39" thickBot="1" x14ac:dyDescent="0.3">
      <c r="A185" s="59" t="s">
        <v>50</v>
      </c>
      <c r="B185" s="70" t="s">
        <v>124</v>
      </c>
      <c r="C185" s="70" t="s">
        <v>125</v>
      </c>
      <c r="D185" s="70" t="s">
        <v>157</v>
      </c>
      <c r="E185" s="70" t="s">
        <v>162</v>
      </c>
      <c r="F185" s="70" t="s">
        <v>163</v>
      </c>
      <c r="G185" s="71" t="s">
        <v>160</v>
      </c>
    </row>
    <row r="186" spans="1:7" ht="62.25" customHeight="1" x14ac:dyDescent="0.25">
      <c r="A186" s="1215" t="s">
        <v>114</v>
      </c>
      <c r="B186" s="1217" t="s">
        <v>503</v>
      </c>
      <c r="C186" s="1219" t="s">
        <v>504</v>
      </c>
      <c r="D186" s="416" t="s">
        <v>521</v>
      </c>
      <c r="E186" s="415">
        <v>1585296000</v>
      </c>
      <c r="F186" s="63">
        <v>0</v>
      </c>
      <c r="G186" s="404" t="s">
        <v>530</v>
      </c>
    </row>
    <row r="187" spans="1:7" ht="99.75" x14ac:dyDescent="0.25">
      <c r="A187" s="1218"/>
      <c r="B187" s="1217"/>
      <c r="C187" s="1219"/>
      <c r="D187" s="416" t="s">
        <v>523</v>
      </c>
      <c r="E187" s="415">
        <v>1152379000</v>
      </c>
      <c r="F187" s="63">
        <v>0</v>
      </c>
      <c r="G187" s="404" t="s">
        <v>530</v>
      </c>
    </row>
    <row r="188" spans="1:7" ht="105" x14ac:dyDescent="0.25">
      <c r="A188" s="1216"/>
      <c r="B188" s="405" t="s">
        <v>508</v>
      </c>
      <c r="C188" s="405" t="s">
        <v>509</v>
      </c>
      <c r="D188" s="416" t="s">
        <v>524</v>
      </c>
      <c r="E188" s="415">
        <v>1007325000</v>
      </c>
      <c r="F188" s="63">
        <v>0</v>
      </c>
      <c r="G188" s="404" t="s">
        <v>530</v>
      </c>
    </row>
    <row r="189" spans="1:7" ht="84" customHeight="1" x14ac:dyDescent="0.25">
      <c r="A189" s="1215" t="s">
        <v>115</v>
      </c>
      <c r="B189" s="1217" t="s">
        <v>503</v>
      </c>
      <c r="C189" s="1219" t="s">
        <v>504</v>
      </c>
      <c r="D189" s="416" t="s">
        <v>521</v>
      </c>
      <c r="E189" s="415">
        <v>1585296000</v>
      </c>
      <c r="F189" s="63">
        <v>0</v>
      </c>
      <c r="G189" s="404" t="s">
        <v>530</v>
      </c>
    </row>
    <row r="190" spans="1:7" ht="84" customHeight="1" x14ac:dyDescent="0.25">
      <c r="A190" s="1218"/>
      <c r="B190" s="1217"/>
      <c r="C190" s="1219"/>
      <c r="D190" s="416" t="s">
        <v>523</v>
      </c>
      <c r="E190" s="415">
        <v>1152379000</v>
      </c>
      <c r="F190" s="63">
        <v>0</v>
      </c>
      <c r="G190" s="404" t="s">
        <v>530</v>
      </c>
    </row>
    <row r="191" spans="1:7" ht="128.25" customHeight="1" x14ac:dyDescent="0.25">
      <c r="A191" s="1216"/>
      <c r="B191" s="405" t="s">
        <v>508</v>
      </c>
      <c r="C191" s="405" t="s">
        <v>509</v>
      </c>
      <c r="D191" s="416" t="s">
        <v>524</v>
      </c>
      <c r="E191" s="415">
        <v>1007325000</v>
      </c>
      <c r="F191" s="63">
        <v>395900</v>
      </c>
      <c r="G191" s="404" t="s">
        <v>531</v>
      </c>
    </row>
    <row r="192" spans="1:7" ht="42.75" x14ac:dyDescent="0.25">
      <c r="A192" s="1215" t="s">
        <v>116</v>
      </c>
      <c r="B192" s="1217" t="s">
        <v>503</v>
      </c>
      <c r="C192" s="1219" t="s">
        <v>504</v>
      </c>
      <c r="D192" s="416" t="s">
        <v>521</v>
      </c>
      <c r="E192" s="415">
        <v>1585296000</v>
      </c>
      <c r="F192" s="415">
        <v>36331166</v>
      </c>
      <c r="G192" s="404" t="s">
        <v>532</v>
      </c>
    </row>
    <row r="193" spans="1:7" ht="99.75" x14ac:dyDescent="0.25">
      <c r="A193" s="1218"/>
      <c r="B193" s="1217"/>
      <c r="C193" s="1219"/>
      <c r="D193" s="416" t="s">
        <v>523</v>
      </c>
      <c r="E193" s="415">
        <v>1152379000</v>
      </c>
      <c r="F193" s="415">
        <v>44113700</v>
      </c>
      <c r="G193" s="404" t="s">
        <v>532</v>
      </c>
    </row>
    <row r="194" spans="1:7" ht="105" x14ac:dyDescent="0.25">
      <c r="A194" s="1216"/>
      <c r="B194" s="405" t="s">
        <v>508</v>
      </c>
      <c r="C194" s="405" t="s">
        <v>509</v>
      </c>
      <c r="D194" s="416" t="s">
        <v>524</v>
      </c>
      <c r="E194" s="415">
        <v>1007325000</v>
      </c>
      <c r="F194" s="415">
        <v>2186033</v>
      </c>
      <c r="G194" s="404" t="s">
        <v>532</v>
      </c>
    </row>
    <row r="195" spans="1:7" ht="42.75" x14ac:dyDescent="0.25">
      <c r="A195" s="1215" t="s">
        <v>117</v>
      </c>
      <c r="B195" s="1217" t="s">
        <v>503</v>
      </c>
      <c r="C195" s="1219" t="s">
        <v>504</v>
      </c>
      <c r="D195" s="416" t="s">
        <v>521</v>
      </c>
      <c r="E195" s="415">
        <v>1585296000</v>
      </c>
      <c r="F195" s="415">
        <v>207826000</v>
      </c>
      <c r="G195" s="404" t="s">
        <v>533</v>
      </c>
    </row>
    <row r="196" spans="1:7" ht="99.75" x14ac:dyDescent="0.25">
      <c r="A196" s="1218"/>
      <c r="B196" s="1217"/>
      <c r="C196" s="1219"/>
      <c r="D196" s="416" t="s">
        <v>523</v>
      </c>
      <c r="E196" s="415">
        <v>1152379000</v>
      </c>
      <c r="F196" s="415">
        <v>165726400</v>
      </c>
      <c r="G196" s="404" t="s">
        <v>533</v>
      </c>
    </row>
    <row r="197" spans="1:7" ht="105" x14ac:dyDescent="0.25">
      <c r="A197" s="1216"/>
      <c r="B197" s="405" t="s">
        <v>508</v>
      </c>
      <c r="C197" s="405" t="s">
        <v>509</v>
      </c>
      <c r="D197" s="416" t="s">
        <v>524</v>
      </c>
      <c r="E197" s="415">
        <v>1007325000</v>
      </c>
      <c r="F197" s="415">
        <v>53197132</v>
      </c>
      <c r="G197" s="404" t="s">
        <v>533</v>
      </c>
    </row>
    <row r="198" spans="1:7" ht="96.75" customHeight="1" x14ac:dyDescent="0.25">
      <c r="A198" s="1215" t="s">
        <v>118</v>
      </c>
      <c r="B198" s="1217" t="s">
        <v>503</v>
      </c>
      <c r="C198" s="1219" t="s">
        <v>504</v>
      </c>
      <c r="D198" s="416" t="s">
        <v>521</v>
      </c>
      <c r="E198" s="415">
        <v>1585296000</v>
      </c>
      <c r="F198" s="415">
        <v>411062500</v>
      </c>
      <c r="G198" s="404" t="s">
        <v>549</v>
      </c>
    </row>
    <row r="199" spans="1:7" ht="96.75" customHeight="1" x14ac:dyDescent="0.25">
      <c r="A199" s="1218"/>
      <c r="B199" s="1217"/>
      <c r="C199" s="1219"/>
      <c r="D199" s="416" t="s">
        <v>523</v>
      </c>
      <c r="E199" s="415">
        <v>1152379000</v>
      </c>
      <c r="F199" s="415">
        <v>313003000</v>
      </c>
      <c r="G199" s="404" t="s">
        <v>549</v>
      </c>
    </row>
    <row r="200" spans="1:7" ht="138" customHeight="1" x14ac:dyDescent="0.25">
      <c r="A200" s="1216"/>
      <c r="B200" s="405" t="s">
        <v>508</v>
      </c>
      <c r="C200" s="405" t="s">
        <v>509</v>
      </c>
      <c r="D200" s="416" t="s">
        <v>524</v>
      </c>
      <c r="E200" s="415">
        <v>1007325000</v>
      </c>
      <c r="F200" s="415">
        <v>129772932</v>
      </c>
      <c r="G200" s="404" t="s">
        <v>549</v>
      </c>
    </row>
    <row r="201" spans="1:7" ht="45" x14ac:dyDescent="0.25">
      <c r="A201" s="1215" t="s">
        <v>119</v>
      </c>
      <c r="B201" s="1217" t="s">
        <v>503</v>
      </c>
      <c r="C201" s="1219" t="s">
        <v>504</v>
      </c>
      <c r="D201" s="416" t="s">
        <v>521</v>
      </c>
      <c r="E201" s="415">
        <v>1585296000</v>
      </c>
      <c r="F201" s="415">
        <v>624026833</v>
      </c>
      <c r="G201" s="404" t="s">
        <v>561</v>
      </c>
    </row>
    <row r="202" spans="1:7" ht="99.75" x14ac:dyDescent="0.25">
      <c r="A202" s="1218"/>
      <c r="B202" s="1217"/>
      <c r="C202" s="1219"/>
      <c r="D202" s="416" t="s">
        <v>523</v>
      </c>
      <c r="E202" s="415">
        <v>1152379000</v>
      </c>
      <c r="F202" s="415">
        <v>466208700</v>
      </c>
      <c r="G202" s="404" t="s">
        <v>561</v>
      </c>
    </row>
    <row r="203" spans="1:7" ht="105" x14ac:dyDescent="0.25">
      <c r="A203" s="1216"/>
      <c r="B203" s="405" t="s">
        <v>508</v>
      </c>
      <c r="C203" s="405" t="s">
        <v>509</v>
      </c>
      <c r="D203" s="416" t="s">
        <v>524</v>
      </c>
      <c r="E203" s="415">
        <v>1007325000</v>
      </c>
      <c r="F203" s="415">
        <v>207846545</v>
      </c>
      <c r="G203" s="404" t="s">
        <v>561</v>
      </c>
    </row>
    <row r="204" spans="1:7" ht="45" x14ac:dyDescent="0.25">
      <c r="A204" s="1215" t="s">
        <v>107</v>
      </c>
      <c r="B204" s="1217" t="s">
        <v>503</v>
      </c>
      <c r="C204" s="1219" t="s">
        <v>504</v>
      </c>
      <c r="D204" s="416" t="s">
        <v>521</v>
      </c>
      <c r="E204" s="415">
        <v>1585296000</v>
      </c>
      <c r="F204" s="415">
        <v>830528833</v>
      </c>
      <c r="G204" s="404" t="s">
        <v>561</v>
      </c>
    </row>
    <row r="205" spans="1:7" ht="99.75" x14ac:dyDescent="0.25">
      <c r="A205" s="1218"/>
      <c r="B205" s="1217"/>
      <c r="C205" s="1219"/>
      <c r="D205" s="416" t="s">
        <v>523</v>
      </c>
      <c r="E205" s="415">
        <v>1152379000</v>
      </c>
      <c r="F205" s="415">
        <v>622133400</v>
      </c>
      <c r="G205" s="404" t="s">
        <v>561</v>
      </c>
    </row>
    <row r="206" spans="1:7" ht="105" x14ac:dyDescent="0.25">
      <c r="A206" s="1216"/>
      <c r="B206" s="405" t="s">
        <v>508</v>
      </c>
      <c r="C206" s="405" t="s">
        <v>509</v>
      </c>
      <c r="D206" s="416" t="s">
        <v>524</v>
      </c>
      <c r="E206" s="415">
        <v>1007325000</v>
      </c>
      <c r="F206" s="415">
        <v>286428265</v>
      </c>
      <c r="G206" s="404" t="s">
        <v>561</v>
      </c>
    </row>
    <row r="207" spans="1:7" ht="45" x14ac:dyDescent="0.25">
      <c r="A207" s="1215" t="s">
        <v>108</v>
      </c>
      <c r="B207" s="1217" t="s">
        <v>503</v>
      </c>
      <c r="C207" s="1217" t="s">
        <v>504</v>
      </c>
      <c r="D207" s="416" t="s">
        <v>521</v>
      </c>
      <c r="E207" s="415">
        <v>1649646000</v>
      </c>
      <c r="F207" s="415">
        <v>1051828911</v>
      </c>
      <c r="G207" s="404" t="s">
        <v>561</v>
      </c>
    </row>
    <row r="208" spans="1:7" ht="99.75" x14ac:dyDescent="0.25">
      <c r="A208" s="1218"/>
      <c r="B208" s="1217"/>
      <c r="C208" s="1217"/>
      <c r="D208" s="416" t="s">
        <v>523</v>
      </c>
      <c r="E208" s="415">
        <v>1207626300</v>
      </c>
      <c r="F208" s="415">
        <v>780036000</v>
      </c>
      <c r="G208" s="404" t="s">
        <v>561</v>
      </c>
    </row>
    <row r="209" spans="1:8" ht="105" x14ac:dyDescent="0.25">
      <c r="A209" s="1216"/>
      <c r="B209" s="405" t="s">
        <v>508</v>
      </c>
      <c r="C209" s="405" t="s">
        <v>509</v>
      </c>
      <c r="D209" s="416" t="s">
        <v>524</v>
      </c>
      <c r="E209" s="415">
        <v>887727700</v>
      </c>
      <c r="F209" s="415">
        <v>365732385</v>
      </c>
      <c r="G209" s="404" t="s">
        <v>561</v>
      </c>
    </row>
    <row r="210" spans="1:8" ht="45" x14ac:dyDescent="0.25">
      <c r="A210" s="1215" t="s">
        <v>109</v>
      </c>
      <c r="B210" s="1217" t="s">
        <v>503</v>
      </c>
      <c r="C210" s="1217" t="s">
        <v>504</v>
      </c>
      <c r="D210" s="416" t="s">
        <v>521</v>
      </c>
      <c r="E210" s="415">
        <v>1991898300</v>
      </c>
      <c r="F210" s="415">
        <v>1263682833</v>
      </c>
      <c r="G210" s="404" t="s">
        <v>575</v>
      </c>
    </row>
    <row r="211" spans="1:8" ht="99.75" x14ac:dyDescent="0.25">
      <c r="A211" s="1218"/>
      <c r="B211" s="1217"/>
      <c r="C211" s="1217"/>
      <c r="D211" s="416" t="s">
        <v>523</v>
      </c>
      <c r="E211" s="415">
        <v>1479574400</v>
      </c>
      <c r="F211" s="415">
        <v>930086000</v>
      </c>
      <c r="G211" s="404" t="s">
        <v>575</v>
      </c>
    </row>
    <row r="212" spans="1:8" ht="105" x14ac:dyDescent="0.25">
      <c r="A212" s="1216"/>
      <c r="B212" s="405" t="s">
        <v>508</v>
      </c>
      <c r="C212" s="405" t="s">
        <v>509</v>
      </c>
      <c r="D212" s="416" t="s">
        <v>524</v>
      </c>
      <c r="E212" s="415">
        <v>887727700</v>
      </c>
      <c r="F212" s="415">
        <v>464999705</v>
      </c>
      <c r="G212" s="404" t="s">
        <v>575</v>
      </c>
    </row>
    <row r="213" spans="1:8" ht="45" x14ac:dyDescent="0.25">
      <c r="A213" s="1215" t="s">
        <v>110</v>
      </c>
      <c r="B213" s="1217" t="s">
        <v>503</v>
      </c>
      <c r="C213" s="1217" t="s">
        <v>504</v>
      </c>
      <c r="D213" s="416" t="s">
        <v>521</v>
      </c>
      <c r="E213" s="415">
        <v>1991898300</v>
      </c>
      <c r="F213" s="415">
        <v>1463447600</v>
      </c>
      <c r="G213" s="404" t="s">
        <v>580</v>
      </c>
    </row>
    <row r="214" spans="1:8" ht="99.75" x14ac:dyDescent="0.25">
      <c r="A214" s="1218"/>
      <c r="B214" s="1217"/>
      <c r="C214" s="1217"/>
      <c r="D214" s="416" t="s">
        <v>523</v>
      </c>
      <c r="E214" s="415">
        <v>1479574400</v>
      </c>
      <c r="F214" s="415">
        <v>1069026466</v>
      </c>
      <c r="G214" s="404" t="s">
        <v>580</v>
      </c>
    </row>
    <row r="215" spans="1:8" ht="105" x14ac:dyDescent="0.25">
      <c r="A215" s="1216"/>
      <c r="B215" s="405" t="s">
        <v>508</v>
      </c>
      <c r="C215" s="405" t="s">
        <v>509</v>
      </c>
      <c r="D215" s="416" t="s">
        <v>524</v>
      </c>
      <c r="E215" s="415">
        <v>887727700</v>
      </c>
      <c r="F215" s="415">
        <v>549823569</v>
      </c>
      <c r="G215" s="404" t="s">
        <v>580</v>
      </c>
    </row>
    <row r="216" spans="1:8" ht="45" customHeight="1" x14ac:dyDescent="0.25">
      <c r="A216" s="1215" t="s">
        <v>111</v>
      </c>
      <c r="B216" s="1220" t="s">
        <v>503</v>
      </c>
      <c r="C216" s="1220" t="s">
        <v>504</v>
      </c>
      <c r="D216" s="416" t="s">
        <v>521</v>
      </c>
      <c r="E216" s="415">
        <v>2007782933.0000002</v>
      </c>
      <c r="F216" s="415">
        <v>1608393065</v>
      </c>
      <c r="G216" s="404" t="s">
        <v>583</v>
      </c>
    </row>
    <row r="217" spans="1:8" ht="99.75" x14ac:dyDescent="0.25">
      <c r="A217" s="1218"/>
      <c r="B217" s="1221"/>
      <c r="C217" s="1221"/>
      <c r="D217" s="416" t="s">
        <v>523</v>
      </c>
      <c r="E217" s="415">
        <v>1463689767</v>
      </c>
      <c r="F217" s="415">
        <v>1191433133</v>
      </c>
      <c r="G217" s="404" t="s">
        <v>583</v>
      </c>
    </row>
    <row r="218" spans="1:8" ht="71.25" x14ac:dyDescent="0.25">
      <c r="A218" s="1218"/>
      <c r="B218" s="1222"/>
      <c r="C218" s="1222"/>
      <c r="D218" s="416" t="s">
        <v>582</v>
      </c>
      <c r="E218" s="415">
        <v>13000000000</v>
      </c>
      <c r="F218" s="415">
        <v>10280700565</v>
      </c>
      <c r="G218" s="404" t="s">
        <v>583</v>
      </c>
      <c r="H218" s="657"/>
    </row>
    <row r="219" spans="1:8" ht="105" x14ac:dyDescent="0.25">
      <c r="A219" s="1216"/>
      <c r="B219" s="405" t="s">
        <v>508</v>
      </c>
      <c r="C219" s="405" t="s">
        <v>509</v>
      </c>
      <c r="D219" s="416" t="s">
        <v>524</v>
      </c>
      <c r="E219" s="415">
        <v>887727700</v>
      </c>
      <c r="F219" s="415">
        <v>672929965</v>
      </c>
      <c r="G219" s="404" t="s">
        <v>583</v>
      </c>
    </row>
    <row r="220" spans="1:8" ht="45" x14ac:dyDescent="0.25">
      <c r="A220" s="1215" t="s">
        <v>112</v>
      </c>
      <c r="B220" s="1220" t="s">
        <v>503</v>
      </c>
      <c r="C220" s="1220" t="s">
        <v>504</v>
      </c>
      <c r="D220" s="416" t="s">
        <v>521</v>
      </c>
      <c r="E220" s="415">
        <v>2007782933.0000002</v>
      </c>
      <c r="F220" s="415">
        <v>1807963099</v>
      </c>
      <c r="G220" s="404" t="s">
        <v>599</v>
      </c>
    </row>
    <row r="221" spans="1:8" ht="99.75" x14ac:dyDescent="0.25">
      <c r="A221" s="1218"/>
      <c r="B221" s="1221"/>
      <c r="C221" s="1221"/>
      <c r="D221" s="416" t="s">
        <v>523</v>
      </c>
      <c r="E221" s="415">
        <v>1463689767</v>
      </c>
      <c r="F221" s="415">
        <v>1351826033</v>
      </c>
      <c r="G221" s="404" t="s">
        <v>599</v>
      </c>
    </row>
    <row r="222" spans="1:8" ht="71.25" x14ac:dyDescent="0.25">
      <c r="A222" s="1218"/>
      <c r="B222" s="1222"/>
      <c r="C222" s="1222"/>
      <c r="D222" s="416" t="s">
        <v>582</v>
      </c>
      <c r="E222" s="415">
        <v>13000000000</v>
      </c>
      <c r="F222" s="415">
        <v>10599652588</v>
      </c>
      <c r="G222" s="404" t="s">
        <v>599</v>
      </c>
    </row>
    <row r="223" spans="1:8" ht="105" x14ac:dyDescent="0.25">
      <c r="A223" s="1216"/>
      <c r="B223" s="405" t="s">
        <v>508</v>
      </c>
      <c r="C223" s="405" t="s">
        <v>509</v>
      </c>
      <c r="D223" s="416" t="s">
        <v>524</v>
      </c>
      <c r="E223" s="415">
        <v>887727700</v>
      </c>
      <c r="F223" s="415">
        <v>762599985</v>
      </c>
      <c r="G223" s="404" t="s">
        <v>599</v>
      </c>
    </row>
    <row r="224" spans="1:8" x14ac:dyDescent="0.25">
      <c r="A224" s="78"/>
      <c r="B224" s="86"/>
      <c r="C224" s="86"/>
      <c r="D224" s="86"/>
      <c r="E224" s="86"/>
      <c r="F224" s="86"/>
      <c r="G224" s="79"/>
    </row>
    <row r="225" spans="1:7" x14ac:dyDescent="0.25">
      <c r="A225" s="78"/>
      <c r="G225" s="79"/>
    </row>
    <row r="226" spans="1:7" ht="20.25" hidden="1" x14ac:dyDescent="0.3">
      <c r="A226" s="1212" t="s">
        <v>348</v>
      </c>
      <c r="B226" s="1213"/>
      <c r="C226" s="1213"/>
      <c r="D226" s="1213"/>
      <c r="E226" s="1213"/>
      <c r="F226" s="1213"/>
      <c r="G226" s="1214"/>
    </row>
    <row r="227" spans="1:7" ht="39" hidden="1" thickBot="1" x14ac:dyDescent="0.3">
      <c r="A227" s="59" t="s">
        <v>62</v>
      </c>
      <c r="B227" s="70" t="s">
        <v>124</v>
      </c>
      <c r="C227" s="70" t="s">
        <v>125</v>
      </c>
      <c r="D227" s="70" t="s">
        <v>157</v>
      </c>
      <c r="E227" s="70" t="s">
        <v>349</v>
      </c>
      <c r="F227" s="70" t="s">
        <v>350</v>
      </c>
      <c r="G227" s="71" t="s">
        <v>160</v>
      </c>
    </row>
    <row r="228" spans="1:7" ht="16.5" hidden="1" customHeight="1" x14ac:dyDescent="0.25">
      <c r="A228" s="66" t="s">
        <v>114</v>
      </c>
      <c r="B228" s="63"/>
      <c r="C228" s="63"/>
      <c r="D228" s="63"/>
      <c r="E228" s="63"/>
      <c r="F228" s="63"/>
      <c r="G228" s="64"/>
    </row>
    <row r="229" spans="1:7" ht="16.5" hidden="1" customHeight="1" x14ac:dyDescent="0.25">
      <c r="A229" s="66" t="s">
        <v>115</v>
      </c>
      <c r="B229" s="63"/>
      <c r="C229" s="63"/>
      <c r="D229" s="63"/>
      <c r="E229" s="63"/>
      <c r="F229" s="63"/>
      <c r="G229" s="64"/>
    </row>
    <row r="230" spans="1:7" ht="16.5" hidden="1" customHeight="1" x14ac:dyDescent="0.25">
      <c r="A230" s="66" t="s">
        <v>116</v>
      </c>
      <c r="B230" s="63"/>
      <c r="C230" s="63"/>
      <c r="D230" s="63"/>
      <c r="E230" s="63"/>
      <c r="F230" s="63"/>
      <c r="G230" s="64"/>
    </row>
    <row r="231" spans="1:7" ht="16.5" hidden="1" customHeight="1" x14ac:dyDescent="0.25">
      <c r="A231" s="66" t="s">
        <v>117</v>
      </c>
      <c r="B231" s="63"/>
      <c r="C231" s="63"/>
      <c r="D231" s="63"/>
      <c r="E231" s="63"/>
      <c r="F231" s="63"/>
      <c r="G231" s="64"/>
    </row>
    <row r="232" spans="1:7" ht="16.5" hidden="1" customHeight="1" x14ac:dyDescent="0.25">
      <c r="A232" s="66" t="s">
        <v>118</v>
      </c>
      <c r="B232" s="63"/>
      <c r="C232" s="63"/>
      <c r="D232" s="63"/>
      <c r="E232" s="63"/>
      <c r="F232" s="63"/>
      <c r="G232" s="64"/>
    </row>
    <row r="233" spans="1:7" ht="16.5" hidden="1" customHeight="1" x14ac:dyDescent="0.25">
      <c r="A233" s="66" t="s">
        <v>119</v>
      </c>
      <c r="B233" s="63"/>
      <c r="C233" s="63"/>
      <c r="D233" s="63"/>
      <c r="E233" s="63"/>
      <c r="F233" s="63"/>
      <c r="G233" s="64"/>
    </row>
    <row r="234" spans="1:7" hidden="1" x14ac:dyDescent="0.25">
      <c r="A234" s="75" t="s">
        <v>107</v>
      </c>
      <c r="B234" s="76"/>
      <c r="C234" s="76"/>
      <c r="D234" s="76"/>
      <c r="E234" s="76"/>
      <c r="F234" s="76"/>
      <c r="G234" s="77"/>
    </row>
    <row r="235" spans="1:7" hidden="1" x14ac:dyDescent="0.25">
      <c r="A235" s="66" t="s">
        <v>108</v>
      </c>
      <c r="B235" s="63"/>
      <c r="C235" s="63"/>
      <c r="D235" s="63"/>
      <c r="E235" s="63"/>
      <c r="F235" s="63"/>
      <c r="G235" s="64"/>
    </row>
    <row r="236" spans="1:7" hidden="1" x14ac:dyDescent="0.25">
      <c r="A236" s="66" t="s">
        <v>109</v>
      </c>
      <c r="B236" s="63"/>
      <c r="C236" s="63"/>
      <c r="D236" s="63"/>
      <c r="E236" s="63"/>
      <c r="F236" s="63"/>
      <c r="G236" s="64"/>
    </row>
    <row r="237" spans="1:7" hidden="1" x14ac:dyDescent="0.25">
      <c r="A237" s="66" t="s">
        <v>110</v>
      </c>
      <c r="B237" s="63"/>
      <c r="C237" s="63"/>
      <c r="D237" s="63"/>
      <c r="E237" s="63"/>
      <c r="F237" s="63"/>
      <c r="G237" s="64"/>
    </row>
    <row r="238" spans="1:7" hidden="1" x14ac:dyDescent="0.25">
      <c r="A238" s="66" t="s">
        <v>111</v>
      </c>
      <c r="B238" s="63"/>
      <c r="C238" s="63"/>
      <c r="D238" s="63"/>
      <c r="E238" s="63"/>
      <c r="F238" s="63"/>
      <c r="G238" s="64"/>
    </row>
    <row r="239" spans="1:7" ht="15.75" hidden="1" thickBot="1" x14ac:dyDescent="0.3">
      <c r="A239" s="67" t="s">
        <v>112</v>
      </c>
      <c r="B239" s="65"/>
      <c r="C239" s="65"/>
      <c r="D239" s="65"/>
      <c r="E239" s="65"/>
      <c r="F239" s="65"/>
      <c r="G239" s="69"/>
    </row>
    <row r="240" spans="1:7" hidden="1" x14ac:dyDescent="0.25">
      <c r="A240" s="78"/>
      <c r="G240" s="79"/>
    </row>
    <row r="241" spans="1:7" ht="30.75" hidden="1" customHeight="1" x14ac:dyDescent="0.3">
      <c r="A241" s="1212" t="s">
        <v>164</v>
      </c>
      <c r="B241" s="1213"/>
      <c r="C241" s="1213"/>
      <c r="D241" s="1213"/>
      <c r="E241" s="1213"/>
      <c r="F241" s="1213"/>
      <c r="G241" s="1214"/>
    </row>
    <row r="242" spans="1:7" ht="39" hidden="1" thickBot="1" x14ac:dyDescent="0.3">
      <c r="A242" s="59" t="s">
        <v>63</v>
      </c>
      <c r="B242" s="70" t="s">
        <v>124</v>
      </c>
      <c r="C242" s="70" t="s">
        <v>125</v>
      </c>
      <c r="D242" s="70" t="s">
        <v>157</v>
      </c>
      <c r="E242" s="70" t="s">
        <v>165</v>
      </c>
      <c r="F242" s="70" t="s">
        <v>166</v>
      </c>
      <c r="G242" s="71" t="s">
        <v>160</v>
      </c>
    </row>
    <row r="243" spans="1:7" ht="16.5" hidden="1" customHeight="1" x14ac:dyDescent="0.25">
      <c r="A243" s="66" t="s">
        <v>114</v>
      </c>
      <c r="B243" s="63"/>
      <c r="C243" s="63"/>
      <c r="D243" s="63"/>
      <c r="E243" s="63"/>
      <c r="F243" s="63"/>
      <c r="G243" s="64"/>
    </row>
    <row r="244" spans="1:7" ht="16.5" hidden="1" customHeight="1" x14ac:dyDescent="0.25">
      <c r="A244" s="66" t="s">
        <v>115</v>
      </c>
      <c r="B244" s="63"/>
      <c r="C244" s="63"/>
      <c r="D244" s="63"/>
      <c r="E244" s="63"/>
      <c r="F244" s="63"/>
      <c r="G244" s="64"/>
    </row>
    <row r="245" spans="1:7" ht="16.5" hidden="1" customHeight="1" x14ac:dyDescent="0.25">
      <c r="A245" s="66" t="s">
        <v>116</v>
      </c>
      <c r="B245" s="63"/>
      <c r="C245" s="63"/>
      <c r="D245" s="63"/>
      <c r="E245" s="63"/>
      <c r="F245" s="63"/>
      <c r="G245" s="64"/>
    </row>
    <row r="246" spans="1:7" ht="16.5" hidden="1" customHeight="1" x14ac:dyDescent="0.25">
      <c r="A246" s="66" t="s">
        <v>117</v>
      </c>
      <c r="B246" s="63"/>
      <c r="C246" s="63"/>
      <c r="D246" s="63"/>
      <c r="E246" s="63"/>
      <c r="F246" s="63"/>
      <c r="G246" s="64"/>
    </row>
    <row r="247" spans="1:7" ht="16.5" hidden="1" customHeight="1" x14ac:dyDescent="0.25">
      <c r="A247" s="66" t="s">
        <v>118</v>
      </c>
      <c r="B247" s="63"/>
      <c r="C247" s="63"/>
      <c r="D247" s="63"/>
      <c r="E247" s="63"/>
      <c r="F247" s="63"/>
      <c r="G247" s="64"/>
    </row>
    <row r="248" spans="1:7" ht="16.5" hidden="1" customHeight="1" x14ac:dyDescent="0.25">
      <c r="A248" s="66" t="s">
        <v>119</v>
      </c>
      <c r="B248" s="63"/>
      <c r="C248" s="63"/>
      <c r="D248" s="63"/>
      <c r="E248" s="63"/>
      <c r="F248" s="63"/>
      <c r="G248" s="64"/>
    </row>
    <row r="249" spans="1:7" hidden="1" x14ac:dyDescent="0.25">
      <c r="A249" s="75" t="s">
        <v>107</v>
      </c>
      <c r="B249" s="76"/>
      <c r="C249" s="76"/>
      <c r="D249" s="76"/>
      <c r="E249" s="76"/>
      <c r="F249" s="76"/>
      <c r="G249" s="77"/>
    </row>
    <row r="250" spans="1:7" hidden="1" x14ac:dyDescent="0.25">
      <c r="A250" s="66" t="s">
        <v>108</v>
      </c>
      <c r="B250" s="63"/>
      <c r="C250" s="63"/>
      <c r="D250" s="63"/>
      <c r="E250" s="63"/>
      <c r="F250" s="63"/>
      <c r="G250" s="64"/>
    </row>
    <row r="251" spans="1:7" hidden="1" x14ac:dyDescent="0.25">
      <c r="A251" s="66" t="s">
        <v>109</v>
      </c>
      <c r="B251" s="63"/>
      <c r="C251" s="63"/>
      <c r="D251" s="63"/>
      <c r="E251" s="63"/>
      <c r="F251" s="63"/>
      <c r="G251" s="64"/>
    </row>
    <row r="252" spans="1:7" hidden="1" x14ac:dyDescent="0.25">
      <c r="A252" s="66" t="s">
        <v>110</v>
      </c>
      <c r="B252" s="63"/>
      <c r="C252" s="63"/>
      <c r="D252" s="63"/>
      <c r="E252" s="63"/>
      <c r="F252" s="63"/>
      <c r="G252" s="64"/>
    </row>
    <row r="253" spans="1:7" hidden="1" x14ac:dyDescent="0.25">
      <c r="A253" s="66" t="s">
        <v>111</v>
      </c>
      <c r="B253" s="63"/>
      <c r="C253" s="63"/>
      <c r="D253" s="63"/>
      <c r="E253" s="63"/>
      <c r="F253" s="63"/>
      <c r="G253" s="64"/>
    </row>
    <row r="254" spans="1:7" ht="15.75" hidden="1" thickBot="1" x14ac:dyDescent="0.3">
      <c r="A254" s="67" t="s">
        <v>112</v>
      </c>
      <c r="B254" s="65"/>
      <c r="C254" s="65"/>
      <c r="D254" s="65"/>
      <c r="E254" s="65"/>
      <c r="F254" s="65"/>
      <c r="G254" s="69"/>
    </row>
    <row r="255" spans="1:7" hidden="1" x14ac:dyDescent="0.25">
      <c r="A255" s="78"/>
      <c r="G255" s="79"/>
    </row>
    <row r="256" spans="1:7" ht="20.25" hidden="1" x14ac:dyDescent="0.3">
      <c r="A256" s="1212" t="s">
        <v>167</v>
      </c>
      <c r="B256" s="1213"/>
      <c r="C256" s="1213"/>
      <c r="D256" s="1213"/>
      <c r="E256" s="1213"/>
      <c r="F256" s="1213"/>
      <c r="G256" s="1214"/>
    </row>
    <row r="257" spans="1:8" ht="39" hidden="1" thickBot="1" x14ac:dyDescent="0.3">
      <c r="A257" s="59" t="s">
        <v>64</v>
      </c>
      <c r="B257" s="70" t="s">
        <v>124</v>
      </c>
      <c r="C257" s="70" t="s">
        <v>125</v>
      </c>
      <c r="D257" s="70" t="s">
        <v>157</v>
      </c>
      <c r="E257" s="70" t="s">
        <v>168</v>
      </c>
      <c r="F257" s="70" t="s">
        <v>169</v>
      </c>
      <c r="G257" s="71" t="s">
        <v>160</v>
      </c>
    </row>
    <row r="258" spans="1:8" ht="16.5" hidden="1" customHeight="1" x14ac:dyDescent="0.25">
      <c r="A258" s="66" t="s">
        <v>114</v>
      </c>
      <c r="B258" s="63"/>
      <c r="C258" s="63"/>
      <c r="D258" s="63"/>
      <c r="E258" s="63"/>
      <c r="F258" s="63"/>
      <c r="G258" s="64"/>
    </row>
    <row r="259" spans="1:8" ht="16.5" hidden="1" customHeight="1" x14ac:dyDescent="0.25">
      <c r="A259" s="66" t="s">
        <v>115</v>
      </c>
      <c r="B259" s="63"/>
      <c r="C259" s="63"/>
      <c r="D259" s="63"/>
      <c r="E259" s="63"/>
      <c r="F259" s="63"/>
      <c r="G259" s="64"/>
    </row>
    <row r="260" spans="1:8" ht="16.5" hidden="1" customHeight="1" x14ac:dyDescent="0.25">
      <c r="A260" s="66" t="s">
        <v>116</v>
      </c>
      <c r="B260" s="63"/>
      <c r="C260" s="63"/>
      <c r="D260" s="63"/>
      <c r="E260" s="63"/>
      <c r="F260" s="63"/>
      <c r="G260" s="64"/>
    </row>
    <row r="261" spans="1:8" ht="16.5" hidden="1" customHeight="1" x14ac:dyDescent="0.25">
      <c r="A261" s="66" t="s">
        <v>117</v>
      </c>
      <c r="B261" s="63"/>
      <c r="C261" s="63"/>
      <c r="D261" s="63"/>
      <c r="E261" s="63"/>
      <c r="F261" s="63"/>
      <c r="G261" s="64"/>
    </row>
    <row r="262" spans="1:8" ht="16.5" hidden="1" customHeight="1" x14ac:dyDescent="0.25">
      <c r="A262" s="66" t="s">
        <v>118</v>
      </c>
      <c r="B262" s="63"/>
      <c r="C262" s="63"/>
      <c r="D262" s="63"/>
      <c r="E262" s="63"/>
      <c r="F262" s="63"/>
      <c r="G262" s="64"/>
    </row>
    <row r="263" spans="1:8" ht="16.5" hidden="1" customHeight="1" x14ac:dyDescent="0.25">
      <c r="A263" s="66" t="s">
        <v>119</v>
      </c>
      <c r="B263" s="63"/>
      <c r="C263" s="63"/>
      <c r="D263" s="63"/>
      <c r="E263" s="63"/>
      <c r="F263" s="63"/>
      <c r="G263" s="64"/>
    </row>
    <row r="264" spans="1:8" hidden="1" x14ac:dyDescent="0.25">
      <c r="A264" s="75" t="s">
        <v>107</v>
      </c>
      <c r="B264" s="76"/>
      <c r="C264" s="76"/>
      <c r="D264" s="76"/>
      <c r="E264" s="76"/>
      <c r="F264" s="76"/>
      <c r="G264" s="77"/>
    </row>
    <row r="265" spans="1:8" hidden="1" x14ac:dyDescent="0.25">
      <c r="A265" s="66" t="s">
        <v>108</v>
      </c>
      <c r="B265" s="63"/>
      <c r="C265" s="63"/>
      <c r="D265" s="63"/>
      <c r="E265" s="63"/>
      <c r="F265" s="63"/>
      <c r="G265" s="64"/>
    </row>
    <row r="266" spans="1:8" hidden="1" x14ac:dyDescent="0.25">
      <c r="A266" s="66" t="s">
        <v>109</v>
      </c>
      <c r="B266" s="63"/>
      <c r="C266" s="63"/>
      <c r="D266" s="63"/>
      <c r="E266" s="63"/>
      <c r="F266" s="63"/>
      <c r="G266" s="64"/>
    </row>
    <row r="267" spans="1:8" hidden="1" x14ac:dyDescent="0.25">
      <c r="A267" s="66" t="s">
        <v>110</v>
      </c>
      <c r="B267" s="63"/>
      <c r="C267" s="63"/>
      <c r="D267" s="63"/>
      <c r="E267" s="63"/>
      <c r="F267" s="63"/>
      <c r="G267" s="64"/>
    </row>
    <row r="268" spans="1:8" hidden="1" x14ac:dyDescent="0.25">
      <c r="A268" s="66" t="s">
        <v>111</v>
      </c>
      <c r="B268" s="63"/>
      <c r="C268" s="63"/>
      <c r="D268" s="63"/>
      <c r="E268" s="63"/>
      <c r="F268" s="63"/>
      <c r="G268" s="64"/>
    </row>
    <row r="269" spans="1:8" ht="15.75" hidden="1" thickBot="1" x14ac:dyDescent="0.3">
      <c r="A269" s="67" t="s">
        <v>112</v>
      </c>
      <c r="B269" s="65"/>
      <c r="C269" s="65"/>
      <c r="D269" s="65"/>
      <c r="E269" s="65"/>
      <c r="F269" s="65"/>
      <c r="G269" s="69"/>
    </row>
    <row r="270" spans="1:8" ht="15.75" thickBot="1" x14ac:dyDescent="0.3"/>
    <row r="271" spans="1:8" ht="24.75" customHeight="1" x14ac:dyDescent="0.3">
      <c r="A271" s="1212" t="s">
        <v>170</v>
      </c>
      <c r="B271" s="1213"/>
      <c r="C271" s="1213"/>
      <c r="D271" s="1213"/>
      <c r="E271" s="1213"/>
      <c r="F271" s="1213"/>
      <c r="G271" s="1213"/>
      <c r="H271" s="1214"/>
    </row>
    <row r="272" spans="1:8" ht="46.5" customHeight="1" x14ac:dyDescent="0.25">
      <c r="A272" s="59" t="s">
        <v>49</v>
      </c>
      <c r="B272" s="60" t="s">
        <v>171</v>
      </c>
      <c r="C272" s="80" t="s">
        <v>127</v>
      </c>
      <c r="D272" s="80" t="s">
        <v>128</v>
      </c>
      <c r="E272" s="80" t="s">
        <v>172</v>
      </c>
      <c r="F272" s="80" t="s">
        <v>173</v>
      </c>
      <c r="G272" s="80" t="s">
        <v>174</v>
      </c>
      <c r="H272" s="61" t="s">
        <v>160</v>
      </c>
    </row>
    <row r="273" spans="1:8" ht="99.75" x14ac:dyDescent="0.25">
      <c r="A273" s="103" t="s">
        <v>107</v>
      </c>
      <c r="B273" s="416" t="s">
        <v>534</v>
      </c>
      <c r="C273" s="413" t="s">
        <v>535</v>
      </c>
      <c r="D273" s="413">
        <v>100</v>
      </c>
      <c r="E273" s="413">
        <v>60000</v>
      </c>
      <c r="F273" s="413">
        <v>17724</v>
      </c>
      <c r="G273" s="413">
        <f>F273/E273</f>
        <v>0.2954</v>
      </c>
      <c r="H273" s="420" t="s">
        <v>536</v>
      </c>
    </row>
    <row r="274" spans="1:8" ht="99.75" x14ac:dyDescent="0.25">
      <c r="A274" s="103" t="s">
        <v>108</v>
      </c>
      <c r="B274" s="416" t="s">
        <v>534</v>
      </c>
      <c r="C274" s="413" t="s">
        <v>535</v>
      </c>
      <c r="D274" s="413">
        <v>100</v>
      </c>
      <c r="E274" s="413">
        <v>60000</v>
      </c>
      <c r="F274" s="413">
        <v>32100</v>
      </c>
      <c r="G274" s="421">
        <f t="shared" ref="G274:G278" si="27">F274/E274</f>
        <v>0.53500000000000003</v>
      </c>
      <c r="H274" s="420" t="s">
        <v>537</v>
      </c>
    </row>
    <row r="275" spans="1:8" ht="99.75" x14ac:dyDescent="0.25">
      <c r="A275" s="103" t="s">
        <v>109</v>
      </c>
      <c r="B275" s="416" t="s">
        <v>534</v>
      </c>
      <c r="C275" s="413" t="s">
        <v>535</v>
      </c>
      <c r="D275" s="413">
        <v>100</v>
      </c>
      <c r="E275" s="413">
        <v>60000</v>
      </c>
      <c r="F275" s="413">
        <v>55482</v>
      </c>
      <c r="G275" s="421">
        <f t="shared" si="27"/>
        <v>0.92469999999999997</v>
      </c>
      <c r="H275" s="420" t="s">
        <v>538</v>
      </c>
    </row>
    <row r="276" spans="1:8" ht="99.75" x14ac:dyDescent="0.25">
      <c r="A276" s="103" t="s">
        <v>110</v>
      </c>
      <c r="B276" s="416" t="s">
        <v>534</v>
      </c>
      <c r="C276" s="413" t="s">
        <v>535</v>
      </c>
      <c r="D276" s="413">
        <v>100</v>
      </c>
      <c r="E276" s="413">
        <v>60000</v>
      </c>
      <c r="F276" s="413">
        <v>79443</v>
      </c>
      <c r="G276" s="421">
        <f t="shared" si="27"/>
        <v>1.3240499999999999</v>
      </c>
      <c r="H276" s="420" t="s">
        <v>539</v>
      </c>
    </row>
    <row r="277" spans="1:8" ht="99.75" x14ac:dyDescent="0.25">
      <c r="A277" s="103" t="s">
        <v>111</v>
      </c>
      <c r="B277" s="416" t="s">
        <v>534</v>
      </c>
      <c r="C277" s="413" t="s">
        <v>535</v>
      </c>
      <c r="D277" s="413">
        <v>100</v>
      </c>
      <c r="E277" s="413">
        <v>60000</v>
      </c>
      <c r="F277" s="413">
        <v>92291</v>
      </c>
      <c r="G277" s="421">
        <f t="shared" si="27"/>
        <v>1.5381833333333332</v>
      </c>
      <c r="H277" s="420" t="s">
        <v>540</v>
      </c>
    </row>
    <row r="278" spans="1:8" ht="100.5" thickBot="1" x14ac:dyDescent="0.3">
      <c r="A278" s="398" t="s">
        <v>112</v>
      </c>
      <c r="B278" s="416" t="s">
        <v>534</v>
      </c>
      <c r="C278" s="413" t="s">
        <v>535</v>
      </c>
      <c r="D278" s="413">
        <v>100</v>
      </c>
      <c r="E278" s="413">
        <v>97717</v>
      </c>
      <c r="F278" s="413">
        <v>97717</v>
      </c>
      <c r="G278" s="421">
        <f t="shared" si="27"/>
        <v>1</v>
      </c>
      <c r="H278" s="420" t="s">
        <v>541</v>
      </c>
    </row>
    <row r="279" spans="1:8" ht="15.75" thickBot="1" x14ac:dyDescent="0.3"/>
    <row r="280" spans="1:8" ht="25.5" customHeight="1" x14ac:dyDescent="0.3">
      <c r="A280" s="1212" t="s">
        <v>244</v>
      </c>
      <c r="B280" s="1213"/>
      <c r="C280" s="1213"/>
      <c r="D280" s="1213"/>
      <c r="E280" s="1213"/>
      <c r="F280" s="1213"/>
      <c r="G280" s="1213"/>
      <c r="H280" s="1214"/>
    </row>
    <row r="281" spans="1:8" ht="53.25" customHeight="1" x14ac:dyDescent="0.25">
      <c r="A281" s="59" t="s">
        <v>50</v>
      </c>
      <c r="B281" s="60" t="s">
        <v>171</v>
      </c>
      <c r="C281" s="80" t="s">
        <v>127</v>
      </c>
      <c r="D281" s="80" t="s">
        <v>137</v>
      </c>
      <c r="E281" s="80" t="s">
        <v>260</v>
      </c>
      <c r="F281" s="80" t="s">
        <v>261</v>
      </c>
      <c r="G281" s="80" t="s">
        <v>262</v>
      </c>
      <c r="H281" s="61" t="s">
        <v>160</v>
      </c>
    </row>
    <row r="282" spans="1:8" ht="120" x14ac:dyDescent="0.25">
      <c r="A282" s="422" t="s">
        <v>114</v>
      </c>
      <c r="B282" s="416" t="s">
        <v>534</v>
      </c>
      <c r="C282" s="413" t="s">
        <v>535</v>
      </c>
      <c r="D282" s="406">
        <v>100</v>
      </c>
      <c r="E282" s="406">
        <v>462000</v>
      </c>
      <c r="F282" s="406">
        <v>12976</v>
      </c>
      <c r="G282" s="423">
        <f>F282/E282</f>
        <v>2.8086580086580087E-2</v>
      </c>
      <c r="H282" s="404" t="s">
        <v>542</v>
      </c>
    </row>
    <row r="283" spans="1:8" ht="142.5" customHeight="1" x14ac:dyDescent="0.25">
      <c r="A283" s="422" t="s">
        <v>115</v>
      </c>
      <c r="B283" s="416" t="s">
        <v>534</v>
      </c>
      <c r="C283" s="413" t="s">
        <v>535</v>
      </c>
      <c r="D283" s="406">
        <v>100</v>
      </c>
      <c r="E283" s="406">
        <v>462000</v>
      </c>
      <c r="F283" s="406">
        <v>30953</v>
      </c>
      <c r="G283" s="423">
        <f t="shared" ref="G283:G285" si="28">F283/E283</f>
        <v>6.6997835497835501E-2</v>
      </c>
      <c r="H283" s="404" t="s">
        <v>543</v>
      </c>
    </row>
    <row r="284" spans="1:8" ht="105" x14ac:dyDescent="0.25">
      <c r="A284" s="422" t="s">
        <v>116</v>
      </c>
      <c r="B284" s="416" t="s">
        <v>534</v>
      </c>
      <c r="C284" s="413" t="s">
        <v>535</v>
      </c>
      <c r="D284" s="406">
        <v>100</v>
      </c>
      <c r="E284" s="406">
        <v>462000</v>
      </c>
      <c r="F284" s="406">
        <v>77440</v>
      </c>
      <c r="G284" s="423">
        <f t="shared" si="28"/>
        <v>0.16761904761904761</v>
      </c>
      <c r="H284" s="404" t="s">
        <v>544</v>
      </c>
    </row>
    <row r="285" spans="1:8" ht="119.25" customHeight="1" x14ac:dyDescent="0.25">
      <c r="A285" s="66" t="s">
        <v>117</v>
      </c>
      <c r="B285" s="416" t="s">
        <v>534</v>
      </c>
      <c r="C285" s="413" t="s">
        <v>535</v>
      </c>
      <c r="D285" s="406">
        <v>100</v>
      </c>
      <c r="E285" s="406">
        <v>462000</v>
      </c>
      <c r="F285" s="406">
        <v>130976</v>
      </c>
      <c r="G285" s="423">
        <f t="shared" si="28"/>
        <v>0.28349783549783547</v>
      </c>
      <c r="H285" s="404" t="s">
        <v>545</v>
      </c>
    </row>
    <row r="286" spans="1:8" ht="105" x14ac:dyDescent="0.25">
      <c r="A286" s="66" t="s">
        <v>118</v>
      </c>
      <c r="B286" s="416" t="s">
        <v>534</v>
      </c>
      <c r="C286" s="413" t="s">
        <v>535</v>
      </c>
      <c r="D286" s="406">
        <v>100</v>
      </c>
      <c r="E286" s="406">
        <v>462000</v>
      </c>
      <c r="F286" s="406">
        <v>175047</v>
      </c>
      <c r="G286" s="423">
        <f t="shared" ref="G286:G287" si="29">F286/E286</f>
        <v>0.37888961038961039</v>
      </c>
      <c r="H286" s="404" t="s">
        <v>562</v>
      </c>
    </row>
    <row r="287" spans="1:8" ht="104.25" customHeight="1" x14ac:dyDescent="0.25">
      <c r="A287" s="66" t="s">
        <v>119</v>
      </c>
      <c r="B287" s="416" t="s">
        <v>534</v>
      </c>
      <c r="C287" s="413" t="s">
        <v>535</v>
      </c>
      <c r="D287" s="406">
        <v>100</v>
      </c>
      <c r="E287" s="406">
        <v>462000</v>
      </c>
      <c r="F287" s="406">
        <v>232222</v>
      </c>
      <c r="G287" s="423">
        <f t="shared" si="29"/>
        <v>0.50264502164502167</v>
      </c>
      <c r="H287" s="404" t="s">
        <v>563</v>
      </c>
    </row>
    <row r="288" spans="1:8" ht="105" x14ac:dyDescent="0.25">
      <c r="A288" s="66" t="s">
        <v>107</v>
      </c>
      <c r="B288" s="416" t="s">
        <v>534</v>
      </c>
      <c r="C288" s="413" t="s">
        <v>535</v>
      </c>
      <c r="D288" s="406">
        <v>100</v>
      </c>
      <c r="E288" s="406">
        <v>462000</v>
      </c>
      <c r="F288" s="406">
        <v>286904</v>
      </c>
      <c r="G288" s="423">
        <f t="shared" ref="G288" si="30">F288/E288</f>
        <v>0.621004329004329</v>
      </c>
      <c r="H288" s="404" t="s">
        <v>565</v>
      </c>
    </row>
    <row r="289" spans="1:8" ht="105" x14ac:dyDescent="0.25">
      <c r="A289" s="66" t="s">
        <v>108</v>
      </c>
      <c r="B289" s="416" t="s">
        <v>534</v>
      </c>
      <c r="C289" s="413" t="s">
        <v>535</v>
      </c>
      <c r="D289" s="406">
        <v>100</v>
      </c>
      <c r="E289" s="406">
        <v>462000</v>
      </c>
      <c r="F289" s="406">
        <v>354323</v>
      </c>
      <c r="G289" s="423">
        <f t="shared" ref="G289" si="31">F289/E289</f>
        <v>0.76693290043290041</v>
      </c>
      <c r="H289" s="404" t="s">
        <v>568</v>
      </c>
    </row>
    <row r="290" spans="1:8" ht="105" x14ac:dyDescent="0.25">
      <c r="A290" s="66" t="s">
        <v>109</v>
      </c>
      <c r="B290" s="416" t="s">
        <v>534</v>
      </c>
      <c r="C290" s="413" t="s">
        <v>535</v>
      </c>
      <c r="D290" s="406">
        <v>100</v>
      </c>
      <c r="E290" s="406">
        <v>462000</v>
      </c>
      <c r="F290" s="406">
        <v>428784</v>
      </c>
      <c r="G290" s="423">
        <f t="shared" ref="G290" si="32">F290/E290</f>
        <v>0.9281038961038961</v>
      </c>
      <c r="H290" s="404" t="s">
        <v>576</v>
      </c>
    </row>
    <row r="291" spans="1:8" ht="105" x14ac:dyDescent="0.25">
      <c r="A291" s="66" t="s">
        <v>110</v>
      </c>
      <c r="B291" s="416" t="s">
        <v>534</v>
      </c>
      <c r="C291" s="413" t="s">
        <v>535</v>
      </c>
      <c r="D291" s="406">
        <v>100</v>
      </c>
      <c r="E291" s="406">
        <v>462000</v>
      </c>
      <c r="F291" s="406">
        <v>473584</v>
      </c>
      <c r="G291" s="423">
        <f t="shared" ref="G291" si="33">F291/E291</f>
        <v>1.025073593073593</v>
      </c>
      <c r="H291" s="404" t="s">
        <v>581</v>
      </c>
    </row>
    <row r="292" spans="1:8" ht="105" x14ac:dyDescent="0.25">
      <c r="A292" s="66" t="s">
        <v>111</v>
      </c>
      <c r="B292" s="416" t="s">
        <v>534</v>
      </c>
      <c r="C292" s="413" t="s">
        <v>535</v>
      </c>
      <c r="D292" s="406">
        <v>100</v>
      </c>
      <c r="E292" s="406">
        <v>465000</v>
      </c>
      <c r="F292" s="406">
        <v>513848</v>
      </c>
      <c r="G292" s="423">
        <f t="shared" ref="G292" si="34">F292/E292</f>
        <v>1.1050494623655913</v>
      </c>
      <c r="H292" s="404" t="s">
        <v>584</v>
      </c>
    </row>
    <row r="293" spans="1:8" ht="90.75" thickBot="1" x14ac:dyDescent="0.3">
      <c r="A293" s="67" t="s">
        <v>112</v>
      </c>
      <c r="B293" s="416" t="s">
        <v>534</v>
      </c>
      <c r="C293" s="413" t="s">
        <v>535</v>
      </c>
      <c r="D293" s="406">
        <v>100</v>
      </c>
      <c r="E293" s="406">
        <v>465000</v>
      </c>
      <c r="F293" s="406">
        <v>520951</v>
      </c>
      <c r="G293" s="423">
        <f t="shared" ref="G293" si="35">F293/E293</f>
        <v>1.1203247311827957</v>
      </c>
      <c r="H293" s="404" t="s">
        <v>600</v>
      </c>
    </row>
    <row r="295" spans="1:8" ht="20.25" hidden="1" x14ac:dyDescent="0.3">
      <c r="A295" s="1212" t="s">
        <v>175</v>
      </c>
      <c r="B295" s="1213"/>
      <c r="C295" s="1213"/>
      <c r="D295" s="1213"/>
      <c r="E295" s="1213"/>
      <c r="F295" s="1213"/>
      <c r="G295" s="1213"/>
      <c r="H295" s="1214"/>
    </row>
    <row r="296" spans="1:8" ht="54.75" hidden="1" customHeight="1" x14ac:dyDescent="0.25">
      <c r="A296" s="59" t="s">
        <v>62</v>
      </c>
      <c r="B296" s="60" t="s">
        <v>171</v>
      </c>
      <c r="C296" s="80" t="s">
        <v>127</v>
      </c>
      <c r="D296" s="80" t="s">
        <v>142</v>
      </c>
      <c r="E296" s="80" t="s">
        <v>176</v>
      </c>
      <c r="F296" s="80" t="s">
        <v>177</v>
      </c>
      <c r="G296" s="80" t="s">
        <v>178</v>
      </c>
      <c r="H296" s="61" t="s">
        <v>160</v>
      </c>
    </row>
    <row r="297" spans="1:8" ht="16.5" hidden="1" customHeight="1" x14ac:dyDescent="0.25">
      <c r="A297" s="66" t="s">
        <v>114</v>
      </c>
      <c r="B297" s="63"/>
      <c r="C297" s="63"/>
      <c r="D297" s="63"/>
      <c r="E297" s="63"/>
      <c r="F297" s="63"/>
      <c r="G297" s="63" t="e">
        <f>F297/E297</f>
        <v>#DIV/0!</v>
      </c>
      <c r="H297" s="64"/>
    </row>
    <row r="298" spans="1:8" ht="16.5" hidden="1" customHeight="1" x14ac:dyDescent="0.25">
      <c r="A298" s="66" t="s">
        <v>115</v>
      </c>
      <c r="B298" s="63"/>
      <c r="C298" s="63"/>
      <c r="D298" s="63"/>
      <c r="E298" s="63"/>
      <c r="F298" s="63"/>
      <c r="G298" s="63" t="e">
        <f t="shared" ref="G298:G308" si="36">F298/E298</f>
        <v>#DIV/0!</v>
      </c>
      <c r="H298" s="64"/>
    </row>
    <row r="299" spans="1:8" ht="16.5" hidden="1" customHeight="1" x14ac:dyDescent="0.25">
      <c r="A299" s="66" t="s">
        <v>116</v>
      </c>
      <c r="B299" s="63"/>
      <c r="C299" s="63"/>
      <c r="D299" s="63"/>
      <c r="E299" s="63"/>
      <c r="F299" s="63"/>
      <c r="G299" s="63" t="e">
        <f t="shared" si="36"/>
        <v>#DIV/0!</v>
      </c>
      <c r="H299" s="64"/>
    </row>
    <row r="300" spans="1:8" ht="16.5" hidden="1" customHeight="1" x14ac:dyDescent="0.25">
      <c r="A300" s="66" t="s">
        <v>117</v>
      </c>
      <c r="B300" s="63"/>
      <c r="C300" s="63"/>
      <c r="D300" s="63"/>
      <c r="E300" s="63"/>
      <c r="F300" s="63"/>
      <c r="G300" s="63" t="e">
        <f t="shared" si="36"/>
        <v>#DIV/0!</v>
      </c>
      <c r="H300" s="64"/>
    </row>
    <row r="301" spans="1:8" ht="16.5" hidden="1" customHeight="1" x14ac:dyDescent="0.25">
      <c r="A301" s="66" t="s">
        <v>118</v>
      </c>
      <c r="B301" s="63"/>
      <c r="C301" s="63"/>
      <c r="D301" s="63"/>
      <c r="E301" s="63"/>
      <c r="F301" s="63"/>
      <c r="G301" s="63" t="e">
        <f t="shared" si="36"/>
        <v>#DIV/0!</v>
      </c>
      <c r="H301" s="64"/>
    </row>
    <row r="302" spans="1:8" ht="16.5" hidden="1" customHeight="1" x14ac:dyDescent="0.25">
      <c r="A302" s="66" t="s">
        <v>119</v>
      </c>
      <c r="B302" s="63"/>
      <c r="C302" s="63"/>
      <c r="D302" s="63"/>
      <c r="E302" s="63"/>
      <c r="F302" s="63"/>
      <c r="G302" s="63" t="e">
        <f t="shared" si="36"/>
        <v>#DIV/0!</v>
      </c>
      <c r="H302" s="64"/>
    </row>
    <row r="303" spans="1:8" hidden="1" x14ac:dyDescent="0.25">
      <c r="A303" s="66" t="s">
        <v>107</v>
      </c>
      <c r="B303" s="63"/>
      <c r="C303" s="63"/>
      <c r="D303" s="63"/>
      <c r="E303" s="63"/>
      <c r="F303" s="63"/>
      <c r="G303" s="63" t="e">
        <f t="shared" si="36"/>
        <v>#DIV/0!</v>
      </c>
      <c r="H303" s="64"/>
    </row>
    <row r="304" spans="1:8" hidden="1" x14ac:dyDescent="0.25">
      <c r="A304" s="66" t="s">
        <v>108</v>
      </c>
      <c r="B304" s="63"/>
      <c r="C304" s="63"/>
      <c r="D304" s="63"/>
      <c r="E304" s="63"/>
      <c r="F304" s="63"/>
      <c r="G304" s="63" t="e">
        <f t="shared" si="36"/>
        <v>#DIV/0!</v>
      </c>
      <c r="H304" s="64"/>
    </row>
    <row r="305" spans="1:8" hidden="1" x14ac:dyDescent="0.25">
      <c r="A305" s="66" t="s">
        <v>109</v>
      </c>
      <c r="B305" s="63"/>
      <c r="C305" s="63"/>
      <c r="D305" s="63"/>
      <c r="E305" s="63"/>
      <c r="F305" s="63"/>
      <c r="G305" s="63" t="e">
        <f t="shared" si="36"/>
        <v>#DIV/0!</v>
      </c>
      <c r="H305" s="64"/>
    </row>
    <row r="306" spans="1:8" hidden="1" x14ac:dyDescent="0.25">
      <c r="A306" s="66" t="s">
        <v>110</v>
      </c>
      <c r="B306" s="63"/>
      <c r="C306" s="63"/>
      <c r="D306" s="63"/>
      <c r="E306" s="63"/>
      <c r="F306" s="63"/>
      <c r="G306" s="63" t="e">
        <f t="shared" si="36"/>
        <v>#DIV/0!</v>
      </c>
      <c r="H306" s="64"/>
    </row>
    <row r="307" spans="1:8" hidden="1" x14ac:dyDescent="0.25">
      <c r="A307" s="66" t="s">
        <v>111</v>
      </c>
      <c r="B307" s="63"/>
      <c r="C307" s="63"/>
      <c r="D307" s="63"/>
      <c r="E307" s="63"/>
      <c r="F307" s="63"/>
      <c r="G307" s="63" t="e">
        <f t="shared" si="36"/>
        <v>#DIV/0!</v>
      </c>
      <c r="H307" s="64"/>
    </row>
    <row r="308" spans="1:8" ht="15.75" hidden="1" thickBot="1" x14ac:dyDescent="0.3">
      <c r="A308" s="67" t="s">
        <v>112</v>
      </c>
      <c r="B308" s="65"/>
      <c r="C308" s="65"/>
      <c r="D308" s="65"/>
      <c r="E308" s="65"/>
      <c r="F308" s="65"/>
      <c r="G308" s="65" t="e">
        <f t="shared" si="36"/>
        <v>#DIV/0!</v>
      </c>
      <c r="H308" s="69"/>
    </row>
    <row r="309" spans="1:8" hidden="1" x14ac:dyDescent="0.25"/>
    <row r="310" spans="1:8" ht="20.25" hidden="1" x14ac:dyDescent="0.3">
      <c r="A310" s="1212" t="s">
        <v>179</v>
      </c>
      <c r="B310" s="1213"/>
      <c r="C310" s="1213"/>
      <c r="D310" s="1213"/>
      <c r="E310" s="1213"/>
      <c r="F310" s="1213"/>
      <c r="G310" s="1213"/>
      <c r="H310" s="1214"/>
    </row>
    <row r="311" spans="1:8" ht="52.5" hidden="1" customHeight="1" x14ac:dyDescent="0.25">
      <c r="A311" s="59" t="s">
        <v>63</v>
      </c>
      <c r="B311" s="60" t="s">
        <v>171</v>
      </c>
      <c r="C311" s="80" t="s">
        <v>127</v>
      </c>
      <c r="D311" s="80" t="s">
        <v>147</v>
      </c>
      <c r="E311" s="80" t="s">
        <v>180</v>
      </c>
      <c r="F311" s="80" t="s">
        <v>181</v>
      </c>
      <c r="G311" s="80" t="s">
        <v>182</v>
      </c>
      <c r="H311" s="61" t="s">
        <v>160</v>
      </c>
    </row>
    <row r="312" spans="1:8" ht="16.5" hidden="1" customHeight="1" x14ac:dyDescent="0.25">
      <c r="A312" s="66" t="s">
        <v>114</v>
      </c>
      <c r="B312" s="63"/>
      <c r="C312" s="63"/>
      <c r="D312" s="63"/>
      <c r="E312" s="63"/>
      <c r="F312" s="63"/>
      <c r="G312" s="63" t="e">
        <f>F312/E312</f>
        <v>#DIV/0!</v>
      </c>
      <c r="H312" s="64"/>
    </row>
    <row r="313" spans="1:8" ht="16.5" hidden="1" customHeight="1" x14ac:dyDescent="0.25">
      <c r="A313" s="66" t="s">
        <v>115</v>
      </c>
      <c r="B313" s="63"/>
      <c r="C313" s="63"/>
      <c r="D313" s="63"/>
      <c r="E313" s="63"/>
      <c r="F313" s="63"/>
      <c r="G313" s="63" t="e">
        <f t="shared" ref="G313:G323" si="37">F313/E313</f>
        <v>#DIV/0!</v>
      </c>
      <c r="H313" s="64"/>
    </row>
    <row r="314" spans="1:8" ht="16.5" hidden="1" customHeight="1" x14ac:dyDescent="0.25">
      <c r="A314" s="66" t="s">
        <v>116</v>
      </c>
      <c r="B314" s="63"/>
      <c r="C314" s="63"/>
      <c r="D314" s="63"/>
      <c r="E314" s="63"/>
      <c r="F314" s="63"/>
      <c r="G314" s="63" t="e">
        <f t="shared" si="37"/>
        <v>#DIV/0!</v>
      </c>
      <c r="H314" s="64"/>
    </row>
    <row r="315" spans="1:8" ht="16.5" hidden="1" customHeight="1" x14ac:dyDescent="0.25">
      <c r="A315" s="66" t="s">
        <v>117</v>
      </c>
      <c r="B315" s="63"/>
      <c r="C315" s="63"/>
      <c r="D315" s="63"/>
      <c r="E315" s="63"/>
      <c r="F315" s="63"/>
      <c r="G315" s="63" t="e">
        <f t="shared" si="37"/>
        <v>#DIV/0!</v>
      </c>
      <c r="H315" s="64"/>
    </row>
    <row r="316" spans="1:8" ht="16.5" hidden="1" customHeight="1" x14ac:dyDescent="0.25">
      <c r="A316" s="66" t="s">
        <v>118</v>
      </c>
      <c r="B316" s="63"/>
      <c r="C316" s="63"/>
      <c r="D316" s="63"/>
      <c r="E316" s="63"/>
      <c r="F316" s="63"/>
      <c r="G316" s="63" t="e">
        <f t="shared" si="37"/>
        <v>#DIV/0!</v>
      </c>
      <c r="H316" s="64"/>
    </row>
    <row r="317" spans="1:8" ht="16.5" hidden="1" customHeight="1" x14ac:dyDescent="0.25">
      <c r="A317" s="66" t="s">
        <v>119</v>
      </c>
      <c r="B317" s="63"/>
      <c r="C317" s="63"/>
      <c r="D317" s="63"/>
      <c r="E317" s="63"/>
      <c r="F317" s="63"/>
      <c r="G317" s="63" t="e">
        <f t="shared" si="37"/>
        <v>#DIV/0!</v>
      </c>
      <c r="H317" s="64"/>
    </row>
    <row r="318" spans="1:8" hidden="1" x14ac:dyDescent="0.25">
      <c r="A318" s="66" t="s">
        <v>107</v>
      </c>
      <c r="B318" s="63"/>
      <c r="C318" s="63"/>
      <c r="D318" s="63"/>
      <c r="E318" s="63"/>
      <c r="F318" s="63"/>
      <c r="G318" s="63" t="e">
        <f t="shared" si="37"/>
        <v>#DIV/0!</v>
      </c>
      <c r="H318" s="64"/>
    </row>
    <row r="319" spans="1:8" hidden="1" x14ac:dyDescent="0.25">
      <c r="A319" s="66" t="s">
        <v>108</v>
      </c>
      <c r="B319" s="63"/>
      <c r="C319" s="63"/>
      <c r="D319" s="63"/>
      <c r="E319" s="63"/>
      <c r="F319" s="63"/>
      <c r="G319" s="63" t="e">
        <f t="shared" si="37"/>
        <v>#DIV/0!</v>
      </c>
      <c r="H319" s="64"/>
    </row>
    <row r="320" spans="1:8" hidden="1" x14ac:dyDescent="0.25">
      <c r="A320" s="66" t="s">
        <v>109</v>
      </c>
      <c r="B320" s="63"/>
      <c r="C320" s="63"/>
      <c r="D320" s="63"/>
      <c r="E320" s="63"/>
      <c r="F320" s="63"/>
      <c r="G320" s="63" t="e">
        <f t="shared" si="37"/>
        <v>#DIV/0!</v>
      </c>
      <c r="H320" s="64"/>
    </row>
    <row r="321" spans="1:8" hidden="1" x14ac:dyDescent="0.25">
      <c r="A321" s="66" t="s">
        <v>110</v>
      </c>
      <c r="B321" s="63"/>
      <c r="C321" s="63"/>
      <c r="D321" s="63"/>
      <c r="E321" s="63"/>
      <c r="F321" s="63"/>
      <c r="G321" s="63" t="e">
        <f t="shared" si="37"/>
        <v>#DIV/0!</v>
      </c>
      <c r="H321" s="64"/>
    </row>
    <row r="322" spans="1:8" hidden="1" x14ac:dyDescent="0.25">
      <c r="A322" s="66" t="s">
        <v>111</v>
      </c>
      <c r="B322" s="63"/>
      <c r="C322" s="63"/>
      <c r="D322" s="63"/>
      <c r="E322" s="63"/>
      <c r="F322" s="63"/>
      <c r="G322" s="63" t="e">
        <f t="shared" si="37"/>
        <v>#DIV/0!</v>
      </c>
      <c r="H322" s="64"/>
    </row>
    <row r="323" spans="1:8" ht="15.75" hidden="1" thickBot="1" x14ac:dyDescent="0.3">
      <c r="A323" s="67" t="s">
        <v>112</v>
      </c>
      <c r="B323" s="65"/>
      <c r="C323" s="65"/>
      <c r="D323" s="65"/>
      <c r="E323" s="65"/>
      <c r="F323" s="65"/>
      <c r="G323" s="65" t="e">
        <f t="shared" si="37"/>
        <v>#DIV/0!</v>
      </c>
      <c r="H323" s="69"/>
    </row>
    <row r="324" spans="1:8" hidden="1" x14ac:dyDescent="0.25"/>
    <row r="325" spans="1:8" ht="20.25" hidden="1" x14ac:dyDescent="0.3">
      <c r="A325" s="1212" t="s">
        <v>183</v>
      </c>
      <c r="B325" s="1213"/>
      <c r="C325" s="1213"/>
      <c r="D325" s="1213"/>
      <c r="E325" s="1213"/>
      <c r="F325" s="1213"/>
      <c r="G325" s="1213"/>
      <c r="H325" s="1214"/>
    </row>
    <row r="326" spans="1:8" ht="63.75" hidden="1" customHeight="1" x14ac:dyDescent="0.25">
      <c r="A326" s="59" t="s">
        <v>64</v>
      </c>
      <c r="B326" s="60" t="s">
        <v>171</v>
      </c>
      <c r="C326" s="80" t="s">
        <v>127</v>
      </c>
      <c r="D326" s="80" t="s">
        <v>152</v>
      </c>
      <c r="E326" s="80" t="s">
        <v>184</v>
      </c>
      <c r="F326" s="80" t="s">
        <v>185</v>
      </c>
      <c r="G326" s="80" t="s">
        <v>186</v>
      </c>
      <c r="H326" s="61" t="s">
        <v>160</v>
      </c>
    </row>
    <row r="327" spans="1:8" hidden="1" x14ac:dyDescent="0.25">
      <c r="A327" s="66" t="s">
        <v>114</v>
      </c>
      <c r="B327" s="63"/>
      <c r="C327" s="63"/>
      <c r="D327" s="63"/>
      <c r="E327" s="63"/>
      <c r="F327" s="63"/>
      <c r="G327" s="63" t="e">
        <f>F327/E327</f>
        <v>#DIV/0!</v>
      </c>
      <c r="H327" s="64"/>
    </row>
    <row r="328" spans="1:8" hidden="1" x14ac:dyDescent="0.25">
      <c r="A328" s="66" t="s">
        <v>115</v>
      </c>
      <c r="B328" s="63"/>
      <c r="C328" s="63"/>
      <c r="D328" s="63"/>
      <c r="E328" s="63"/>
      <c r="F328" s="63"/>
      <c r="G328" s="63" t="e">
        <f t="shared" ref="G328:G338" si="38">F328/E328</f>
        <v>#DIV/0!</v>
      </c>
      <c r="H328" s="64"/>
    </row>
    <row r="329" spans="1:8" hidden="1" x14ac:dyDescent="0.25">
      <c r="A329" s="66" t="s">
        <v>116</v>
      </c>
      <c r="B329" s="63"/>
      <c r="C329" s="63"/>
      <c r="D329" s="63"/>
      <c r="E329" s="63"/>
      <c r="F329" s="63"/>
      <c r="G329" s="63" t="e">
        <f t="shared" si="38"/>
        <v>#DIV/0!</v>
      </c>
      <c r="H329" s="64"/>
    </row>
    <row r="330" spans="1:8" hidden="1" x14ac:dyDescent="0.25">
      <c r="A330" s="66" t="s">
        <v>117</v>
      </c>
      <c r="B330" s="63"/>
      <c r="C330" s="63"/>
      <c r="D330" s="63"/>
      <c r="E330" s="63"/>
      <c r="F330" s="63"/>
      <c r="G330" s="63" t="e">
        <f t="shared" si="38"/>
        <v>#DIV/0!</v>
      </c>
      <c r="H330" s="64"/>
    </row>
    <row r="331" spans="1:8" hidden="1" x14ac:dyDescent="0.25">
      <c r="A331" s="66" t="s">
        <v>118</v>
      </c>
      <c r="B331" s="63"/>
      <c r="C331" s="63"/>
      <c r="D331" s="63"/>
      <c r="E331" s="63"/>
      <c r="F331" s="63"/>
      <c r="G331" s="63" t="e">
        <f t="shared" si="38"/>
        <v>#DIV/0!</v>
      </c>
      <c r="H331" s="64"/>
    </row>
    <row r="332" spans="1:8" hidden="1" x14ac:dyDescent="0.25">
      <c r="A332" s="66" t="s">
        <v>119</v>
      </c>
      <c r="B332" s="63"/>
      <c r="C332" s="63"/>
      <c r="D332" s="63"/>
      <c r="E332" s="63"/>
      <c r="F332" s="63"/>
      <c r="G332" s="63" t="e">
        <f t="shared" si="38"/>
        <v>#DIV/0!</v>
      </c>
      <c r="H332" s="64"/>
    </row>
    <row r="333" spans="1:8" hidden="1" x14ac:dyDescent="0.25">
      <c r="A333" s="66" t="s">
        <v>107</v>
      </c>
      <c r="B333" s="63"/>
      <c r="C333" s="63"/>
      <c r="D333" s="63"/>
      <c r="E333" s="63"/>
      <c r="F333" s="63"/>
      <c r="G333" s="63" t="e">
        <f t="shared" si="38"/>
        <v>#DIV/0!</v>
      </c>
      <c r="H333" s="64"/>
    </row>
    <row r="334" spans="1:8" hidden="1" x14ac:dyDescent="0.25">
      <c r="A334" s="66" t="s">
        <v>108</v>
      </c>
      <c r="B334" s="63"/>
      <c r="C334" s="63"/>
      <c r="D334" s="63"/>
      <c r="E334" s="63"/>
      <c r="F334" s="63"/>
      <c r="G334" s="63" t="e">
        <f t="shared" si="38"/>
        <v>#DIV/0!</v>
      </c>
      <c r="H334" s="64"/>
    </row>
    <row r="335" spans="1:8" hidden="1" x14ac:dyDescent="0.25">
      <c r="A335" s="66" t="s">
        <v>109</v>
      </c>
      <c r="B335" s="63"/>
      <c r="C335" s="63"/>
      <c r="D335" s="63"/>
      <c r="E335" s="63"/>
      <c r="F335" s="63"/>
      <c r="G335" s="63" t="e">
        <f t="shared" si="38"/>
        <v>#DIV/0!</v>
      </c>
      <c r="H335" s="64"/>
    </row>
    <row r="336" spans="1:8" hidden="1" x14ac:dyDescent="0.25">
      <c r="A336" s="66" t="s">
        <v>110</v>
      </c>
      <c r="B336" s="63"/>
      <c r="C336" s="63"/>
      <c r="D336" s="63"/>
      <c r="E336" s="63"/>
      <c r="F336" s="63"/>
      <c r="G336" s="63" t="e">
        <f t="shared" si="38"/>
        <v>#DIV/0!</v>
      </c>
      <c r="H336" s="64"/>
    </row>
    <row r="337" spans="1:44" hidden="1" x14ac:dyDescent="0.25">
      <c r="A337" s="66" t="s">
        <v>111</v>
      </c>
      <c r="B337" s="63"/>
      <c r="C337" s="63"/>
      <c r="D337" s="63"/>
      <c r="E337" s="63"/>
      <c r="F337" s="63"/>
      <c r="G337" s="63" t="e">
        <f t="shared" si="38"/>
        <v>#DIV/0!</v>
      </c>
      <c r="H337" s="64"/>
    </row>
    <row r="338" spans="1:44" ht="30.75" hidden="1" customHeight="1" thickBot="1" x14ac:dyDescent="0.3">
      <c r="A338" s="67" t="s">
        <v>112</v>
      </c>
      <c r="B338" s="65"/>
      <c r="C338" s="65"/>
      <c r="D338" s="65"/>
      <c r="E338" s="65"/>
      <c r="F338" s="65"/>
      <c r="G338" s="65" t="e">
        <f t="shared" si="38"/>
        <v>#DIV/0!</v>
      </c>
      <c r="H338" s="69"/>
    </row>
    <row r="339" spans="1:44" ht="26.25" customHeight="1" x14ac:dyDescent="0.25">
      <c r="A339" s="34" t="s">
        <v>35</v>
      </c>
      <c r="B339" s="32"/>
      <c r="C339" s="32"/>
      <c r="D339" s="32"/>
      <c r="E339" s="33"/>
      <c r="F339" s="33"/>
      <c r="G339" s="33"/>
      <c r="H339" s="33"/>
      <c r="I339" s="33"/>
      <c r="J339" s="33"/>
      <c r="K339" s="33"/>
      <c r="L339" s="33"/>
      <c r="M339" s="33"/>
      <c r="N339" s="33"/>
      <c r="O339" s="33"/>
      <c r="P339" s="33"/>
      <c r="Q339" s="33"/>
      <c r="R339" s="33"/>
      <c r="S339" s="33"/>
      <c r="T339" s="33"/>
      <c r="U339" s="33"/>
      <c r="V339" s="33"/>
      <c r="W339" s="33"/>
      <c r="X339" s="32"/>
      <c r="Y339" s="32"/>
      <c r="Z339" s="32"/>
      <c r="AA339" s="32"/>
      <c r="AB339" s="32"/>
      <c r="AC339" s="32"/>
      <c r="AD339" s="35"/>
      <c r="AE339" s="35"/>
      <c r="AF339" s="35"/>
      <c r="AG339" s="35"/>
      <c r="AH339" s="35"/>
      <c r="AI339" s="35"/>
      <c r="AJ339" s="57"/>
      <c r="AK339" s="57"/>
      <c r="AL339" s="36"/>
      <c r="AM339" s="36"/>
      <c r="AN339" s="36"/>
      <c r="AO339" s="36"/>
      <c r="AP339" s="36"/>
      <c r="AQ339" s="36"/>
      <c r="AR339" s="36"/>
    </row>
    <row r="340" spans="1:44" ht="26.25" customHeight="1" x14ac:dyDescent="0.25">
      <c r="A340" s="37" t="s">
        <v>36</v>
      </c>
      <c r="B340" s="1125" t="s">
        <v>37</v>
      </c>
      <c r="C340" s="1126"/>
      <c r="D340" s="1127"/>
      <c r="E340" s="1228" t="s">
        <v>38</v>
      </c>
      <c r="F340" s="1229"/>
      <c r="G340" s="1229"/>
      <c r="H340" s="1229"/>
      <c r="I340" s="1229"/>
      <c r="J340" s="1229"/>
      <c r="K340" s="1229"/>
      <c r="L340" s="1229"/>
      <c r="M340" s="1229"/>
      <c r="N340" s="1229"/>
      <c r="O340" s="32"/>
      <c r="P340" s="32"/>
      <c r="Q340" s="32"/>
      <c r="R340" s="32"/>
      <c r="S340" s="32"/>
      <c r="T340" s="32"/>
      <c r="U340" s="32"/>
      <c r="V340" s="32"/>
      <c r="W340" s="32"/>
      <c r="X340" s="32"/>
      <c r="Y340" s="32"/>
      <c r="Z340" s="32"/>
      <c r="AA340" s="32"/>
      <c r="AB340" s="32"/>
      <c r="AC340" s="32"/>
      <c r="AD340" s="35"/>
      <c r="AE340" s="35"/>
      <c r="AF340" s="35"/>
      <c r="AG340" s="35"/>
      <c r="AH340" s="35"/>
      <c r="AI340" s="35"/>
      <c r="AJ340" s="57"/>
      <c r="AK340" s="57"/>
      <c r="AL340" s="35"/>
      <c r="AM340" s="35"/>
      <c r="AN340" s="35"/>
      <c r="AO340" s="35"/>
      <c r="AP340" s="35"/>
      <c r="AQ340" s="35"/>
      <c r="AR340" s="57"/>
    </row>
    <row r="341" spans="1:44" ht="43.5" customHeight="1" x14ac:dyDescent="0.25">
      <c r="A341" s="424">
        <v>13</v>
      </c>
      <c r="B341" s="1223" t="s">
        <v>97</v>
      </c>
      <c r="C341" s="1224"/>
      <c r="D341" s="1225"/>
      <c r="E341" s="1226" t="s">
        <v>88</v>
      </c>
      <c r="F341" s="1227"/>
      <c r="G341" s="1227"/>
      <c r="H341" s="1227"/>
      <c r="I341" s="1227"/>
      <c r="J341" s="1227"/>
      <c r="K341" s="1227"/>
      <c r="L341" s="1227"/>
      <c r="M341" s="1227"/>
      <c r="N341" s="1227"/>
      <c r="O341" s="32"/>
      <c r="P341" s="32"/>
      <c r="Q341" s="32"/>
      <c r="R341" s="32"/>
      <c r="S341" s="32"/>
      <c r="T341" s="32"/>
      <c r="U341" s="32"/>
      <c r="V341" s="32"/>
      <c r="W341" s="32"/>
      <c r="X341" s="32"/>
      <c r="Y341" s="32"/>
      <c r="Z341" s="32"/>
      <c r="AA341" s="32"/>
      <c r="AB341" s="32"/>
      <c r="AC341" s="32"/>
      <c r="AD341" s="32"/>
      <c r="AE341" s="32"/>
      <c r="AF341" s="32"/>
      <c r="AG341" s="32"/>
      <c r="AH341" s="32"/>
      <c r="AI341" s="32"/>
      <c r="AJ341" s="56"/>
      <c r="AK341" s="56"/>
      <c r="AL341" s="32"/>
      <c r="AM341" s="32"/>
      <c r="AN341" s="32"/>
      <c r="AO341" s="32"/>
      <c r="AP341" s="32"/>
      <c r="AQ341" s="32"/>
      <c r="AR341" s="56"/>
    </row>
    <row r="342" spans="1:44" ht="39.75" customHeight="1" x14ac:dyDescent="0.25">
      <c r="A342" s="424">
        <v>14</v>
      </c>
      <c r="B342" s="1223" t="s">
        <v>351</v>
      </c>
      <c r="C342" s="1224"/>
      <c r="D342" s="1225"/>
      <c r="E342" s="1226" t="s">
        <v>352</v>
      </c>
      <c r="F342" s="1227"/>
      <c r="G342" s="1227"/>
      <c r="H342" s="1227"/>
      <c r="I342" s="1227"/>
      <c r="J342" s="1227"/>
      <c r="K342" s="1227"/>
      <c r="L342" s="1227"/>
      <c r="M342" s="1227"/>
      <c r="N342" s="1227"/>
    </row>
  </sheetData>
  <mergeCells count="107">
    <mergeCell ref="A91:N91"/>
    <mergeCell ref="A93:A94"/>
    <mergeCell ref="A95:A96"/>
    <mergeCell ref="A97:A98"/>
    <mergeCell ref="A99:A100"/>
    <mergeCell ref="A117:N117"/>
    <mergeCell ref="A113:A114"/>
    <mergeCell ref="A132:N132"/>
    <mergeCell ref="A186:A188"/>
    <mergeCell ref="B186:B187"/>
    <mergeCell ref="C186:C187"/>
    <mergeCell ref="A168:A170"/>
    <mergeCell ref="B168:B169"/>
    <mergeCell ref="C168:C169"/>
    <mergeCell ref="A174:A176"/>
    <mergeCell ref="B174:B175"/>
    <mergeCell ref="C174:C175"/>
    <mergeCell ref="A177:A179"/>
    <mergeCell ref="B177:B178"/>
    <mergeCell ref="C177:C178"/>
    <mergeCell ref="B171:B172"/>
    <mergeCell ref="C171:C172"/>
    <mergeCell ref="A180:A182"/>
    <mergeCell ref="B180:B181"/>
    <mergeCell ref="A147:N147"/>
    <mergeCell ref="A103:A104"/>
    <mergeCell ref="A105:A106"/>
    <mergeCell ref="A101:A102"/>
    <mergeCell ref="A109:A110"/>
    <mergeCell ref="A111:A112"/>
    <mergeCell ref="A115:A116"/>
    <mergeCell ref="B216:B218"/>
    <mergeCell ref="A165:A167"/>
    <mergeCell ref="B165:B166"/>
    <mergeCell ref="C165:C166"/>
    <mergeCell ref="A163:G163"/>
    <mergeCell ref="C204:C205"/>
    <mergeCell ref="C180:C181"/>
    <mergeCell ref="A184:G184"/>
    <mergeCell ref="A171:A173"/>
    <mergeCell ref="B201:B202"/>
    <mergeCell ref="C201:C202"/>
    <mergeCell ref="A201:A203"/>
    <mergeCell ref="B204:B205"/>
    <mergeCell ref="B210:B211"/>
    <mergeCell ref="C210:C211"/>
    <mergeCell ref="A210:A212"/>
    <mergeCell ref="B213:B214"/>
    <mergeCell ref="A1:B3"/>
    <mergeCell ref="C1:N1"/>
    <mergeCell ref="C2:N2"/>
    <mergeCell ref="C3:G3"/>
    <mergeCell ref="H3:N3"/>
    <mergeCell ref="A80:A81"/>
    <mergeCell ref="A82:A83"/>
    <mergeCell ref="A86:A87"/>
    <mergeCell ref="A88:A89"/>
    <mergeCell ref="A4:B4"/>
    <mergeCell ref="C4:N4"/>
    <mergeCell ref="A84:A85"/>
    <mergeCell ref="A5:B5"/>
    <mergeCell ref="C5:N5"/>
    <mergeCell ref="A7:H7"/>
    <mergeCell ref="A16:H16"/>
    <mergeCell ref="A31:H31"/>
    <mergeCell ref="A46:H46"/>
    <mergeCell ref="A61:H61"/>
    <mergeCell ref="A78:A79"/>
    <mergeCell ref="A76:N76"/>
    <mergeCell ref="C216:C218"/>
    <mergeCell ref="B220:B222"/>
    <mergeCell ref="C220:C222"/>
    <mergeCell ref="A220:A223"/>
    <mergeCell ref="A256:G256"/>
    <mergeCell ref="B341:D341"/>
    <mergeCell ref="E341:N341"/>
    <mergeCell ref="B342:D342"/>
    <mergeCell ref="E342:N342"/>
    <mergeCell ref="A295:H295"/>
    <mergeCell ref="A310:H310"/>
    <mergeCell ref="A325:H325"/>
    <mergeCell ref="B340:D340"/>
    <mergeCell ref="E340:N340"/>
    <mergeCell ref="A271:H271"/>
    <mergeCell ref="A280:H280"/>
    <mergeCell ref="A107:A108"/>
    <mergeCell ref="B207:B208"/>
    <mergeCell ref="C207:C208"/>
    <mergeCell ref="A207:A209"/>
    <mergeCell ref="A189:A191"/>
    <mergeCell ref="B189:B190"/>
    <mergeCell ref="C189:C190"/>
    <mergeCell ref="A192:A194"/>
    <mergeCell ref="B192:B193"/>
    <mergeCell ref="C192:C193"/>
    <mergeCell ref="A195:A197"/>
    <mergeCell ref="B195:B196"/>
    <mergeCell ref="C195:C196"/>
    <mergeCell ref="B198:B199"/>
    <mergeCell ref="C198:C199"/>
    <mergeCell ref="A198:A200"/>
    <mergeCell ref="A226:G226"/>
    <mergeCell ref="A241:G241"/>
    <mergeCell ref="C213:C214"/>
    <mergeCell ref="A213:A215"/>
    <mergeCell ref="A216:A219"/>
    <mergeCell ref="A204:A206"/>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102"/>
  </cols>
  <sheetData>
    <row r="1" spans="1:14" ht="30" x14ac:dyDescent="0.25">
      <c r="A1" s="1084"/>
      <c r="B1" s="1230"/>
      <c r="C1" s="1234" t="s">
        <v>39</v>
      </c>
      <c r="D1" s="1235"/>
      <c r="E1" s="1235"/>
      <c r="F1" s="1235"/>
      <c r="G1" s="1235"/>
      <c r="H1" s="1235"/>
      <c r="I1" s="1235"/>
      <c r="J1" s="1235"/>
      <c r="K1" s="1235"/>
      <c r="L1" s="1235"/>
      <c r="M1" s="1235"/>
      <c r="N1" s="1236"/>
    </row>
    <row r="2" spans="1:14" ht="18.75" thickBot="1" x14ac:dyDescent="0.3">
      <c r="A2" s="1086"/>
      <c r="B2" s="1231"/>
      <c r="C2" s="1237" t="s">
        <v>98</v>
      </c>
      <c r="D2" s="1238"/>
      <c r="E2" s="1238"/>
      <c r="F2" s="1238"/>
      <c r="G2" s="1238"/>
      <c r="H2" s="1239"/>
      <c r="I2" s="1239"/>
      <c r="J2" s="1239"/>
      <c r="K2" s="1239"/>
      <c r="L2" s="1239"/>
      <c r="M2" s="1239"/>
      <c r="N2" s="1240"/>
    </row>
    <row r="3" spans="1:14" ht="27" thickBot="1" x14ac:dyDescent="0.45">
      <c r="A3" s="1232"/>
      <c r="B3" s="1233"/>
      <c r="C3" s="1241" t="s">
        <v>40</v>
      </c>
      <c r="D3" s="1242"/>
      <c r="E3" s="1242"/>
      <c r="F3" s="1242"/>
      <c r="G3" s="1242"/>
      <c r="H3" s="1243" t="s">
        <v>73</v>
      </c>
      <c r="I3" s="1244"/>
      <c r="J3" s="1244"/>
      <c r="K3" s="1244"/>
      <c r="L3" s="1244"/>
      <c r="M3" s="1244"/>
      <c r="N3" s="1245"/>
    </row>
    <row r="4" spans="1:14" ht="15.75" thickBot="1" x14ac:dyDescent="0.3">
      <c r="A4" s="1250" t="s">
        <v>0</v>
      </c>
      <c r="B4" s="1251"/>
      <c r="C4" s="1357" t="s">
        <v>70</v>
      </c>
      <c r="D4" s="1357"/>
      <c r="E4" s="1357"/>
      <c r="F4" s="1357"/>
      <c r="G4" s="1357"/>
      <c r="H4" s="1357"/>
      <c r="I4" s="1357"/>
      <c r="J4" s="1357"/>
      <c r="K4" s="1357"/>
      <c r="L4" s="1357"/>
      <c r="M4" s="1357"/>
      <c r="N4" s="1358"/>
    </row>
    <row r="5" spans="1:14" ht="15.75" thickBot="1" x14ac:dyDescent="0.3">
      <c r="A5" s="1254" t="s">
        <v>2</v>
      </c>
      <c r="B5" s="1255"/>
      <c r="C5" s="1349" t="s">
        <v>71</v>
      </c>
      <c r="D5" s="1349"/>
      <c r="E5" s="1349"/>
      <c r="F5" s="1349"/>
      <c r="G5" s="1349"/>
      <c r="H5" s="1349"/>
      <c r="I5" s="1349"/>
      <c r="J5" s="1349"/>
      <c r="K5" s="1349"/>
      <c r="L5" s="1349"/>
      <c r="M5" s="1349"/>
      <c r="N5" s="1350"/>
    </row>
    <row r="6" spans="1:14" ht="15.75" thickBot="1" x14ac:dyDescent="0.3"/>
    <row r="7" spans="1:14" ht="20.25" x14ac:dyDescent="0.25">
      <c r="A7" s="1258" t="s">
        <v>99</v>
      </c>
      <c r="B7" s="1259"/>
      <c r="C7" s="1259"/>
      <c r="D7" s="1259"/>
      <c r="E7" s="1259"/>
      <c r="F7" s="1259"/>
      <c r="G7" s="1259"/>
      <c r="H7" s="1260"/>
    </row>
    <row r="8" spans="1:14" ht="26.25" thickBot="1" x14ac:dyDescent="0.3">
      <c r="A8" s="92" t="s">
        <v>49</v>
      </c>
      <c r="B8" s="93" t="s">
        <v>100</v>
      </c>
      <c r="C8" s="93" t="s">
        <v>101</v>
      </c>
      <c r="D8" s="93" t="s">
        <v>102</v>
      </c>
      <c r="E8" s="93" t="s">
        <v>103</v>
      </c>
      <c r="F8" s="93" t="s">
        <v>104</v>
      </c>
      <c r="G8" s="93" t="s">
        <v>105</v>
      </c>
      <c r="H8" s="94" t="s">
        <v>106</v>
      </c>
    </row>
    <row r="9" spans="1:14" x14ac:dyDescent="0.25">
      <c r="A9" s="1330" t="s">
        <v>107</v>
      </c>
      <c r="B9" s="95" t="s">
        <v>187</v>
      </c>
      <c r="C9" s="96">
        <v>1709485448</v>
      </c>
      <c r="D9" s="96">
        <v>1709485448</v>
      </c>
      <c r="E9" s="1344">
        <f>+[2]INVERSIÓN!J36</f>
        <v>15250000</v>
      </c>
      <c r="F9" s="1351">
        <f>+E9</f>
        <v>15250000</v>
      </c>
      <c r="G9" s="1354"/>
      <c r="H9" s="1354"/>
    </row>
    <row r="10" spans="1:14" x14ac:dyDescent="0.25">
      <c r="A10" s="1266"/>
      <c r="B10" s="82" t="s">
        <v>188</v>
      </c>
      <c r="C10" s="83">
        <v>295362955</v>
      </c>
      <c r="D10" s="83">
        <v>295362955</v>
      </c>
      <c r="E10" s="1345"/>
      <c r="F10" s="1352"/>
      <c r="G10" s="1355"/>
      <c r="H10" s="1355"/>
    </row>
    <row r="11" spans="1:14" x14ac:dyDescent="0.25">
      <c r="A11" s="1266"/>
      <c r="B11" s="82" t="s">
        <v>189</v>
      </c>
      <c r="C11" s="83">
        <v>1241705000</v>
      </c>
      <c r="D11" s="83">
        <v>1241705000</v>
      </c>
      <c r="E11" s="1345"/>
      <c r="F11" s="1352"/>
      <c r="G11" s="1355"/>
      <c r="H11" s="1355"/>
    </row>
    <row r="12" spans="1:14" x14ac:dyDescent="0.25">
      <c r="A12" s="1266"/>
      <c r="B12" s="82" t="s">
        <v>190</v>
      </c>
      <c r="C12" s="83">
        <v>106931000</v>
      </c>
      <c r="D12" s="83">
        <v>106931000</v>
      </c>
      <c r="E12" s="1345"/>
      <c r="F12" s="1352"/>
      <c r="G12" s="1355"/>
      <c r="H12" s="1355"/>
    </row>
    <row r="13" spans="1:14" ht="15.75" thickBot="1" x14ac:dyDescent="0.3">
      <c r="A13" s="1343"/>
      <c r="B13" s="97" t="s">
        <v>191</v>
      </c>
      <c r="C13" s="98">
        <v>565789625</v>
      </c>
      <c r="D13" s="98">
        <v>565789625</v>
      </c>
      <c r="E13" s="1346"/>
      <c r="F13" s="1353"/>
      <c r="G13" s="1356"/>
      <c r="H13" s="1356"/>
    </row>
    <row r="14" spans="1:14" x14ac:dyDescent="0.25">
      <c r="A14" s="1330" t="s">
        <v>108</v>
      </c>
      <c r="B14" s="95" t="s">
        <v>187</v>
      </c>
      <c r="C14" s="96">
        <v>1709485448</v>
      </c>
      <c r="D14" s="96">
        <v>1709485448</v>
      </c>
      <c r="E14" s="1344">
        <f>+[2]INVERSIÓN!L36</f>
        <v>741070000</v>
      </c>
      <c r="F14" s="1344">
        <f>+E14</f>
        <v>741070000</v>
      </c>
      <c r="G14" s="1333"/>
      <c r="H14" s="1335"/>
    </row>
    <row r="15" spans="1:14" x14ac:dyDescent="0.25">
      <c r="A15" s="1266"/>
      <c r="B15" s="82" t="s">
        <v>188</v>
      </c>
      <c r="C15" s="83">
        <v>295362955</v>
      </c>
      <c r="D15" s="83">
        <v>295362955</v>
      </c>
      <c r="E15" s="1345"/>
      <c r="F15" s="1345"/>
      <c r="G15" s="1334"/>
      <c r="H15" s="1336"/>
    </row>
    <row r="16" spans="1:14" x14ac:dyDescent="0.25">
      <c r="A16" s="1266"/>
      <c r="B16" s="82" t="s">
        <v>189</v>
      </c>
      <c r="C16" s="83">
        <v>1241705000</v>
      </c>
      <c r="D16" s="83">
        <v>1241705000</v>
      </c>
      <c r="E16" s="1345"/>
      <c r="F16" s="1345"/>
      <c r="G16" s="1334"/>
      <c r="H16" s="1336"/>
    </row>
    <row r="17" spans="1:15" x14ac:dyDescent="0.25">
      <c r="A17" s="1266"/>
      <c r="B17" s="82" t="s">
        <v>190</v>
      </c>
      <c r="C17" s="83">
        <v>106931000</v>
      </c>
      <c r="D17" s="83">
        <v>106931000</v>
      </c>
      <c r="E17" s="1345"/>
      <c r="F17" s="1345"/>
      <c r="G17" s="1334"/>
      <c r="H17" s="1336"/>
    </row>
    <row r="18" spans="1:15" ht="15.75" thickBot="1" x14ac:dyDescent="0.3">
      <c r="A18" s="1343"/>
      <c r="B18" s="97" t="s">
        <v>191</v>
      </c>
      <c r="C18" s="98">
        <v>565789625</v>
      </c>
      <c r="D18" s="98">
        <v>565789625</v>
      </c>
      <c r="E18" s="1346"/>
      <c r="F18" s="1346"/>
      <c r="G18" s="1347"/>
      <c r="H18" s="1348"/>
    </row>
    <row r="19" spans="1:15" x14ac:dyDescent="0.25">
      <c r="A19" s="1330" t="s">
        <v>109</v>
      </c>
      <c r="B19" s="95" t="s">
        <v>187</v>
      </c>
      <c r="C19" s="96">
        <v>1709485448</v>
      </c>
      <c r="D19" s="96">
        <v>1709485448</v>
      </c>
      <c r="E19" s="1344">
        <f>+[2]INVERSIÓN!N36</f>
        <v>786690347</v>
      </c>
      <c r="F19" s="1344">
        <f>+E19</f>
        <v>786690347</v>
      </c>
      <c r="G19" s="1333"/>
      <c r="H19" s="1335"/>
    </row>
    <row r="20" spans="1:15" x14ac:dyDescent="0.25">
      <c r="A20" s="1266"/>
      <c r="B20" s="82" t="s">
        <v>188</v>
      </c>
      <c r="C20" s="83">
        <v>295362955</v>
      </c>
      <c r="D20" s="83">
        <v>295362955</v>
      </c>
      <c r="E20" s="1345"/>
      <c r="F20" s="1345"/>
      <c r="G20" s="1334"/>
      <c r="H20" s="1336"/>
    </row>
    <row r="21" spans="1:15" x14ac:dyDescent="0.25">
      <c r="A21" s="1266"/>
      <c r="B21" s="82" t="s">
        <v>189</v>
      </c>
      <c r="C21" s="83">
        <v>1241705000</v>
      </c>
      <c r="D21" s="83">
        <v>1241705000</v>
      </c>
      <c r="E21" s="1345"/>
      <c r="F21" s="1345"/>
      <c r="G21" s="1334"/>
      <c r="H21" s="1336"/>
    </row>
    <row r="22" spans="1:15" x14ac:dyDescent="0.25">
      <c r="A22" s="1266"/>
      <c r="B22" s="82" t="s">
        <v>190</v>
      </c>
      <c r="C22" s="83">
        <v>106931000</v>
      </c>
      <c r="D22" s="83">
        <v>106931000</v>
      </c>
      <c r="E22" s="1345"/>
      <c r="F22" s="1345"/>
      <c r="G22" s="1334"/>
      <c r="H22" s="1336"/>
    </row>
    <row r="23" spans="1:15" ht="15.75" thickBot="1" x14ac:dyDescent="0.3">
      <c r="A23" s="1343"/>
      <c r="B23" s="97" t="s">
        <v>191</v>
      </c>
      <c r="C23" s="98">
        <v>565789625</v>
      </c>
      <c r="D23" s="98">
        <v>565789625</v>
      </c>
      <c r="E23" s="1346"/>
      <c r="F23" s="1346"/>
      <c r="G23" s="1347"/>
      <c r="H23" s="1348"/>
    </row>
    <row r="24" spans="1:15" x14ac:dyDescent="0.25">
      <c r="A24" s="1330" t="s">
        <v>110</v>
      </c>
      <c r="B24" s="95" t="s">
        <v>187</v>
      </c>
      <c r="C24" s="96">
        <v>1709485448</v>
      </c>
      <c r="D24" s="96">
        <v>1709485448</v>
      </c>
      <c r="E24" s="1331">
        <f>+[2]INVERSIÓN!P36</f>
        <v>793469102</v>
      </c>
      <c r="F24" s="1331">
        <f>+[2]INVERSIÓN!P36</f>
        <v>793469102</v>
      </c>
      <c r="G24" s="1333"/>
      <c r="H24" s="1335"/>
    </row>
    <row r="25" spans="1:15" x14ac:dyDescent="0.25">
      <c r="A25" s="1266"/>
      <c r="B25" s="82" t="s">
        <v>188</v>
      </c>
      <c r="C25" s="83">
        <v>295362955</v>
      </c>
      <c r="D25" s="83">
        <v>295362955</v>
      </c>
      <c r="E25" s="1332"/>
      <c r="F25" s="1332"/>
      <c r="G25" s="1334"/>
      <c r="H25" s="1336"/>
    </row>
    <row r="26" spans="1:15" x14ac:dyDescent="0.25">
      <c r="A26" s="1266"/>
      <c r="B26" s="82" t="s">
        <v>189</v>
      </c>
      <c r="C26" s="83">
        <v>1241705000</v>
      </c>
      <c r="D26" s="83">
        <v>1241705000</v>
      </c>
      <c r="E26" s="1332"/>
      <c r="F26" s="1332"/>
      <c r="G26" s="1334"/>
      <c r="H26" s="1336"/>
    </row>
    <row r="27" spans="1:15" x14ac:dyDescent="0.25">
      <c r="A27" s="1266"/>
      <c r="B27" s="82" t="s">
        <v>190</v>
      </c>
      <c r="C27" s="83">
        <v>106931000</v>
      </c>
      <c r="D27" s="83">
        <v>106931000</v>
      </c>
      <c r="E27" s="1332"/>
      <c r="F27" s="1332"/>
      <c r="G27" s="1334"/>
      <c r="H27" s="1336"/>
    </row>
    <row r="28" spans="1:15" ht="15.75" thickBot="1" x14ac:dyDescent="0.3">
      <c r="A28" s="1266"/>
      <c r="B28" s="128" t="s">
        <v>191</v>
      </c>
      <c r="C28" s="127">
        <v>565789625</v>
      </c>
      <c r="D28" s="127">
        <v>565789625</v>
      </c>
      <c r="E28" s="1332"/>
      <c r="F28" s="1332"/>
      <c r="G28" s="1334"/>
      <c r="H28" s="1336"/>
    </row>
    <row r="29" spans="1:15" s="1" customFormat="1" x14ac:dyDescent="0.25">
      <c r="A29" s="1315" t="s">
        <v>111</v>
      </c>
      <c r="B29" s="171" t="s">
        <v>187</v>
      </c>
      <c r="C29" s="172">
        <v>1709485448</v>
      </c>
      <c r="D29" s="172">
        <v>1709485448</v>
      </c>
      <c r="E29" s="1321">
        <v>874824904</v>
      </c>
      <c r="F29" s="1321">
        <v>874824904</v>
      </c>
      <c r="G29" s="1337"/>
      <c r="H29" s="1340"/>
      <c r="O29" s="4"/>
    </row>
    <row r="30" spans="1:15" s="1" customFormat="1" x14ac:dyDescent="0.25">
      <c r="A30" s="1316"/>
      <c r="B30" s="173" t="s">
        <v>188</v>
      </c>
      <c r="C30" s="174">
        <v>295362955</v>
      </c>
      <c r="D30" s="174">
        <v>295362955</v>
      </c>
      <c r="E30" s="1322"/>
      <c r="F30" s="1322"/>
      <c r="G30" s="1338"/>
      <c r="H30" s="1341"/>
      <c r="O30" s="4"/>
    </row>
    <row r="31" spans="1:15" s="1" customFormat="1" x14ac:dyDescent="0.25">
      <c r="A31" s="1316"/>
      <c r="B31" s="173" t="s">
        <v>189</v>
      </c>
      <c r="C31" s="174">
        <v>1241705000</v>
      </c>
      <c r="D31" s="174">
        <v>1241705000</v>
      </c>
      <c r="E31" s="1322"/>
      <c r="F31" s="1322"/>
      <c r="G31" s="1338"/>
      <c r="H31" s="1341"/>
      <c r="O31" s="4"/>
    </row>
    <row r="32" spans="1:15" s="1" customFormat="1" x14ac:dyDescent="0.25">
      <c r="A32" s="1316"/>
      <c r="B32" s="173" t="s">
        <v>190</v>
      </c>
      <c r="C32" s="174">
        <v>106931000</v>
      </c>
      <c r="D32" s="174">
        <v>106931000</v>
      </c>
      <c r="E32" s="1322"/>
      <c r="F32" s="1322"/>
      <c r="G32" s="1338"/>
      <c r="H32" s="1341"/>
      <c r="O32" s="4"/>
    </row>
    <row r="33" spans="1:15" s="1" customFormat="1" ht="15.75" thickBot="1" x14ac:dyDescent="0.3">
      <c r="A33" s="1317"/>
      <c r="B33" s="175" t="s">
        <v>191</v>
      </c>
      <c r="C33" s="176">
        <v>565789625</v>
      </c>
      <c r="D33" s="177">
        <v>565789625</v>
      </c>
      <c r="E33" s="1323"/>
      <c r="F33" s="1323"/>
      <c r="G33" s="1339"/>
      <c r="H33" s="1342"/>
      <c r="O33" s="4"/>
    </row>
    <row r="34" spans="1:15" s="1" customFormat="1" x14ac:dyDescent="0.25">
      <c r="A34" s="1315" t="s">
        <v>112</v>
      </c>
      <c r="B34" s="171" t="s">
        <v>187</v>
      </c>
      <c r="C34" s="228">
        <v>1709485448</v>
      </c>
      <c r="D34" s="229">
        <v>1369505401</v>
      </c>
      <c r="E34" s="1318">
        <f>E276+E285+E294+E303</f>
        <v>3537554981</v>
      </c>
      <c r="F34" s="1321">
        <v>675702343</v>
      </c>
      <c r="G34" s="1324">
        <f>+F34</f>
        <v>675702343</v>
      </c>
      <c r="H34" s="1327"/>
      <c r="O34" s="4"/>
    </row>
    <row r="35" spans="1:15" s="1" customFormat="1" x14ac:dyDescent="0.25">
      <c r="A35" s="1316"/>
      <c r="B35" s="173" t="s">
        <v>188</v>
      </c>
      <c r="C35" s="230">
        <v>295362955</v>
      </c>
      <c r="D35" s="231">
        <v>295362955</v>
      </c>
      <c r="E35" s="1319"/>
      <c r="F35" s="1322"/>
      <c r="G35" s="1325"/>
      <c r="H35" s="1328"/>
      <c r="O35" s="4"/>
    </row>
    <row r="36" spans="1:15" s="1" customFormat="1" x14ac:dyDescent="0.25">
      <c r="A36" s="1316"/>
      <c r="B36" s="173" t="s">
        <v>189</v>
      </c>
      <c r="C36" s="230">
        <v>1241705000</v>
      </c>
      <c r="D36" s="231">
        <v>1199966000</v>
      </c>
      <c r="E36" s="1319"/>
      <c r="F36" s="1322"/>
      <c r="G36" s="1325"/>
      <c r="H36" s="1328"/>
      <c r="O36" s="4"/>
    </row>
    <row r="37" spans="1:15" s="1" customFormat="1" x14ac:dyDescent="0.25">
      <c r="A37" s="1316"/>
      <c r="B37" s="173" t="s">
        <v>190</v>
      </c>
      <c r="C37" s="230">
        <v>106931000</v>
      </c>
      <c r="D37" s="231">
        <v>106931000</v>
      </c>
      <c r="E37" s="1319"/>
      <c r="F37" s="1322"/>
      <c r="G37" s="1325"/>
      <c r="H37" s="1328"/>
      <c r="O37" s="4"/>
    </row>
    <row r="38" spans="1:15" s="1" customFormat="1" ht="15.75" thickBot="1" x14ac:dyDescent="0.3">
      <c r="A38" s="1317"/>
      <c r="B38" s="175" t="s">
        <v>191</v>
      </c>
      <c r="C38" s="232">
        <v>565789625</v>
      </c>
      <c r="D38" s="233">
        <v>565789625</v>
      </c>
      <c r="E38" s="1320"/>
      <c r="F38" s="1323"/>
      <c r="G38" s="1326"/>
      <c r="H38" s="1329"/>
      <c r="O38" s="4"/>
    </row>
    <row r="39" spans="1:15" s="1" customFormat="1" ht="15.75" thickBot="1" x14ac:dyDescent="0.3">
      <c r="O39" s="4"/>
    </row>
    <row r="40" spans="1:15" ht="20.25" x14ac:dyDescent="0.25">
      <c r="A40" s="1258" t="s">
        <v>113</v>
      </c>
      <c r="B40" s="1259"/>
      <c r="C40" s="1259"/>
      <c r="D40" s="1259"/>
      <c r="E40" s="1259"/>
      <c r="F40" s="1259"/>
      <c r="G40" s="1259"/>
      <c r="H40" s="1260"/>
    </row>
    <row r="41" spans="1:15" ht="26.25" thickBot="1" x14ac:dyDescent="0.3">
      <c r="A41" s="92" t="s">
        <v>50</v>
      </c>
      <c r="B41" s="93" t="s">
        <v>100</v>
      </c>
      <c r="C41" s="93" t="s">
        <v>101</v>
      </c>
      <c r="D41" s="93" t="s">
        <v>102</v>
      </c>
      <c r="E41" s="93" t="s">
        <v>103</v>
      </c>
      <c r="F41" s="93" t="s">
        <v>104</v>
      </c>
      <c r="G41" s="93" t="s">
        <v>105</v>
      </c>
      <c r="H41" s="94" t="s">
        <v>106</v>
      </c>
    </row>
    <row r="42" spans="1:15" x14ac:dyDescent="0.25">
      <c r="A42" s="1278" t="s">
        <v>114</v>
      </c>
      <c r="B42" s="234" t="s">
        <v>246</v>
      </c>
      <c r="C42" s="226">
        <v>2373758000</v>
      </c>
      <c r="D42" s="226">
        <v>2373758000</v>
      </c>
      <c r="E42" s="1275">
        <v>0</v>
      </c>
      <c r="F42" s="1275">
        <v>0</v>
      </c>
      <c r="G42" s="1281"/>
      <c r="H42" s="1284"/>
    </row>
    <row r="43" spans="1:15" x14ac:dyDescent="0.25">
      <c r="A43" s="1279"/>
      <c r="B43" s="235" t="s">
        <v>247</v>
      </c>
      <c r="C43" s="225">
        <v>5500000000</v>
      </c>
      <c r="D43" s="225">
        <v>5500000000</v>
      </c>
      <c r="E43" s="1276"/>
      <c r="F43" s="1276"/>
      <c r="G43" s="1282"/>
      <c r="H43" s="1285"/>
    </row>
    <row r="44" spans="1:15" x14ac:dyDescent="0.25">
      <c r="A44" s="1279"/>
      <c r="B44" s="235" t="s">
        <v>248</v>
      </c>
      <c r="C44" s="225">
        <v>13435346000</v>
      </c>
      <c r="D44" s="225">
        <v>13435346000</v>
      </c>
      <c r="E44" s="1276"/>
      <c r="F44" s="1276"/>
      <c r="G44" s="1282"/>
      <c r="H44" s="1285"/>
    </row>
    <row r="45" spans="1:15" x14ac:dyDescent="0.25">
      <c r="A45" s="1279"/>
      <c r="B45" s="235" t="s">
        <v>249</v>
      </c>
      <c r="C45" s="225">
        <v>3186932000</v>
      </c>
      <c r="D45" s="225">
        <v>3186932000</v>
      </c>
      <c r="E45" s="1276"/>
      <c r="F45" s="1276"/>
      <c r="G45" s="1282"/>
      <c r="H45" s="1285"/>
    </row>
    <row r="46" spans="1:15" x14ac:dyDescent="0.25">
      <c r="A46" s="1279"/>
      <c r="B46" s="235" t="s">
        <v>250</v>
      </c>
      <c r="C46" s="225">
        <v>103930000</v>
      </c>
      <c r="D46" s="225">
        <v>103930000</v>
      </c>
      <c r="E46" s="1276"/>
      <c r="F46" s="1276"/>
      <c r="G46" s="1282"/>
      <c r="H46" s="1285"/>
    </row>
    <row r="47" spans="1:15" x14ac:dyDescent="0.25">
      <c r="A47" s="1279"/>
      <c r="B47" s="235" t="s">
        <v>251</v>
      </c>
      <c r="C47" s="225">
        <f>304104000+35002000</f>
        <v>339106000</v>
      </c>
      <c r="D47" s="225">
        <f>304104000+35002000</f>
        <v>339106000</v>
      </c>
      <c r="E47" s="1276"/>
      <c r="F47" s="1276"/>
      <c r="G47" s="1282"/>
      <c r="H47" s="1285"/>
    </row>
    <row r="48" spans="1:15" x14ac:dyDescent="0.25">
      <c r="A48" s="1279"/>
      <c r="B48" s="235" t="s">
        <v>252</v>
      </c>
      <c r="C48" s="225">
        <v>119254000</v>
      </c>
      <c r="D48" s="225">
        <v>119254000</v>
      </c>
      <c r="E48" s="1276"/>
      <c r="F48" s="1276"/>
      <c r="G48" s="1282"/>
      <c r="H48" s="1285"/>
    </row>
    <row r="49" spans="1:8" ht="15.75" thickBot="1" x14ac:dyDescent="0.3">
      <c r="A49" s="1280"/>
      <c r="B49" s="236" t="s">
        <v>253</v>
      </c>
      <c r="C49" s="227">
        <v>298778000</v>
      </c>
      <c r="D49" s="227">
        <v>298778000</v>
      </c>
      <c r="E49" s="1277"/>
      <c r="F49" s="1277"/>
      <c r="G49" s="1283"/>
      <c r="H49" s="1286"/>
    </row>
    <row r="50" spans="1:8" x14ac:dyDescent="0.25">
      <c r="A50" s="66" t="s">
        <v>115</v>
      </c>
      <c r="B50" s="63"/>
      <c r="C50" s="63"/>
      <c r="D50" s="63"/>
      <c r="E50" s="63"/>
      <c r="F50" s="63"/>
      <c r="G50" s="63"/>
      <c r="H50" s="64" t="e">
        <f t="shared" ref="H50:H60" si="0">G50/E50</f>
        <v>#DIV/0!</v>
      </c>
    </row>
    <row r="51" spans="1:8" x14ac:dyDescent="0.25">
      <c r="A51" s="66" t="s">
        <v>116</v>
      </c>
      <c r="B51" s="63"/>
      <c r="C51" s="63"/>
      <c r="D51" s="63"/>
      <c r="E51" s="63"/>
      <c r="F51" s="63"/>
      <c r="G51" s="63"/>
      <c r="H51" s="64" t="e">
        <f t="shared" si="0"/>
        <v>#DIV/0!</v>
      </c>
    </row>
    <row r="52" spans="1:8" x14ac:dyDescent="0.25">
      <c r="A52" s="66" t="s">
        <v>117</v>
      </c>
      <c r="B52" s="63"/>
      <c r="C52" s="63"/>
      <c r="D52" s="63"/>
      <c r="E52" s="63"/>
      <c r="F52" s="63"/>
      <c r="G52" s="63"/>
      <c r="H52" s="64" t="e">
        <f t="shared" si="0"/>
        <v>#DIV/0!</v>
      </c>
    </row>
    <row r="53" spans="1:8" x14ac:dyDescent="0.25">
      <c r="A53" s="66" t="s">
        <v>118</v>
      </c>
      <c r="B53" s="63"/>
      <c r="C53" s="63"/>
      <c r="D53" s="63"/>
      <c r="E53" s="63"/>
      <c r="F53" s="63"/>
      <c r="G53" s="63"/>
      <c r="H53" s="64" t="e">
        <f t="shared" si="0"/>
        <v>#DIV/0!</v>
      </c>
    </row>
    <row r="54" spans="1:8" x14ac:dyDescent="0.25">
      <c r="A54" s="66" t="s">
        <v>119</v>
      </c>
      <c r="B54" s="63"/>
      <c r="C54" s="63"/>
      <c r="D54" s="63"/>
      <c r="E54" s="63"/>
      <c r="F54" s="63"/>
      <c r="G54" s="63"/>
      <c r="H54" s="64" t="e">
        <f t="shared" si="0"/>
        <v>#DIV/0!</v>
      </c>
    </row>
    <row r="55" spans="1:8" x14ac:dyDescent="0.25">
      <c r="A55" s="66" t="s">
        <v>107</v>
      </c>
      <c r="B55" s="63"/>
      <c r="C55" s="63"/>
      <c r="D55" s="63"/>
      <c r="E55" s="63"/>
      <c r="F55" s="63"/>
      <c r="G55" s="63"/>
      <c r="H55" s="64" t="e">
        <f t="shared" si="0"/>
        <v>#DIV/0!</v>
      </c>
    </row>
    <row r="56" spans="1:8" x14ac:dyDescent="0.25">
      <c r="A56" s="66" t="s">
        <v>108</v>
      </c>
      <c r="B56" s="63"/>
      <c r="C56" s="63"/>
      <c r="D56" s="63"/>
      <c r="E56" s="63"/>
      <c r="F56" s="63"/>
      <c r="G56" s="63"/>
      <c r="H56" s="64" t="e">
        <f t="shared" si="0"/>
        <v>#DIV/0!</v>
      </c>
    </row>
    <row r="57" spans="1:8" x14ac:dyDescent="0.25">
      <c r="A57" s="66" t="s">
        <v>109</v>
      </c>
      <c r="B57" s="63"/>
      <c r="C57" s="63"/>
      <c r="D57" s="63"/>
      <c r="E57" s="63"/>
      <c r="F57" s="63"/>
      <c r="G57" s="63"/>
      <c r="H57" s="64" t="e">
        <f t="shared" si="0"/>
        <v>#DIV/0!</v>
      </c>
    </row>
    <row r="58" spans="1:8" x14ac:dyDescent="0.25">
      <c r="A58" s="66" t="s">
        <v>110</v>
      </c>
      <c r="B58" s="63"/>
      <c r="C58" s="63"/>
      <c r="D58" s="63"/>
      <c r="E58" s="63"/>
      <c r="F58" s="63"/>
      <c r="G58" s="63"/>
      <c r="H58" s="64" t="e">
        <f t="shared" si="0"/>
        <v>#DIV/0!</v>
      </c>
    </row>
    <row r="59" spans="1:8" x14ac:dyDescent="0.25">
      <c r="A59" s="66" t="s">
        <v>111</v>
      </c>
      <c r="B59" s="63"/>
      <c r="C59" s="63"/>
      <c r="D59" s="63"/>
      <c r="E59" s="63"/>
      <c r="F59" s="63"/>
      <c r="G59" s="63"/>
      <c r="H59" s="64" t="e">
        <f t="shared" si="0"/>
        <v>#DIV/0!</v>
      </c>
    </row>
    <row r="60" spans="1:8" ht="15.75" thickBot="1" x14ac:dyDescent="0.3">
      <c r="A60" s="67" t="s">
        <v>112</v>
      </c>
      <c r="B60" s="65"/>
      <c r="C60" s="65"/>
      <c r="D60" s="65"/>
      <c r="E60" s="65"/>
      <c r="F60" s="65"/>
      <c r="G60" s="65"/>
      <c r="H60" s="64" t="e">
        <f t="shared" si="0"/>
        <v>#DIV/0!</v>
      </c>
    </row>
    <row r="62" spans="1:8" ht="20.25" hidden="1" x14ac:dyDescent="0.25">
      <c r="A62" s="1258" t="s">
        <v>120</v>
      </c>
      <c r="B62" s="1259"/>
      <c r="C62" s="1259"/>
      <c r="D62" s="1259"/>
      <c r="E62" s="1259"/>
      <c r="F62" s="1259"/>
      <c r="G62" s="1259"/>
      <c r="H62" s="1260"/>
    </row>
    <row r="63" spans="1:8" ht="25.5" hidden="1" x14ac:dyDescent="0.25">
      <c r="A63" s="59" t="s">
        <v>62</v>
      </c>
      <c r="B63" s="60" t="s">
        <v>100</v>
      </c>
      <c r="C63" s="60" t="s">
        <v>101</v>
      </c>
      <c r="D63" s="60" t="s">
        <v>102</v>
      </c>
      <c r="E63" s="60" t="s">
        <v>103</v>
      </c>
      <c r="F63" s="60" t="s">
        <v>104</v>
      </c>
      <c r="G63" s="60" t="s">
        <v>105</v>
      </c>
      <c r="H63" s="61" t="s">
        <v>106</v>
      </c>
    </row>
    <row r="64" spans="1:8" hidden="1" x14ac:dyDescent="0.25">
      <c r="A64" s="66" t="s">
        <v>114</v>
      </c>
      <c r="B64" s="63"/>
      <c r="C64" s="63"/>
      <c r="D64" s="63"/>
      <c r="E64" s="63"/>
      <c r="F64" s="63"/>
      <c r="G64" s="63"/>
      <c r="H64" s="64" t="e">
        <f>G64/E64</f>
        <v>#DIV/0!</v>
      </c>
    </row>
    <row r="65" spans="1:8" hidden="1" x14ac:dyDescent="0.25">
      <c r="A65" s="66" t="s">
        <v>115</v>
      </c>
      <c r="B65" s="63"/>
      <c r="C65" s="63"/>
      <c r="D65" s="63"/>
      <c r="E65" s="63"/>
      <c r="F65" s="63"/>
      <c r="G65" s="63"/>
      <c r="H65" s="64" t="e">
        <f t="shared" ref="H65:H75" si="1">G65/E65</f>
        <v>#DIV/0!</v>
      </c>
    </row>
    <row r="66" spans="1:8" hidden="1" x14ac:dyDescent="0.25">
      <c r="A66" s="66" t="s">
        <v>116</v>
      </c>
      <c r="B66" s="63"/>
      <c r="C66" s="63"/>
      <c r="D66" s="63"/>
      <c r="E66" s="63"/>
      <c r="F66" s="63"/>
      <c r="G66" s="63"/>
      <c r="H66" s="64" t="e">
        <f t="shared" si="1"/>
        <v>#DIV/0!</v>
      </c>
    </row>
    <row r="67" spans="1:8" hidden="1" x14ac:dyDescent="0.25">
      <c r="A67" s="66" t="s">
        <v>117</v>
      </c>
      <c r="B67" s="63"/>
      <c r="C67" s="63"/>
      <c r="D67" s="63"/>
      <c r="E67" s="63"/>
      <c r="F67" s="63"/>
      <c r="G67" s="63"/>
      <c r="H67" s="64" t="e">
        <f t="shared" si="1"/>
        <v>#DIV/0!</v>
      </c>
    </row>
    <row r="68" spans="1:8" hidden="1" x14ac:dyDescent="0.25">
      <c r="A68" s="66" t="s">
        <v>118</v>
      </c>
      <c r="B68" s="63"/>
      <c r="C68" s="63"/>
      <c r="D68" s="63"/>
      <c r="E68" s="63"/>
      <c r="F68" s="63"/>
      <c r="G68" s="63"/>
      <c r="H68" s="64" t="e">
        <f t="shared" si="1"/>
        <v>#DIV/0!</v>
      </c>
    </row>
    <row r="69" spans="1:8" hidden="1" x14ac:dyDescent="0.25">
      <c r="A69" s="66" t="s">
        <v>119</v>
      </c>
      <c r="B69" s="63"/>
      <c r="C69" s="63"/>
      <c r="D69" s="63"/>
      <c r="E69" s="63"/>
      <c r="F69" s="63"/>
      <c r="G69" s="63"/>
      <c r="H69" s="64" t="e">
        <f t="shared" si="1"/>
        <v>#DIV/0!</v>
      </c>
    </row>
    <row r="70" spans="1:8" hidden="1" x14ac:dyDescent="0.25">
      <c r="A70" s="66" t="s">
        <v>107</v>
      </c>
      <c r="B70" s="63"/>
      <c r="C70" s="63"/>
      <c r="D70" s="63"/>
      <c r="E70" s="63"/>
      <c r="F70" s="63"/>
      <c r="G70" s="63"/>
      <c r="H70" s="64" t="e">
        <f t="shared" si="1"/>
        <v>#DIV/0!</v>
      </c>
    </row>
    <row r="71" spans="1:8" hidden="1" x14ac:dyDescent="0.25">
      <c r="A71" s="66" t="s">
        <v>108</v>
      </c>
      <c r="B71" s="63"/>
      <c r="C71" s="63"/>
      <c r="D71" s="63"/>
      <c r="E71" s="63"/>
      <c r="F71" s="63"/>
      <c r="G71" s="63"/>
      <c r="H71" s="64" t="e">
        <f t="shared" si="1"/>
        <v>#DIV/0!</v>
      </c>
    </row>
    <row r="72" spans="1:8" hidden="1" x14ac:dyDescent="0.25">
      <c r="A72" s="66" t="s">
        <v>109</v>
      </c>
      <c r="B72" s="63"/>
      <c r="C72" s="63"/>
      <c r="D72" s="63"/>
      <c r="E72" s="63"/>
      <c r="F72" s="63"/>
      <c r="G72" s="63"/>
      <c r="H72" s="64" t="e">
        <f t="shared" si="1"/>
        <v>#DIV/0!</v>
      </c>
    </row>
    <row r="73" spans="1:8" hidden="1" x14ac:dyDescent="0.25">
      <c r="A73" s="66" t="s">
        <v>110</v>
      </c>
      <c r="B73" s="63"/>
      <c r="C73" s="63"/>
      <c r="D73" s="63"/>
      <c r="E73" s="63"/>
      <c r="F73" s="63"/>
      <c r="G73" s="63"/>
      <c r="H73" s="64" t="e">
        <f t="shared" si="1"/>
        <v>#DIV/0!</v>
      </c>
    </row>
    <row r="74" spans="1:8" hidden="1" x14ac:dyDescent="0.25">
      <c r="A74" s="66" t="s">
        <v>111</v>
      </c>
      <c r="B74" s="63"/>
      <c r="C74" s="63"/>
      <c r="D74" s="63"/>
      <c r="E74" s="63"/>
      <c r="F74" s="63"/>
      <c r="G74" s="63"/>
      <c r="H74" s="64" t="e">
        <f t="shared" si="1"/>
        <v>#DIV/0!</v>
      </c>
    </row>
    <row r="75" spans="1:8" ht="15.75" hidden="1" thickBot="1" x14ac:dyDescent="0.3">
      <c r="A75" s="67" t="s">
        <v>112</v>
      </c>
      <c r="B75" s="65"/>
      <c r="C75" s="65"/>
      <c r="D75" s="65"/>
      <c r="E75" s="65"/>
      <c r="F75" s="65"/>
      <c r="G75" s="65"/>
      <c r="H75" s="64" t="e">
        <f t="shared" si="1"/>
        <v>#DIV/0!</v>
      </c>
    </row>
    <row r="77" spans="1:8" ht="20.25" hidden="1" x14ac:dyDescent="0.25">
      <c r="A77" s="1258" t="s">
        <v>121</v>
      </c>
      <c r="B77" s="1259"/>
      <c r="C77" s="1259"/>
      <c r="D77" s="1259"/>
      <c r="E77" s="1259"/>
      <c r="F77" s="1259"/>
      <c r="G77" s="1259"/>
      <c r="H77" s="1260"/>
    </row>
    <row r="78" spans="1:8" ht="25.5" hidden="1" x14ac:dyDescent="0.25">
      <c r="A78" s="59" t="s">
        <v>63</v>
      </c>
      <c r="B78" s="60" t="s">
        <v>100</v>
      </c>
      <c r="C78" s="60" t="s">
        <v>101</v>
      </c>
      <c r="D78" s="60" t="s">
        <v>102</v>
      </c>
      <c r="E78" s="60" t="s">
        <v>103</v>
      </c>
      <c r="F78" s="60" t="s">
        <v>104</v>
      </c>
      <c r="G78" s="60" t="s">
        <v>105</v>
      </c>
      <c r="H78" s="61" t="s">
        <v>106</v>
      </c>
    </row>
    <row r="79" spans="1:8" hidden="1" x14ac:dyDescent="0.25">
      <c r="A79" s="66" t="s">
        <v>114</v>
      </c>
      <c r="B79" s="63"/>
      <c r="C79" s="63"/>
      <c r="D79" s="63"/>
      <c r="E79" s="63"/>
      <c r="F79" s="63"/>
      <c r="G79" s="63"/>
      <c r="H79" s="64" t="e">
        <f>G79/E79</f>
        <v>#DIV/0!</v>
      </c>
    </row>
    <row r="80" spans="1:8" hidden="1" x14ac:dyDescent="0.25">
      <c r="A80" s="66" t="s">
        <v>115</v>
      </c>
      <c r="B80" s="63"/>
      <c r="C80" s="63"/>
      <c r="D80" s="63"/>
      <c r="E80" s="63"/>
      <c r="F80" s="63"/>
      <c r="G80" s="63"/>
      <c r="H80" s="64" t="e">
        <f t="shared" ref="H80:H90" si="2">G80/E80</f>
        <v>#DIV/0!</v>
      </c>
    </row>
    <row r="81" spans="1:8" hidden="1" x14ac:dyDescent="0.25">
      <c r="A81" s="66" t="s">
        <v>116</v>
      </c>
      <c r="B81" s="63"/>
      <c r="C81" s="63"/>
      <c r="D81" s="63"/>
      <c r="E81" s="63"/>
      <c r="F81" s="63"/>
      <c r="G81" s="63"/>
      <c r="H81" s="64" t="e">
        <f t="shared" si="2"/>
        <v>#DIV/0!</v>
      </c>
    </row>
    <row r="82" spans="1:8" hidden="1" x14ac:dyDescent="0.25">
      <c r="A82" s="66" t="s">
        <v>117</v>
      </c>
      <c r="B82" s="63"/>
      <c r="C82" s="63"/>
      <c r="D82" s="63"/>
      <c r="E82" s="63"/>
      <c r="F82" s="63"/>
      <c r="G82" s="63"/>
      <c r="H82" s="64" t="e">
        <f t="shared" si="2"/>
        <v>#DIV/0!</v>
      </c>
    </row>
    <row r="83" spans="1:8" hidden="1" x14ac:dyDescent="0.25">
      <c r="A83" s="66" t="s">
        <v>118</v>
      </c>
      <c r="B83" s="63"/>
      <c r="C83" s="63"/>
      <c r="D83" s="63"/>
      <c r="E83" s="63"/>
      <c r="F83" s="63"/>
      <c r="G83" s="63"/>
      <c r="H83" s="64" t="e">
        <f t="shared" si="2"/>
        <v>#DIV/0!</v>
      </c>
    </row>
    <row r="84" spans="1:8" hidden="1" x14ac:dyDescent="0.25">
      <c r="A84" s="66" t="s">
        <v>119</v>
      </c>
      <c r="B84" s="63"/>
      <c r="C84" s="63"/>
      <c r="D84" s="63"/>
      <c r="E84" s="63"/>
      <c r="F84" s="63"/>
      <c r="G84" s="63"/>
      <c r="H84" s="64" t="e">
        <f t="shared" si="2"/>
        <v>#DIV/0!</v>
      </c>
    </row>
    <row r="85" spans="1:8" hidden="1" x14ac:dyDescent="0.25">
      <c r="A85" s="66" t="s">
        <v>107</v>
      </c>
      <c r="B85" s="63"/>
      <c r="C85" s="63"/>
      <c r="D85" s="63"/>
      <c r="E85" s="63"/>
      <c r="F85" s="63"/>
      <c r="G85" s="63"/>
      <c r="H85" s="64" t="e">
        <f t="shared" si="2"/>
        <v>#DIV/0!</v>
      </c>
    </row>
    <row r="86" spans="1:8" hidden="1" x14ac:dyDescent="0.25">
      <c r="A86" s="66" t="s">
        <v>108</v>
      </c>
      <c r="B86" s="63"/>
      <c r="C86" s="63"/>
      <c r="D86" s="63"/>
      <c r="E86" s="63"/>
      <c r="F86" s="63"/>
      <c r="G86" s="63"/>
      <c r="H86" s="64" t="e">
        <f t="shared" si="2"/>
        <v>#DIV/0!</v>
      </c>
    </row>
    <row r="87" spans="1:8" hidden="1" x14ac:dyDescent="0.25">
      <c r="A87" s="66" t="s">
        <v>109</v>
      </c>
      <c r="B87" s="63"/>
      <c r="C87" s="63"/>
      <c r="D87" s="63"/>
      <c r="E87" s="63"/>
      <c r="F87" s="63"/>
      <c r="G87" s="63"/>
      <c r="H87" s="64" t="e">
        <f t="shared" si="2"/>
        <v>#DIV/0!</v>
      </c>
    </row>
    <row r="88" spans="1:8" hidden="1" x14ac:dyDescent="0.25">
      <c r="A88" s="66" t="s">
        <v>110</v>
      </c>
      <c r="B88" s="63"/>
      <c r="C88" s="63"/>
      <c r="D88" s="63"/>
      <c r="E88" s="63"/>
      <c r="F88" s="63"/>
      <c r="G88" s="63"/>
      <c r="H88" s="64" t="e">
        <f t="shared" si="2"/>
        <v>#DIV/0!</v>
      </c>
    </row>
    <row r="89" spans="1:8" hidden="1" x14ac:dyDescent="0.25">
      <c r="A89" s="66" t="s">
        <v>111</v>
      </c>
      <c r="B89" s="63"/>
      <c r="C89" s="63"/>
      <c r="D89" s="63"/>
      <c r="E89" s="63"/>
      <c r="F89" s="63"/>
      <c r="G89" s="63"/>
      <c r="H89" s="64" t="e">
        <f t="shared" si="2"/>
        <v>#DIV/0!</v>
      </c>
    </row>
    <row r="90" spans="1:8" ht="15.75" hidden="1" thickBot="1" x14ac:dyDescent="0.3">
      <c r="A90" s="67" t="s">
        <v>112</v>
      </c>
      <c r="B90" s="65"/>
      <c r="C90" s="65"/>
      <c r="D90" s="65"/>
      <c r="E90" s="65"/>
      <c r="F90" s="65"/>
      <c r="G90" s="65"/>
      <c r="H90" s="64" t="e">
        <f t="shared" si="2"/>
        <v>#DIV/0!</v>
      </c>
    </row>
    <row r="91" spans="1:8" ht="15.75" hidden="1" thickBot="1" x14ac:dyDescent="0.3"/>
    <row r="92" spans="1:8" ht="20.25" hidden="1" x14ac:dyDescent="0.25">
      <c r="A92" s="1258" t="s">
        <v>122</v>
      </c>
      <c r="B92" s="1259"/>
      <c r="C92" s="1259"/>
      <c r="D92" s="1259"/>
      <c r="E92" s="1259"/>
      <c r="F92" s="1259"/>
      <c r="G92" s="1259"/>
      <c r="H92" s="1260"/>
    </row>
    <row r="93" spans="1:8" ht="25.5" hidden="1" x14ac:dyDescent="0.25">
      <c r="A93" s="59" t="s">
        <v>64</v>
      </c>
      <c r="B93" s="60" t="s">
        <v>100</v>
      </c>
      <c r="C93" s="60" t="s">
        <v>101</v>
      </c>
      <c r="D93" s="60" t="s">
        <v>102</v>
      </c>
      <c r="E93" s="60" t="s">
        <v>103</v>
      </c>
      <c r="F93" s="60" t="s">
        <v>104</v>
      </c>
      <c r="G93" s="60" t="s">
        <v>105</v>
      </c>
      <c r="H93" s="61" t="s">
        <v>106</v>
      </c>
    </row>
    <row r="94" spans="1:8" hidden="1" x14ac:dyDescent="0.25">
      <c r="A94" s="66" t="s">
        <v>114</v>
      </c>
      <c r="B94" s="63"/>
      <c r="C94" s="63"/>
      <c r="D94" s="63"/>
      <c r="E94" s="63"/>
      <c r="F94" s="63"/>
      <c r="G94" s="63"/>
      <c r="H94" s="64" t="e">
        <f>G94/E94</f>
        <v>#DIV/0!</v>
      </c>
    </row>
    <row r="95" spans="1:8" hidden="1" x14ac:dyDescent="0.25">
      <c r="A95" s="66" t="s">
        <v>115</v>
      </c>
      <c r="B95" s="63"/>
      <c r="C95" s="63"/>
      <c r="D95" s="63"/>
      <c r="E95" s="63"/>
      <c r="F95" s="63"/>
      <c r="G95" s="63"/>
      <c r="H95" s="64" t="e">
        <f t="shared" ref="H95:H105" si="3">G95/E95</f>
        <v>#DIV/0!</v>
      </c>
    </row>
    <row r="96" spans="1:8" hidden="1" x14ac:dyDescent="0.25">
      <c r="A96" s="66" t="s">
        <v>116</v>
      </c>
      <c r="B96" s="63"/>
      <c r="C96" s="63"/>
      <c r="D96" s="63"/>
      <c r="E96" s="63"/>
      <c r="F96" s="63"/>
      <c r="G96" s="63"/>
      <c r="H96" s="64" t="e">
        <f t="shared" si="3"/>
        <v>#DIV/0!</v>
      </c>
    </row>
    <row r="97" spans="1:17" hidden="1" x14ac:dyDescent="0.25">
      <c r="A97" s="66" t="s">
        <v>117</v>
      </c>
      <c r="B97" s="63"/>
      <c r="C97" s="63"/>
      <c r="D97" s="63"/>
      <c r="E97" s="63"/>
      <c r="F97" s="63"/>
      <c r="G97" s="63"/>
      <c r="H97" s="64" t="e">
        <f t="shared" si="3"/>
        <v>#DIV/0!</v>
      </c>
    </row>
    <row r="98" spans="1:17" hidden="1" x14ac:dyDescent="0.25">
      <c r="A98" s="66" t="s">
        <v>118</v>
      </c>
      <c r="B98" s="63"/>
      <c r="C98" s="63"/>
      <c r="D98" s="63"/>
      <c r="E98" s="63"/>
      <c r="F98" s="63"/>
      <c r="G98" s="63"/>
      <c r="H98" s="64" t="e">
        <f t="shared" si="3"/>
        <v>#DIV/0!</v>
      </c>
    </row>
    <row r="99" spans="1:17" hidden="1" x14ac:dyDescent="0.25">
      <c r="A99" s="66" t="s">
        <v>119</v>
      </c>
      <c r="B99" s="63"/>
      <c r="C99" s="63"/>
      <c r="D99" s="63"/>
      <c r="E99" s="63"/>
      <c r="F99" s="63"/>
      <c r="G99" s="63"/>
      <c r="H99" s="64" t="e">
        <f t="shared" si="3"/>
        <v>#DIV/0!</v>
      </c>
    </row>
    <row r="100" spans="1:17" hidden="1" x14ac:dyDescent="0.25">
      <c r="A100" s="66" t="s">
        <v>107</v>
      </c>
      <c r="B100" s="63"/>
      <c r="C100" s="63"/>
      <c r="D100" s="63"/>
      <c r="E100" s="63"/>
      <c r="F100" s="63"/>
      <c r="G100" s="63"/>
      <c r="H100" s="64" t="e">
        <f t="shared" si="3"/>
        <v>#DIV/0!</v>
      </c>
    </row>
    <row r="101" spans="1:17" hidden="1" x14ac:dyDescent="0.25">
      <c r="A101" s="66" t="s">
        <v>108</v>
      </c>
      <c r="B101" s="63"/>
      <c r="C101" s="63"/>
      <c r="D101" s="63"/>
      <c r="E101" s="63"/>
      <c r="F101" s="63"/>
      <c r="G101" s="63"/>
      <c r="H101" s="64" t="e">
        <f t="shared" si="3"/>
        <v>#DIV/0!</v>
      </c>
    </row>
    <row r="102" spans="1:17" hidden="1" x14ac:dyDescent="0.25">
      <c r="A102" s="66" t="s">
        <v>109</v>
      </c>
      <c r="B102" s="63"/>
      <c r="C102" s="63"/>
      <c r="D102" s="63"/>
      <c r="E102" s="63"/>
      <c r="F102" s="63"/>
      <c r="G102" s="63"/>
      <c r="H102" s="64" t="e">
        <f t="shared" si="3"/>
        <v>#DIV/0!</v>
      </c>
    </row>
    <row r="103" spans="1:17" hidden="1" x14ac:dyDescent="0.25">
      <c r="A103" s="66" t="s">
        <v>110</v>
      </c>
      <c r="B103" s="63"/>
      <c r="C103" s="63"/>
      <c r="D103" s="63"/>
      <c r="E103" s="63"/>
      <c r="F103" s="63"/>
      <c r="G103" s="63"/>
      <c r="H103" s="64" t="e">
        <f t="shared" si="3"/>
        <v>#DIV/0!</v>
      </c>
    </row>
    <row r="104" spans="1:17" hidden="1" x14ac:dyDescent="0.25">
      <c r="A104" s="66" t="s">
        <v>111</v>
      </c>
      <c r="B104" s="63"/>
      <c r="C104" s="63"/>
      <c r="D104" s="63"/>
      <c r="E104" s="63"/>
      <c r="F104" s="63"/>
      <c r="G104" s="63"/>
      <c r="H104" s="64" t="e">
        <f t="shared" si="3"/>
        <v>#DIV/0!</v>
      </c>
    </row>
    <row r="105" spans="1:17" ht="15.75" hidden="1" thickBot="1" x14ac:dyDescent="0.3">
      <c r="A105" s="67" t="s">
        <v>112</v>
      </c>
      <c r="B105" s="65"/>
      <c r="C105" s="65"/>
      <c r="D105" s="65"/>
      <c r="E105" s="65"/>
      <c r="F105" s="65"/>
      <c r="G105" s="65"/>
      <c r="H105" s="64" t="e">
        <f t="shared" si="3"/>
        <v>#DIV/0!</v>
      </c>
    </row>
    <row r="107" spans="1:17" ht="21" hidden="1" thickBot="1" x14ac:dyDescent="0.3">
      <c r="A107" s="1261" t="s">
        <v>123</v>
      </c>
      <c r="B107" s="1262"/>
      <c r="C107" s="1312"/>
      <c r="D107" s="1312"/>
      <c r="E107" s="1312"/>
      <c r="F107" s="1312"/>
      <c r="G107" s="1312"/>
      <c r="H107" s="1312"/>
      <c r="I107" s="1312"/>
      <c r="J107" s="1312"/>
      <c r="K107" s="1312"/>
      <c r="L107" s="1312"/>
      <c r="M107" s="1312"/>
      <c r="N107" s="1313"/>
    </row>
    <row r="108" spans="1:17" ht="38.25" hidden="1" x14ac:dyDescent="0.25">
      <c r="A108" s="59" t="s">
        <v>49</v>
      </c>
      <c r="B108" s="120" t="s">
        <v>124</v>
      </c>
      <c r="C108" s="119" t="s">
        <v>125</v>
      </c>
      <c r="D108" s="89" t="s">
        <v>126</v>
      </c>
      <c r="E108" s="89" t="s">
        <v>127</v>
      </c>
      <c r="F108" s="89" t="s">
        <v>128</v>
      </c>
      <c r="G108" s="89" t="s">
        <v>129</v>
      </c>
      <c r="H108" s="89" t="s">
        <v>130</v>
      </c>
      <c r="I108" s="89" t="s">
        <v>131</v>
      </c>
      <c r="J108" s="90" t="s">
        <v>132</v>
      </c>
      <c r="K108" s="89" t="s">
        <v>133</v>
      </c>
      <c r="L108" s="89" t="s">
        <v>134</v>
      </c>
      <c r="M108" s="89" t="s">
        <v>135</v>
      </c>
      <c r="N108" s="91" t="s">
        <v>136</v>
      </c>
      <c r="Q108" s="178">
        <f>J114-J113</f>
        <v>9.9999999999999978E-2</v>
      </c>
    </row>
    <row r="109" spans="1:17" hidden="1" x14ac:dyDescent="0.25">
      <c r="A109" s="62" t="s">
        <v>107</v>
      </c>
      <c r="B109" s="1306" t="s">
        <v>192</v>
      </c>
      <c r="C109" s="1309" t="s">
        <v>193</v>
      </c>
      <c r="D109" s="1314" t="s">
        <v>198</v>
      </c>
      <c r="E109" s="1220" t="s">
        <v>194</v>
      </c>
      <c r="F109" s="1305">
        <v>100</v>
      </c>
      <c r="G109" s="1305">
        <v>8</v>
      </c>
      <c r="H109" s="87">
        <v>1</v>
      </c>
      <c r="I109" s="63"/>
      <c r="J109" s="63">
        <f>I109/H109</f>
        <v>0</v>
      </c>
      <c r="K109" s="63"/>
      <c r="L109" s="63"/>
      <c r="M109" s="117" t="s">
        <v>72</v>
      </c>
      <c r="N109" s="64"/>
      <c r="O109" s="148">
        <f t="shared" ref="O109:O114" si="4">LEN(N109)</f>
        <v>0</v>
      </c>
    </row>
    <row r="110" spans="1:17" hidden="1" x14ac:dyDescent="0.25">
      <c r="A110" s="62" t="s">
        <v>108</v>
      </c>
      <c r="B110" s="1307"/>
      <c r="C110" s="1310"/>
      <c r="D110" s="1221"/>
      <c r="E110" s="1221"/>
      <c r="F110" s="1282"/>
      <c r="G110" s="1282"/>
      <c r="H110" s="87">
        <v>1</v>
      </c>
      <c r="I110" s="63"/>
      <c r="J110" s="63">
        <f>I110/H110</f>
        <v>0</v>
      </c>
      <c r="K110" s="63"/>
      <c r="L110" s="63"/>
      <c r="M110" s="117" t="s">
        <v>72</v>
      </c>
      <c r="N110" s="64"/>
      <c r="O110" s="148">
        <f t="shared" si="4"/>
        <v>0</v>
      </c>
    </row>
    <row r="111" spans="1:17" hidden="1" x14ac:dyDescent="0.25">
      <c r="A111" s="62" t="s">
        <v>109</v>
      </c>
      <c r="B111" s="1307"/>
      <c r="C111" s="1310"/>
      <c r="D111" s="1221"/>
      <c r="E111" s="1221"/>
      <c r="F111" s="1282"/>
      <c r="G111" s="1282"/>
      <c r="H111" s="87">
        <v>1</v>
      </c>
      <c r="I111" s="63"/>
      <c r="J111" s="63">
        <f>I111/H111</f>
        <v>0</v>
      </c>
      <c r="K111" s="63"/>
      <c r="L111" s="63"/>
      <c r="M111" s="117" t="s">
        <v>72</v>
      </c>
      <c r="N111" s="64"/>
      <c r="O111" s="148">
        <f t="shared" si="4"/>
        <v>0</v>
      </c>
    </row>
    <row r="112" spans="1:17" s="101" customFormat="1" hidden="1" x14ac:dyDescent="0.25">
      <c r="A112" s="103" t="s">
        <v>110</v>
      </c>
      <c r="B112" s="1307"/>
      <c r="C112" s="1310"/>
      <c r="D112" s="1221"/>
      <c r="E112" s="1221"/>
      <c r="F112" s="1282"/>
      <c r="G112" s="1282"/>
      <c r="H112" s="25">
        <v>1</v>
      </c>
      <c r="I112" s="129">
        <v>0.4</v>
      </c>
      <c r="J112" s="179">
        <f>I112/H112</f>
        <v>0.4</v>
      </c>
      <c r="K112" s="129"/>
      <c r="L112" s="129"/>
      <c r="M112" s="25" t="s">
        <v>72</v>
      </c>
      <c r="N112" s="207" t="s">
        <v>224</v>
      </c>
      <c r="O112" s="148">
        <f t="shared" si="4"/>
        <v>190</v>
      </c>
    </row>
    <row r="113" spans="1:15" s="1" customFormat="1" hidden="1" x14ac:dyDescent="0.25">
      <c r="A113" s="135" t="s">
        <v>111</v>
      </c>
      <c r="B113" s="1307"/>
      <c r="C113" s="1310"/>
      <c r="D113" s="1221"/>
      <c r="E113" s="1221"/>
      <c r="F113" s="1282"/>
      <c r="G113" s="1282"/>
      <c r="H113" s="25">
        <v>1</v>
      </c>
      <c r="I113" s="173">
        <v>0.9</v>
      </c>
      <c r="J113" s="180">
        <f>+I113</f>
        <v>0.9</v>
      </c>
      <c r="K113" s="173"/>
      <c r="L113" s="173"/>
      <c r="M113" s="150" t="s">
        <v>72</v>
      </c>
      <c r="N113" s="181" t="s">
        <v>233</v>
      </c>
      <c r="O113" s="182">
        <f t="shared" si="4"/>
        <v>199</v>
      </c>
    </row>
    <row r="114" spans="1:15" ht="15.75" hidden="1" thickBot="1" x14ac:dyDescent="0.3">
      <c r="A114" s="183" t="s">
        <v>112</v>
      </c>
      <c r="B114" s="1308"/>
      <c r="C114" s="1311"/>
      <c r="D114" s="1290"/>
      <c r="E114" s="1290"/>
      <c r="F114" s="1283"/>
      <c r="G114" s="1283"/>
      <c r="H114" s="184">
        <v>1</v>
      </c>
      <c r="I114" s="185">
        <v>1</v>
      </c>
      <c r="J114" s="186">
        <v>1</v>
      </c>
      <c r="K114" s="185"/>
      <c r="L114" s="185"/>
      <c r="M114" s="187" t="s">
        <v>72</v>
      </c>
      <c r="N114" s="188" t="s">
        <v>235</v>
      </c>
      <c r="O114" s="148">
        <f t="shared" si="4"/>
        <v>193</v>
      </c>
    </row>
    <row r="115" spans="1:15" hidden="1" x14ac:dyDescent="0.25">
      <c r="A115" s="84"/>
      <c r="B115" s="149"/>
      <c r="C115" s="149"/>
      <c r="D115" s="149"/>
      <c r="E115" s="149"/>
      <c r="F115" s="85"/>
      <c r="G115" s="85"/>
      <c r="H115" s="85"/>
      <c r="I115" s="86"/>
      <c r="J115" s="86"/>
      <c r="K115" s="86"/>
      <c r="L115" s="86"/>
      <c r="M115" s="86"/>
      <c r="N115" s="86"/>
      <c r="O115" s="149"/>
    </row>
    <row r="116" spans="1:15" ht="15.75" hidden="1" thickBot="1" x14ac:dyDescent="0.3">
      <c r="A116" s="84"/>
      <c r="B116" s="149"/>
      <c r="C116" s="149"/>
      <c r="D116" s="149"/>
      <c r="E116" s="149"/>
      <c r="F116" s="85"/>
      <c r="G116" s="85"/>
      <c r="H116" s="85"/>
      <c r="I116" s="86"/>
      <c r="J116" s="86"/>
      <c r="K116" s="86"/>
      <c r="L116" s="86"/>
      <c r="M116" s="86"/>
      <c r="N116" s="86"/>
      <c r="O116" s="149"/>
    </row>
    <row r="117" spans="1:15" ht="38.25" hidden="1" x14ac:dyDescent="0.25">
      <c r="A117" s="88" t="s">
        <v>49</v>
      </c>
      <c r="B117" s="118" t="s">
        <v>124</v>
      </c>
      <c r="C117" s="119" t="s">
        <v>125</v>
      </c>
      <c r="D117" s="89" t="s">
        <v>126</v>
      </c>
      <c r="E117" s="89" t="s">
        <v>127</v>
      </c>
      <c r="F117" s="89" t="s">
        <v>128</v>
      </c>
      <c r="G117" s="89" t="s">
        <v>129</v>
      </c>
      <c r="H117" s="89" t="s">
        <v>130</v>
      </c>
      <c r="I117" s="89" t="s">
        <v>131</v>
      </c>
      <c r="J117" s="90" t="s">
        <v>132</v>
      </c>
      <c r="K117" s="89" t="s">
        <v>133</v>
      </c>
      <c r="L117" s="89" t="s">
        <v>134</v>
      </c>
      <c r="M117" s="89" t="s">
        <v>135</v>
      </c>
      <c r="N117" s="91" t="s">
        <v>136</v>
      </c>
      <c r="O117" s="149"/>
    </row>
    <row r="118" spans="1:15" hidden="1" x14ac:dyDescent="0.25">
      <c r="A118" s="62" t="s">
        <v>107</v>
      </c>
      <c r="B118" s="1306" t="s">
        <v>195</v>
      </c>
      <c r="C118" s="1309" t="s">
        <v>196</v>
      </c>
      <c r="D118" s="1220" t="s">
        <v>197</v>
      </c>
      <c r="E118" s="1220" t="s">
        <v>199</v>
      </c>
      <c r="F118" s="1305">
        <v>100</v>
      </c>
      <c r="G118" s="1305">
        <v>370</v>
      </c>
      <c r="H118" s="87">
        <v>5</v>
      </c>
      <c r="I118" s="63"/>
      <c r="J118" s="63">
        <f t="shared" ref="J118:J123" si="5">I118/H118</f>
        <v>0</v>
      </c>
      <c r="K118" s="63"/>
      <c r="L118" s="63"/>
      <c r="M118" s="117" t="s">
        <v>72</v>
      </c>
      <c r="N118" s="64"/>
      <c r="O118" s="148">
        <f t="shared" ref="O118:O123" si="6">LEN(N118)</f>
        <v>0</v>
      </c>
    </row>
    <row r="119" spans="1:15" hidden="1" x14ac:dyDescent="0.25">
      <c r="A119" s="62" t="s">
        <v>108</v>
      </c>
      <c r="B119" s="1307"/>
      <c r="C119" s="1310"/>
      <c r="D119" s="1221"/>
      <c r="E119" s="1221"/>
      <c r="F119" s="1282"/>
      <c r="G119" s="1282"/>
      <c r="H119" s="87">
        <v>5</v>
      </c>
      <c r="I119" s="63"/>
      <c r="J119" s="63">
        <f t="shared" si="5"/>
        <v>0</v>
      </c>
      <c r="K119" s="63"/>
      <c r="L119" s="63"/>
      <c r="M119" s="117" t="s">
        <v>72</v>
      </c>
      <c r="N119" s="64"/>
      <c r="O119" s="148">
        <f t="shared" si="6"/>
        <v>0</v>
      </c>
    </row>
    <row r="120" spans="1:15" hidden="1" x14ac:dyDescent="0.25">
      <c r="A120" s="62" t="s">
        <v>109</v>
      </c>
      <c r="B120" s="1307"/>
      <c r="C120" s="1310"/>
      <c r="D120" s="1221"/>
      <c r="E120" s="1221"/>
      <c r="F120" s="1282"/>
      <c r="G120" s="1282"/>
      <c r="H120" s="87">
        <v>5</v>
      </c>
      <c r="I120" s="63"/>
      <c r="J120" s="63">
        <f t="shared" si="5"/>
        <v>0</v>
      </c>
      <c r="K120" s="63"/>
      <c r="L120" s="63"/>
      <c r="M120" s="117" t="s">
        <v>72</v>
      </c>
      <c r="N120" s="64"/>
      <c r="O120" s="148">
        <f t="shared" si="6"/>
        <v>0</v>
      </c>
    </row>
    <row r="121" spans="1:15" s="101" customFormat="1" hidden="1" x14ac:dyDescent="0.25">
      <c r="A121" s="103" t="s">
        <v>110</v>
      </c>
      <c r="B121" s="1307"/>
      <c r="C121" s="1310"/>
      <c r="D121" s="1221"/>
      <c r="E121" s="1221"/>
      <c r="F121" s="1282"/>
      <c r="G121" s="1282"/>
      <c r="H121" s="25">
        <v>5</v>
      </c>
      <c r="I121" s="129">
        <v>1.54</v>
      </c>
      <c r="J121" s="179">
        <f t="shared" si="5"/>
        <v>0.308</v>
      </c>
      <c r="K121" s="129"/>
      <c r="L121" s="129"/>
      <c r="M121" s="25" t="s">
        <v>72</v>
      </c>
      <c r="N121" s="207" t="s">
        <v>219</v>
      </c>
      <c r="O121" s="208">
        <f t="shared" si="6"/>
        <v>200</v>
      </c>
    </row>
    <row r="122" spans="1:15" hidden="1" x14ac:dyDescent="0.25">
      <c r="A122" s="135" t="s">
        <v>111</v>
      </c>
      <c r="B122" s="1307"/>
      <c r="C122" s="1310"/>
      <c r="D122" s="1221"/>
      <c r="E122" s="1221"/>
      <c r="F122" s="1282"/>
      <c r="G122" s="1282"/>
      <c r="H122" s="25">
        <v>5</v>
      </c>
      <c r="I122" s="173">
        <v>2.54</v>
      </c>
      <c r="J122" s="189">
        <f t="shared" si="5"/>
        <v>0.50800000000000001</v>
      </c>
      <c r="K122" s="173"/>
      <c r="L122" s="173"/>
      <c r="M122" s="150" t="s">
        <v>72</v>
      </c>
      <c r="N122" s="181" t="s">
        <v>226</v>
      </c>
      <c r="O122" s="148">
        <f t="shared" si="6"/>
        <v>121</v>
      </c>
    </row>
    <row r="123" spans="1:15" ht="15.75" hidden="1" thickBot="1" x14ac:dyDescent="0.3">
      <c r="A123" s="183" t="s">
        <v>112</v>
      </c>
      <c r="B123" s="1308"/>
      <c r="C123" s="1311"/>
      <c r="D123" s="1290"/>
      <c r="E123" s="1290"/>
      <c r="F123" s="1283"/>
      <c r="G123" s="1283"/>
      <c r="H123" s="184">
        <v>5</v>
      </c>
      <c r="I123" s="185">
        <v>5.29</v>
      </c>
      <c r="J123" s="190">
        <f t="shared" si="5"/>
        <v>1.0580000000000001</v>
      </c>
      <c r="K123" s="185"/>
      <c r="L123" s="185"/>
      <c r="M123" s="187" t="s">
        <v>72</v>
      </c>
      <c r="N123" s="188" t="s">
        <v>236</v>
      </c>
      <c r="O123" s="148">
        <f t="shared" si="6"/>
        <v>121</v>
      </c>
    </row>
    <row r="124" spans="1:15" hidden="1" x14ac:dyDescent="0.25">
      <c r="A124" s="84"/>
      <c r="B124" s="149"/>
      <c r="C124" s="149"/>
      <c r="D124" s="149"/>
      <c r="E124" s="149"/>
      <c r="F124" s="85"/>
      <c r="G124" s="85"/>
      <c r="H124" s="85"/>
      <c r="I124" s="86"/>
      <c r="J124" s="86"/>
      <c r="K124" s="86"/>
      <c r="L124" s="86"/>
      <c r="M124" s="86"/>
      <c r="N124" s="86"/>
      <c r="O124" s="149"/>
    </row>
    <row r="125" spans="1:15" ht="15.75" hidden="1" thickBot="1" x14ac:dyDescent="0.3">
      <c r="A125" s="84"/>
      <c r="B125" s="149"/>
      <c r="C125" s="149"/>
      <c r="D125" s="149"/>
      <c r="E125" s="149"/>
      <c r="F125" s="85"/>
      <c r="G125" s="85"/>
      <c r="H125" s="85"/>
      <c r="I125" s="86"/>
      <c r="J125" s="86"/>
      <c r="K125" s="86"/>
      <c r="L125" s="86"/>
      <c r="M125" s="86"/>
      <c r="N125" s="86"/>
      <c r="O125" s="149"/>
    </row>
    <row r="126" spans="1:15" ht="38.25" hidden="1" x14ac:dyDescent="0.25">
      <c r="A126" s="88" t="s">
        <v>49</v>
      </c>
      <c r="B126" s="118" t="s">
        <v>124</v>
      </c>
      <c r="C126" s="119" t="s">
        <v>125</v>
      </c>
      <c r="D126" s="89" t="s">
        <v>126</v>
      </c>
      <c r="E126" s="89" t="s">
        <v>127</v>
      </c>
      <c r="F126" s="89" t="s">
        <v>128</v>
      </c>
      <c r="G126" s="89" t="s">
        <v>129</v>
      </c>
      <c r="H126" s="89" t="s">
        <v>130</v>
      </c>
      <c r="I126" s="89" t="s">
        <v>131</v>
      </c>
      <c r="J126" s="90" t="s">
        <v>132</v>
      </c>
      <c r="K126" s="89" t="s">
        <v>133</v>
      </c>
      <c r="L126" s="89" t="s">
        <v>134</v>
      </c>
      <c r="M126" s="89" t="s">
        <v>135</v>
      </c>
      <c r="N126" s="91" t="s">
        <v>136</v>
      </c>
      <c r="O126" s="149"/>
    </row>
    <row r="127" spans="1:15" hidden="1" x14ac:dyDescent="0.25">
      <c r="A127" s="62" t="s">
        <v>107</v>
      </c>
      <c r="B127" s="1306" t="s">
        <v>195</v>
      </c>
      <c r="C127" s="1309" t="s">
        <v>196</v>
      </c>
      <c r="D127" s="1220" t="s">
        <v>200</v>
      </c>
      <c r="E127" s="1220" t="s">
        <v>199</v>
      </c>
      <c r="F127" s="1305">
        <v>100</v>
      </c>
      <c r="G127" s="1305">
        <v>590</v>
      </c>
      <c r="H127" s="87">
        <v>54</v>
      </c>
      <c r="I127" s="63"/>
      <c r="J127" s="63">
        <f t="shared" ref="J127:J132" si="7">I127/H127</f>
        <v>0</v>
      </c>
      <c r="K127" s="63"/>
      <c r="L127" s="63"/>
      <c r="M127" s="117" t="s">
        <v>72</v>
      </c>
      <c r="N127" s="64"/>
      <c r="O127" s="148">
        <f t="shared" ref="O127:O132" si="8">LEN(N127)</f>
        <v>0</v>
      </c>
    </row>
    <row r="128" spans="1:15" hidden="1" x14ac:dyDescent="0.25">
      <c r="A128" s="62" t="s">
        <v>108</v>
      </c>
      <c r="B128" s="1307"/>
      <c r="C128" s="1310"/>
      <c r="D128" s="1221"/>
      <c r="E128" s="1221"/>
      <c r="F128" s="1282"/>
      <c r="G128" s="1282"/>
      <c r="H128" s="87">
        <v>54</v>
      </c>
      <c r="I128" s="63"/>
      <c r="J128" s="63">
        <f t="shared" si="7"/>
        <v>0</v>
      </c>
      <c r="K128" s="63"/>
      <c r="L128" s="63"/>
      <c r="M128" s="117" t="s">
        <v>72</v>
      </c>
      <c r="N128" s="64"/>
      <c r="O128" s="148">
        <f t="shared" si="8"/>
        <v>0</v>
      </c>
    </row>
    <row r="129" spans="1:15" hidden="1" x14ac:dyDescent="0.25">
      <c r="A129" s="62" t="s">
        <v>109</v>
      </c>
      <c r="B129" s="1307"/>
      <c r="C129" s="1310"/>
      <c r="D129" s="1221"/>
      <c r="E129" s="1221"/>
      <c r="F129" s="1282"/>
      <c r="G129" s="1282"/>
      <c r="H129" s="87">
        <v>54</v>
      </c>
      <c r="I129" s="63"/>
      <c r="J129" s="63">
        <f t="shared" si="7"/>
        <v>0</v>
      </c>
      <c r="K129" s="63"/>
      <c r="L129" s="63"/>
      <c r="M129" s="117" t="s">
        <v>72</v>
      </c>
      <c r="N129" s="64"/>
      <c r="O129" s="148">
        <f t="shared" si="8"/>
        <v>0</v>
      </c>
    </row>
    <row r="130" spans="1:15" s="101" customFormat="1" hidden="1" x14ac:dyDescent="0.25">
      <c r="A130" s="103" t="s">
        <v>110</v>
      </c>
      <c r="B130" s="1307"/>
      <c r="C130" s="1310"/>
      <c r="D130" s="1221"/>
      <c r="E130" s="1221"/>
      <c r="F130" s="1282"/>
      <c r="G130" s="1282"/>
      <c r="H130" s="25">
        <v>54</v>
      </c>
      <c r="I130" s="129">
        <v>4.24</v>
      </c>
      <c r="J130" s="179">
        <f t="shared" si="7"/>
        <v>7.8518518518518529E-2</v>
      </c>
      <c r="K130" s="129"/>
      <c r="L130" s="129"/>
      <c r="M130" s="25" t="s">
        <v>72</v>
      </c>
      <c r="N130" s="207" t="s">
        <v>223</v>
      </c>
      <c r="O130" s="208">
        <f t="shared" si="8"/>
        <v>170</v>
      </c>
    </row>
    <row r="131" spans="1:15" hidden="1" x14ac:dyDescent="0.25">
      <c r="A131" s="135" t="s">
        <v>111</v>
      </c>
      <c r="B131" s="1307"/>
      <c r="C131" s="1310"/>
      <c r="D131" s="1221"/>
      <c r="E131" s="1221"/>
      <c r="F131" s="1282"/>
      <c r="G131" s="1282"/>
      <c r="H131" s="25">
        <v>54</v>
      </c>
      <c r="I131" s="173">
        <v>4.8099999999999996</v>
      </c>
      <c r="J131" s="191">
        <f t="shared" si="7"/>
        <v>8.9074074074074069E-2</v>
      </c>
      <c r="K131" s="173"/>
      <c r="L131" s="173"/>
      <c r="M131" s="150" t="s">
        <v>72</v>
      </c>
      <c r="N131" s="181" t="s">
        <v>227</v>
      </c>
      <c r="O131" s="148">
        <f t="shared" si="8"/>
        <v>200</v>
      </c>
    </row>
    <row r="132" spans="1:15" ht="15.75" hidden="1" thickBot="1" x14ac:dyDescent="0.3">
      <c r="A132" s="183" t="s">
        <v>112</v>
      </c>
      <c r="B132" s="1308"/>
      <c r="C132" s="1311"/>
      <c r="D132" s="1290"/>
      <c r="E132" s="1290"/>
      <c r="F132" s="1283"/>
      <c r="G132" s="1283"/>
      <c r="H132" s="184">
        <v>54</v>
      </c>
      <c r="I132" s="185">
        <v>5.24</v>
      </c>
      <c r="J132" s="190">
        <f t="shared" si="7"/>
        <v>9.7037037037037047E-2</v>
      </c>
      <c r="K132" s="185"/>
      <c r="L132" s="185"/>
      <c r="M132" s="187" t="s">
        <v>72</v>
      </c>
      <c r="N132" s="188" t="s">
        <v>237</v>
      </c>
      <c r="O132" s="148">
        <f t="shared" si="8"/>
        <v>198</v>
      </c>
    </row>
    <row r="133" spans="1:15" hidden="1" x14ac:dyDescent="0.25">
      <c r="A133" s="84"/>
      <c r="B133" s="149"/>
      <c r="C133" s="149"/>
      <c r="D133" s="149"/>
      <c r="E133" s="149"/>
      <c r="F133" s="85"/>
      <c r="G133" s="85"/>
      <c r="H133" s="85"/>
      <c r="I133" s="86"/>
      <c r="J133" s="86"/>
      <c r="K133" s="86"/>
      <c r="L133" s="86"/>
      <c r="M133" s="86"/>
      <c r="N133" s="86"/>
      <c r="O133" s="149"/>
    </row>
    <row r="134" spans="1:15" ht="15.75" hidden="1" thickBot="1" x14ac:dyDescent="0.3">
      <c r="A134" s="84"/>
      <c r="B134" s="149"/>
      <c r="C134" s="149"/>
      <c r="D134" s="149"/>
      <c r="E134" s="149"/>
      <c r="F134" s="85"/>
      <c r="G134" s="85"/>
      <c r="H134" s="85"/>
      <c r="I134" s="86"/>
      <c r="J134" s="86"/>
      <c r="K134" s="86"/>
      <c r="L134" s="86"/>
      <c r="M134" s="86"/>
      <c r="N134" s="86"/>
      <c r="O134" s="149"/>
    </row>
    <row r="135" spans="1:15" ht="38.25" hidden="1" x14ac:dyDescent="0.25">
      <c r="A135" s="88" t="s">
        <v>49</v>
      </c>
      <c r="B135" s="89" t="s">
        <v>124</v>
      </c>
      <c r="C135" s="89" t="s">
        <v>125</v>
      </c>
      <c r="D135" s="89" t="s">
        <v>126</v>
      </c>
      <c r="E135" s="89" t="s">
        <v>127</v>
      </c>
      <c r="F135" s="89" t="s">
        <v>128</v>
      </c>
      <c r="G135" s="89" t="s">
        <v>129</v>
      </c>
      <c r="H135" s="89" t="s">
        <v>130</v>
      </c>
      <c r="I135" s="89" t="s">
        <v>131</v>
      </c>
      <c r="J135" s="90" t="s">
        <v>132</v>
      </c>
      <c r="K135" s="89" t="s">
        <v>133</v>
      </c>
      <c r="L135" s="89" t="s">
        <v>134</v>
      </c>
      <c r="M135" s="89" t="s">
        <v>135</v>
      </c>
      <c r="N135" s="91" t="s">
        <v>136</v>
      </c>
      <c r="O135" s="149"/>
    </row>
    <row r="136" spans="1:15" hidden="1" x14ac:dyDescent="0.25">
      <c r="A136" s="62" t="s">
        <v>107</v>
      </c>
      <c r="B136" s="1220" t="s">
        <v>201</v>
      </c>
      <c r="C136" s="1220" t="s">
        <v>202</v>
      </c>
      <c r="D136" s="1220" t="s">
        <v>203</v>
      </c>
      <c r="E136" s="1305" t="s">
        <v>194</v>
      </c>
      <c r="F136" s="1305">
        <v>100</v>
      </c>
      <c r="G136" s="1305">
        <v>4</v>
      </c>
      <c r="H136" s="153">
        <v>0.27</v>
      </c>
      <c r="I136" s="63"/>
      <c r="J136" s="63">
        <f t="shared" ref="J136:J141" si="9">I136/H136</f>
        <v>0</v>
      </c>
      <c r="K136" s="63"/>
      <c r="L136" s="63"/>
      <c r="M136" s="117" t="s">
        <v>72</v>
      </c>
      <c r="N136" s="64"/>
      <c r="O136" s="148">
        <f t="shared" ref="O136:O141" si="10">LEN(N136)</f>
        <v>0</v>
      </c>
    </row>
    <row r="137" spans="1:15" hidden="1" x14ac:dyDescent="0.25">
      <c r="A137" s="62" t="s">
        <v>108</v>
      </c>
      <c r="B137" s="1221"/>
      <c r="C137" s="1221"/>
      <c r="D137" s="1221"/>
      <c r="E137" s="1282"/>
      <c r="F137" s="1282"/>
      <c r="G137" s="1282"/>
      <c r="H137" s="153">
        <v>0.27</v>
      </c>
      <c r="I137" s="63"/>
      <c r="J137" s="63">
        <f t="shared" si="9"/>
        <v>0</v>
      </c>
      <c r="K137" s="63"/>
      <c r="L137" s="63"/>
      <c r="M137" s="117" t="s">
        <v>72</v>
      </c>
      <c r="N137" s="64"/>
      <c r="O137" s="148">
        <f t="shared" si="10"/>
        <v>0</v>
      </c>
    </row>
    <row r="138" spans="1:15" hidden="1" x14ac:dyDescent="0.25">
      <c r="A138" s="62" t="s">
        <v>109</v>
      </c>
      <c r="B138" s="1221"/>
      <c r="C138" s="1221"/>
      <c r="D138" s="1221"/>
      <c r="E138" s="1282"/>
      <c r="F138" s="1282"/>
      <c r="G138" s="1282"/>
      <c r="H138" s="153">
        <v>0.27</v>
      </c>
      <c r="I138" s="63"/>
      <c r="J138" s="63">
        <f t="shared" si="9"/>
        <v>0</v>
      </c>
      <c r="K138" s="63"/>
      <c r="L138" s="63"/>
      <c r="M138" s="117" t="s">
        <v>72</v>
      </c>
      <c r="N138" s="64"/>
      <c r="O138" s="148">
        <f t="shared" si="10"/>
        <v>0</v>
      </c>
    </row>
    <row r="139" spans="1:15" s="101" customFormat="1" hidden="1" x14ac:dyDescent="0.25">
      <c r="A139" s="103" t="s">
        <v>110</v>
      </c>
      <c r="B139" s="1221"/>
      <c r="C139" s="1221"/>
      <c r="D139" s="1221"/>
      <c r="E139" s="1282"/>
      <c r="F139" s="1282"/>
      <c r="G139" s="1282"/>
      <c r="H139" s="130">
        <v>0.27</v>
      </c>
      <c r="I139" s="129">
        <v>0.14000000000000001</v>
      </c>
      <c r="J139" s="179">
        <f t="shared" si="9"/>
        <v>0.51851851851851849</v>
      </c>
      <c r="K139" s="129"/>
      <c r="L139" s="129"/>
      <c r="M139" s="25" t="s">
        <v>72</v>
      </c>
      <c r="N139" s="207" t="s">
        <v>225</v>
      </c>
      <c r="O139" s="208">
        <f t="shared" si="10"/>
        <v>194</v>
      </c>
    </row>
    <row r="140" spans="1:15" s="1" customFormat="1" hidden="1" x14ac:dyDescent="0.25">
      <c r="A140" s="135" t="s">
        <v>111</v>
      </c>
      <c r="B140" s="1221"/>
      <c r="C140" s="1221"/>
      <c r="D140" s="1221"/>
      <c r="E140" s="1282"/>
      <c r="F140" s="1282"/>
      <c r="G140" s="1282"/>
      <c r="H140" s="130">
        <v>0.27</v>
      </c>
      <c r="I140" s="192">
        <v>0.2</v>
      </c>
      <c r="J140" s="189">
        <f t="shared" si="9"/>
        <v>0.7407407407407407</v>
      </c>
      <c r="K140" s="173"/>
      <c r="L140" s="173"/>
      <c r="M140" s="150" t="s">
        <v>72</v>
      </c>
      <c r="N140" s="181" t="s">
        <v>228</v>
      </c>
      <c r="O140" s="182">
        <f t="shared" si="10"/>
        <v>154</v>
      </c>
    </row>
    <row r="141" spans="1:15" ht="15.75" hidden="1" thickBot="1" x14ac:dyDescent="0.3">
      <c r="A141" s="183" t="s">
        <v>112</v>
      </c>
      <c r="B141" s="1290"/>
      <c r="C141" s="1290"/>
      <c r="D141" s="1290"/>
      <c r="E141" s="1283"/>
      <c r="F141" s="1283"/>
      <c r="G141" s="1283"/>
      <c r="H141" s="184">
        <v>0.27</v>
      </c>
      <c r="I141" s="185">
        <v>0.26</v>
      </c>
      <c r="J141" s="190">
        <f t="shared" si="9"/>
        <v>0.96296296296296291</v>
      </c>
      <c r="K141" s="185"/>
      <c r="L141" s="185"/>
      <c r="M141" s="187" t="s">
        <v>72</v>
      </c>
      <c r="N141" s="188" t="s">
        <v>238</v>
      </c>
      <c r="O141" s="148">
        <f t="shared" si="10"/>
        <v>149</v>
      </c>
    </row>
    <row r="142" spans="1:15" s="1" customFormat="1" x14ac:dyDescent="0.25">
      <c r="A142" s="209"/>
      <c r="B142" s="210"/>
      <c r="C142" s="210"/>
      <c r="D142" s="210"/>
      <c r="E142" s="146"/>
      <c r="F142" s="146"/>
      <c r="G142" s="146"/>
      <c r="H142" s="146"/>
      <c r="I142" s="211"/>
      <c r="J142" s="212"/>
      <c r="K142" s="211"/>
      <c r="L142" s="211"/>
      <c r="M142" s="147"/>
      <c r="N142" s="211"/>
      <c r="O142" s="210"/>
    </row>
    <row r="143" spans="1:15" s="1" customFormat="1" ht="15.75" thickBot="1" x14ac:dyDescent="0.3">
      <c r="A143" s="209"/>
      <c r="B143" s="210"/>
      <c r="C143" s="210"/>
      <c r="D143" s="210"/>
      <c r="E143" s="155"/>
      <c r="F143" s="155"/>
      <c r="G143" s="155"/>
      <c r="H143" s="155"/>
      <c r="I143" s="211"/>
      <c r="J143" s="212"/>
      <c r="K143" s="211"/>
      <c r="L143" s="211"/>
      <c r="M143" s="154"/>
      <c r="N143" s="211"/>
      <c r="O143" s="210"/>
    </row>
    <row r="144" spans="1:15" ht="21" thickBot="1" x14ac:dyDescent="0.3">
      <c r="A144" s="1261" t="s">
        <v>245</v>
      </c>
      <c r="B144" s="1262"/>
      <c r="C144" s="1312"/>
      <c r="D144" s="1312"/>
      <c r="E144" s="1312"/>
      <c r="F144" s="1312"/>
      <c r="G144" s="1312"/>
      <c r="H144" s="1312"/>
      <c r="I144" s="1312"/>
      <c r="J144" s="1312"/>
      <c r="K144" s="1312"/>
      <c r="L144" s="1312"/>
      <c r="M144" s="1312"/>
      <c r="N144" s="1313"/>
    </row>
    <row r="145" spans="1:17" ht="38.25" x14ac:dyDescent="0.25">
      <c r="A145" s="59" t="s">
        <v>50</v>
      </c>
      <c r="B145" s="120" t="s">
        <v>124</v>
      </c>
      <c r="C145" s="119" t="s">
        <v>125</v>
      </c>
      <c r="D145" s="89" t="s">
        <v>126</v>
      </c>
      <c r="E145" s="89" t="s">
        <v>127</v>
      </c>
      <c r="F145" s="89" t="s">
        <v>137</v>
      </c>
      <c r="G145" s="89" t="s">
        <v>129</v>
      </c>
      <c r="H145" s="89" t="s">
        <v>138</v>
      </c>
      <c r="I145" s="89" t="s">
        <v>139</v>
      </c>
      <c r="J145" s="90" t="s">
        <v>140</v>
      </c>
      <c r="K145" s="89" t="s">
        <v>133</v>
      </c>
      <c r="L145" s="89" t="s">
        <v>134</v>
      </c>
      <c r="M145" s="89" t="s">
        <v>135</v>
      </c>
      <c r="N145" s="91" t="s">
        <v>136</v>
      </c>
      <c r="Q145" s="178">
        <f>J157-J156</f>
        <v>0</v>
      </c>
    </row>
    <row r="146" spans="1:17" x14ac:dyDescent="0.25">
      <c r="A146" s="246" t="s">
        <v>114</v>
      </c>
      <c r="B146" s="1306" t="s">
        <v>192</v>
      </c>
      <c r="C146" s="1309" t="s">
        <v>193</v>
      </c>
      <c r="D146" s="1314" t="s">
        <v>198</v>
      </c>
      <c r="E146" s="1220" t="s">
        <v>194</v>
      </c>
      <c r="F146" s="1305">
        <v>100</v>
      </c>
      <c r="G146" s="1305">
        <v>8</v>
      </c>
      <c r="H146" s="272">
        <v>2</v>
      </c>
      <c r="I146" s="251">
        <v>0</v>
      </c>
      <c r="J146" s="273">
        <f>I146/H146</f>
        <v>0</v>
      </c>
      <c r="K146" s="251"/>
      <c r="L146" s="251"/>
      <c r="M146" s="274" t="s">
        <v>72</v>
      </c>
      <c r="N146" s="252"/>
      <c r="O146" s="156">
        <f t="shared" ref="O146:O157" si="11">LEN(N146)</f>
        <v>0</v>
      </c>
    </row>
    <row r="147" spans="1:17" x14ac:dyDescent="0.25">
      <c r="A147" s="62" t="s">
        <v>115</v>
      </c>
      <c r="B147" s="1307"/>
      <c r="C147" s="1310"/>
      <c r="D147" s="1359"/>
      <c r="E147" s="1221"/>
      <c r="F147" s="1282"/>
      <c r="G147" s="1282"/>
      <c r="H147" s="87">
        <v>2</v>
      </c>
      <c r="I147" s="63"/>
      <c r="J147" s="244">
        <f t="shared" ref="J147:J157" si="12">I147/H147</f>
        <v>0</v>
      </c>
      <c r="K147" s="63"/>
      <c r="L147" s="63"/>
      <c r="M147" s="117" t="s">
        <v>72</v>
      </c>
      <c r="N147" s="64"/>
      <c r="O147" s="156">
        <f t="shared" si="11"/>
        <v>0</v>
      </c>
    </row>
    <row r="148" spans="1:17" x14ac:dyDescent="0.25">
      <c r="A148" s="62" t="s">
        <v>116</v>
      </c>
      <c r="B148" s="1307"/>
      <c r="C148" s="1310"/>
      <c r="D148" s="1359"/>
      <c r="E148" s="1221"/>
      <c r="F148" s="1282"/>
      <c r="G148" s="1282"/>
      <c r="H148" s="87">
        <v>2</v>
      </c>
      <c r="I148" s="63"/>
      <c r="J148" s="244">
        <f t="shared" si="12"/>
        <v>0</v>
      </c>
      <c r="K148" s="63"/>
      <c r="L148" s="63"/>
      <c r="M148" s="117" t="s">
        <v>72</v>
      </c>
      <c r="N148" s="64"/>
      <c r="O148" s="156">
        <f t="shared" si="11"/>
        <v>0</v>
      </c>
    </row>
    <row r="149" spans="1:17" x14ac:dyDescent="0.25">
      <c r="A149" s="62" t="s">
        <v>117</v>
      </c>
      <c r="B149" s="1307"/>
      <c r="C149" s="1310"/>
      <c r="D149" s="1359"/>
      <c r="E149" s="1221"/>
      <c r="F149" s="1282"/>
      <c r="G149" s="1282"/>
      <c r="H149" s="87">
        <v>2</v>
      </c>
      <c r="I149" s="63"/>
      <c r="J149" s="244">
        <f t="shared" si="12"/>
        <v>0</v>
      </c>
      <c r="K149" s="63"/>
      <c r="L149" s="63"/>
      <c r="M149" s="117" t="s">
        <v>72</v>
      </c>
      <c r="N149" s="64"/>
      <c r="O149" s="156">
        <f t="shared" si="11"/>
        <v>0</v>
      </c>
    </row>
    <row r="150" spans="1:17" x14ac:dyDescent="0.25">
      <c r="A150" s="62" t="s">
        <v>118</v>
      </c>
      <c r="B150" s="1307"/>
      <c r="C150" s="1310"/>
      <c r="D150" s="1359"/>
      <c r="E150" s="1221"/>
      <c r="F150" s="1282"/>
      <c r="G150" s="1282"/>
      <c r="H150" s="87">
        <v>2</v>
      </c>
      <c r="I150" s="63"/>
      <c r="J150" s="244">
        <f t="shared" si="12"/>
        <v>0</v>
      </c>
      <c r="K150" s="63"/>
      <c r="L150" s="63"/>
      <c r="M150" s="117" t="s">
        <v>72</v>
      </c>
      <c r="N150" s="64"/>
      <c r="O150" s="156">
        <f t="shared" si="11"/>
        <v>0</v>
      </c>
    </row>
    <row r="151" spans="1:17" x14ac:dyDescent="0.25">
      <c r="A151" s="62" t="s">
        <v>119</v>
      </c>
      <c r="B151" s="1307"/>
      <c r="C151" s="1310"/>
      <c r="D151" s="1359"/>
      <c r="E151" s="1221"/>
      <c r="F151" s="1282"/>
      <c r="G151" s="1282"/>
      <c r="H151" s="87">
        <v>2</v>
      </c>
      <c r="I151" s="63"/>
      <c r="J151" s="244">
        <f t="shared" si="12"/>
        <v>0</v>
      </c>
      <c r="K151" s="63"/>
      <c r="L151" s="63"/>
      <c r="M151" s="117" t="s">
        <v>72</v>
      </c>
      <c r="N151" s="64"/>
      <c r="O151" s="156">
        <f t="shared" si="11"/>
        <v>0</v>
      </c>
    </row>
    <row r="152" spans="1:17" x14ac:dyDescent="0.25">
      <c r="A152" s="62" t="s">
        <v>107</v>
      </c>
      <c r="B152" s="1307"/>
      <c r="C152" s="1310"/>
      <c r="D152" s="1359"/>
      <c r="E152" s="1221"/>
      <c r="F152" s="1282"/>
      <c r="G152" s="1282"/>
      <c r="H152" s="87">
        <v>2</v>
      </c>
      <c r="I152" s="63"/>
      <c r="J152" s="244">
        <f t="shared" si="12"/>
        <v>0</v>
      </c>
      <c r="K152" s="63"/>
      <c r="L152" s="63"/>
      <c r="M152" s="117" t="s">
        <v>72</v>
      </c>
      <c r="N152" s="64"/>
      <c r="O152" s="156">
        <f t="shared" si="11"/>
        <v>0</v>
      </c>
    </row>
    <row r="153" spans="1:17" x14ac:dyDescent="0.25">
      <c r="A153" s="62" t="s">
        <v>108</v>
      </c>
      <c r="B153" s="1307"/>
      <c r="C153" s="1310"/>
      <c r="D153" s="1221"/>
      <c r="E153" s="1221"/>
      <c r="F153" s="1282"/>
      <c r="G153" s="1282"/>
      <c r="H153" s="87">
        <v>2</v>
      </c>
      <c r="I153" s="63"/>
      <c r="J153" s="244">
        <f t="shared" si="12"/>
        <v>0</v>
      </c>
      <c r="K153" s="63"/>
      <c r="L153" s="63"/>
      <c r="M153" s="117" t="s">
        <v>72</v>
      </c>
      <c r="N153" s="64"/>
      <c r="O153" s="156">
        <f t="shared" si="11"/>
        <v>0</v>
      </c>
    </row>
    <row r="154" spans="1:17" x14ac:dyDescent="0.25">
      <c r="A154" s="62" t="s">
        <v>109</v>
      </c>
      <c r="B154" s="1307"/>
      <c r="C154" s="1310"/>
      <c r="D154" s="1221"/>
      <c r="E154" s="1221"/>
      <c r="F154" s="1282"/>
      <c r="G154" s="1282"/>
      <c r="H154" s="87">
        <v>2</v>
      </c>
      <c r="I154" s="63"/>
      <c r="J154" s="244">
        <f t="shared" si="12"/>
        <v>0</v>
      </c>
      <c r="K154" s="63"/>
      <c r="L154" s="63"/>
      <c r="M154" s="117" t="s">
        <v>72</v>
      </c>
      <c r="N154" s="64"/>
      <c r="O154" s="156">
        <f t="shared" si="11"/>
        <v>0</v>
      </c>
    </row>
    <row r="155" spans="1:17" s="101" customFormat="1" x14ac:dyDescent="0.25">
      <c r="A155" s="103" t="s">
        <v>110</v>
      </c>
      <c r="B155" s="1307"/>
      <c r="C155" s="1310"/>
      <c r="D155" s="1221"/>
      <c r="E155" s="1221"/>
      <c r="F155" s="1282"/>
      <c r="G155" s="1282"/>
      <c r="H155" s="87">
        <v>2</v>
      </c>
      <c r="I155" s="129"/>
      <c r="J155" s="244">
        <f t="shared" si="12"/>
        <v>0</v>
      </c>
      <c r="K155" s="129"/>
      <c r="L155" s="129"/>
      <c r="M155" s="117" t="s">
        <v>72</v>
      </c>
      <c r="N155" s="207"/>
      <c r="O155" s="156">
        <f t="shared" si="11"/>
        <v>0</v>
      </c>
    </row>
    <row r="156" spans="1:17" s="1" customFormat="1" x14ac:dyDescent="0.25">
      <c r="A156" s="135" t="s">
        <v>111</v>
      </c>
      <c r="B156" s="1307"/>
      <c r="C156" s="1310"/>
      <c r="D156" s="1221"/>
      <c r="E156" s="1221"/>
      <c r="F156" s="1282"/>
      <c r="G156" s="1282"/>
      <c r="H156" s="87">
        <v>2</v>
      </c>
      <c r="I156" s="173"/>
      <c r="J156" s="244">
        <f t="shared" si="12"/>
        <v>0</v>
      </c>
      <c r="K156" s="173"/>
      <c r="L156" s="173"/>
      <c r="M156" s="117" t="s">
        <v>72</v>
      </c>
      <c r="N156" s="181"/>
      <c r="O156" s="156">
        <f t="shared" si="11"/>
        <v>0</v>
      </c>
    </row>
    <row r="157" spans="1:17" s="1" customFormat="1" ht="15.75" thickBot="1" x14ac:dyDescent="0.3">
      <c r="A157" s="239" t="s">
        <v>112</v>
      </c>
      <c r="B157" s="1308"/>
      <c r="C157" s="1311"/>
      <c r="D157" s="1290"/>
      <c r="E157" s="1290"/>
      <c r="F157" s="1283"/>
      <c r="G157" s="1283"/>
      <c r="H157" s="242">
        <v>2</v>
      </c>
      <c r="I157" s="175"/>
      <c r="J157" s="245">
        <f t="shared" si="12"/>
        <v>0</v>
      </c>
      <c r="K157" s="175"/>
      <c r="L157" s="175"/>
      <c r="M157" s="243" t="s">
        <v>72</v>
      </c>
      <c r="N157" s="241"/>
      <c r="O157" s="156">
        <f t="shared" si="11"/>
        <v>0</v>
      </c>
    </row>
    <row r="158" spans="1:17" x14ac:dyDescent="0.25">
      <c r="A158" s="84"/>
      <c r="B158" s="157"/>
      <c r="C158" s="157"/>
      <c r="D158" s="157"/>
      <c r="E158" s="157"/>
      <c r="F158" s="85"/>
      <c r="G158" s="85"/>
      <c r="H158" s="85"/>
      <c r="I158" s="86"/>
      <c r="J158" s="86"/>
      <c r="K158" s="86"/>
      <c r="L158" s="86"/>
      <c r="M158" s="86"/>
      <c r="N158" s="86"/>
      <c r="O158" s="157"/>
    </row>
    <row r="159" spans="1:17" ht="15.75" thickBot="1" x14ac:dyDescent="0.3">
      <c r="A159" s="84"/>
      <c r="B159" s="157"/>
      <c r="C159" s="157"/>
      <c r="D159" s="157"/>
      <c r="E159" s="157"/>
      <c r="F159" s="85"/>
      <c r="G159" s="85"/>
      <c r="H159" s="85"/>
      <c r="I159" s="86"/>
      <c r="J159" s="86"/>
      <c r="K159" s="86"/>
      <c r="L159" s="86"/>
      <c r="M159" s="86"/>
      <c r="N159" s="86"/>
      <c r="O159" s="157"/>
    </row>
    <row r="160" spans="1:17" ht="38.25" x14ac:dyDescent="0.25">
      <c r="A160" s="88" t="s">
        <v>50</v>
      </c>
      <c r="B160" s="118" t="s">
        <v>124</v>
      </c>
      <c r="C160" s="119" t="s">
        <v>125</v>
      </c>
      <c r="D160" s="89" t="s">
        <v>126</v>
      </c>
      <c r="E160" s="89" t="s">
        <v>127</v>
      </c>
      <c r="F160" s="89" t="s">
        <v>137</v>
      </c>
      <c r="G160" s="89" t="s">
        <v>129</v>
      </c>
      <c r="H160" s="89" t="s">
        <v>138</v>
      </c>
      <c r="I160" s="89" t="s">
        <v>139</v>
      </c>
      <c r="J160" s="90" t="s">
        <v>140</v>
      </c>
      <c r="K160" s="89" t="s">
        <v>133</v>
      </c>
      <c r="L160" s="89" t="s">
        <v>134</v>
      </c>
      <c r="M160" s="89" t="s">
        <v>135</v>
      </c>
      <c r="N160" s="91" t="s">
        <v>136</v>
      </c>
      <c r="O160" s="157"/>
    </row>
    <row r="161" spans="1:15" x14ac:dyDescent="0.25">
      <c r="A161" s="246" t="s">
        <v>114</v>
      </c>
      <c r="B161" s="1306" t="s">
        <v>195</v>
      </c>
      <c r="C161" s="1309" t="s">
        <v>196</v>
      </c>
      <c r="D161" s="1220" t="s">
        <v>197</v>
      </c>
      <c r="E161" s="1220" t="s">
        <v>199</v>
      </c>
      <c r="F161" s="1305">
        <v>100</v>
      </c>
      <c r="G161" s="1305">
        <v>370</v>
      </c>
      <c r="H161" s="272">
        <v>50</v>
      </c>
      <c r="I161" s="251" t="e">
        <f>+GESTIÓN!#REF!</f>
        <v>#REF!</v>
      </c>
      <c r="J161" s="275" t="e">
        <f>I161/H161</f>
        <v>#REF!</v>
      </c>
      <c r="K161" s="274" t="s">
        <v>72</v>
      </c>
      <c r="L161" s="274" t="s">
        <v>72</v>
      </c>
      <c r="M161" s="274" t="s">
        <v>72</v>
      </c>
      <c r="N161" s="252"/>
      <c r="O161" s="156">
        <f t="shared" ref="O161:O172" si="13">LEN(N161)</f>
        <v>0</v>
      </c>
    </row>
    <row r="162" spans="1:15" x14ac:dyDescent="0.25">
      <c r="A162" s="62" t="s">
        <v>115</v>
      </c>
      <c r="B162" s="1307"/>
      <c r="C162" s="1310"/>
      <c r="D162" s="1221"/>
      <c r="E162" s="1221"/>
      <c r="F162" s="1282"/>
      <c r="G162" s="1282"/>
      <c r="H162" s="87">
        <v>50</v>
      </c>
      <c r="I162" s="63"/>
      <c r="J162" s="244">
        <f t="shared" ref="J162:J172" si="14">I162/H162</f>
        <v>0</v>
      </c>
      <c r="K162" s="63"/>
      <c r="L162" s="63"/>
      <c r="M162" s="117" t="s">
        <v>72</v>
      </c>
      <c r="N162" s="64"/>
      <c r="O162" s="156">
        <f t="shared" si="13"/>
        <v>0</v>
      </c>
    </row>
    <row r="163" spans="1:15" x14ac:dyDescent="0.25">
      <c r="A163" s="62" t="s">
        <v>116</v>
      </c>
      <c r="B163" s="1307"/>
      <c r="C163" s="1310"/>
      <c r="D163" s="1221"/>
      <c r="E163" s="1221"/>
      <c r="F163" s="1282"/>
      <c r="G163" s="1282"/>
      <c r="H163" s="87">
        <v>50</v>
      </c>
      <c r="I163" s="63"/>
      <c r="J163" s="244">
        <f t="shared" si="14"/>
        <v>0</v>
      </c>
      <c r="K163" s="63"/>
      <c r="L163" s="63"/>
      <c r="M163" s="117" t="s">
        <v>72</v>
      </c>
      <c r="N163" s="64"/>
      <c r="O163" s="156">
        <f t="shared" si="13"/>
        <v>0</v>
      </c>
    </row>
    <row r="164" spans="1:15" x14ac:dyDescent="0.25">
      <c r="A164" s="62" t="s">
        <v>117</v>
      </c>
      <c r="B164" s="1307"/>
      <c r="C164" s="1310"/>
      <c r="D164" s="1221"/>
      <c r="E164" s="1221"/>
      <c r="F164" s="1282"/>
      <c r="G164" s="1282"/>
      <c r="H164" s="87">
        <v>50</v>
      </c>
      <c r="I164" s="63"/>
      <c r="J164" s="244">
        <f t="shared" si="14"/>
        <v>0</v>
      </c>
      <c r="K164" s="63"/>
      <c r="L164" s="63"/>
      <c r="M164" s="117" t="s">
        <v>72</v>
      </c>
      <c r="N164" s="64"/>
      <c r="O164" s="156">
        <f t="shared" si="13"/>
        <v>0</v>
      </c>
    </row>
    <row r="165" spans="1:15" x14ac:dyDescent="0.25">
      <c r="A165" s="62" t="s">
        <v>118</v>
      </c>
      <c r="B165" s="1307"/>
      <c r="C165" s="1310"/>
      <c r="D165" s="1221"/>
      <c r="E165" s="1221"/>
      <c r="F165" s="1282"/>
      <c r="G165" s="1282"/>
      <c r="H165" s="87">
        <v>50</v>
      </c>
      <c r="I165" s="63"/>
      <c r="J165" s="244">
        <f t="shared" si="14"/>
        <v>0</v>
      </c>
      <c r="K165" s="63"/>
      <c r="L165" s="63"/>
      <c r="M165" s="117" t="s">
        <v>72</v>
      </c>
      <c r="N165" s="64"/>
      <c r="O165" s="156">
        <f t="shared" si="13"/>
        <v>0</v>
      </c>
    </row>
    <row r="166" spans="1:15" x14ac:dyDescent="0.25">
      <c r="A166" s="62" t="s">
        <v>119</v>
      </c>
      <c r="B166" s="1307"/>
      <c r="C166" s="1310"/>
      <c r="D166" s="1221"/>
      <c r="E166" s="1221"/>
      <c r="F166" s="1282"/>
      <c r="G166" s="1282"/>
      <c r="H166" s="87">
        <v>50</v>
      </c>
      <c r="I166" s="63"/>
      <c r="J166" s="244">
        <f t="shared" si="14"/>
        <v>0</v>
      </c>
      <c r="K166" s="63"/>
      <c r="L166" s="63"/>
      <c r="M166" s="117" t="s">
        <v>72</v>
      </c>
      <c r="N166" s="64"/>
      <c r="O166" s="156">
        <f t="shared" si="13"/>
        <v>0</v>
      </c>
    </row>
    <row r="167" spans="1:15" x14ac:dyDescent="0.25">
      <c r="A167" s="62" t="s">
        <v>107</v>
      </c>
      <c r="B167" s="1307"/>
      <c r="C167" s="1310"/>
      <c r="D167" s="1221"/>
      <c r="E167" s="1221"/>
      <c r="F167" s="1282"/>
      <c r="G167" s="1282"/>
      <c r="H167" s="87">
        <v>50</v>
      </c>
      <c r="I167" s="63"/>
      <c r="J167" s="244">
        <f t="shared" si="14"/>
        <v>0</v>
      </c>
      <c r="K167" s="63"/>
      <c r="L167" s="63"/>
      <c r="M167" s="117" t="s">
        <v>72</v>
      </c>
      <c r="N167" s="64"/>
      <c r="O167" s="156">
        <f t="shared" si="13"/>
        <v>0</v>
      </c>
    </row>
    <row r="168" spans="1:15" x14ac:dyDescent="0.25">
      <c r="A168" s="62" t="s">
        <v>108</v>
      </c>
      <c r="B168" s="1307"/>
      <c r="C168" s="1310"/>
      <c r="D168" s="1221"/>
      <c r="E168" s="1221"/>
      <c r="F168" s="1282"/>
      <c r="G168" s="1282"/>
      <c r="H168" s="87">
        <v>50</v>
      </c>
      <c r="I168" s="63"/>
      <c r="J168" s="244">
        <f t="shared" si="14"/>
        <v>0</v>
      </c>
      <c r="K168" s="63"/>
      <c r="L168" s="63"/>
      <c r="M168" s="117" t="s">
        <v>72</v>
      </c>
      <c r="N168" s="64"/>
      <c r="O168" s="156">
        <f t="shared" si="13"/>
        <v>0</v>
      </c>
    </row>
    <row r="169" spans="1:15" x14ac:dyDescent="0.25">
      <c r="A169" s="62" t="s">
        <v>109</v>
      </c>
      <c r="B169" s="1307"/>
      <c r="C169" s="1310"/>
      <c r="D169" s="1221"/>
      <c r="E169" s="1221"/>
      <c r="F169" s="1282"/>
      <c r="G169" s="1282"/>
      <c r="H169" s="87">
        <v>50</v>
      </c>
      <c r="I169" s="63"/>
      <c r="J169" s="244">
        <f t="shared" si="14"/>
        <v>0</v>
      </c>
      <c r="K169" s="63"/>
      <c r="L169" s="63"/>
      <c r="M169" s="117" t="s">
        <v>72</v>
      </c>
      <c r="N169" s="64"/>
      <c r="O169" s="156">
        <f t="shared" si="13"/>
        <v>0</v>
      </c>
    </row>
    <row r="170" spans="1:15" s="101" customFormat="1" x14ac:dyDescent="0.25">
      <c r="A170" s="103" t="s">
        <v>110</v>
      </c>
      <c r="B170" s="1307"/>
      <c r="C170" s="1310"/>
      <c r="D170" s="1221"/>
      <c r="E170" s="1221"/>
      <c r="F170" s="1282"/>
      <c r="G170" s="1282"/>
      <c r="H170" s="87">
        <v>50</v>
      </c>
      <c r="I170" s="129"/>
      <c r="J170" s="244">
        <f t="shared" si="14"/>
        <v>0</v>
      </c>
      <c r="K170" s="129"/>
      <c r="L170" s="129"/>
      <c r="M170" s="117" t="s">
        <v>72</v>
      </c>
      <c r="N170" s="207"/>
      <c r="O170" s="156">
        <f t="shared" si="13"/>
        <v>0</v>
      </c>
    </row>
    <row r="171" spans="1:15" x14ac:dyDescent="0.25">
      <c r="A171" s="135" t="s">
        <v>111</v>
      </c>
      <c r="B171" s="1307"/>
      <c r="C171" s="1310"/>
      <c r="D171" s="1221"/>
      <c r="E171" s="1221"/>
      <c r="F171" s="1282"/>
      <c r="G171" s="1282"/>
      <c r="H171" s="87">
        <v>50</v>
      </c>
      <c r="I171" s="173"/>
      <c r="J171" s="244">
        <f t="shared" si="14"/>
        <v>0</v>
      </c>
      <c r="K171" s="173"/>
      <c r="L171" s="173"/>
      <c r="M171" s="117" t="s">
        <v>72</v>
      </c>
      <c r="N171" s="181"/>
      <c r="O171" s="156">
        <f t="shared" si="13"/>
        <v>0</v>
      </c>
    </row>
    <row r="172" spans="1:15" s="1" customFormat="1" ht="15.75" thickBot="1" x14ac:dyDescent="0.3">
      <c r="A172" s="239" t="s">
        <v>112</v>
      </c>
      <c r="B172" s="1308"/>
      <c r="C172" s="1311"/>
      <c r="D172" s="1290"/>
      <c r="E172" s="1290"/>
      <c r="F172" s="1283"/>
      <c r="G172" s="1283"/>
      <c r="H172" s="242">
        <v>50</v>
      </c>
      <c r="I172" s="175"/>
      <c r="J172" s="245">
        <f t="shared" si="14"/>
        <v>0</v>
      </c>
      <c r="K172" s="175"/>
      <c r="L172" s="175"/>
      <c r="M172" s="243" t="s">
        <v>72</v>
      </c>
      <c r="N172" s="241"/>
      <c r="O172" s="156">
        <f t="shared" si="13"/>
        <v>0</v>
      </c>
    </row>
    <row r="173" spans="1:15" x14ac:dyDescent="0.25">
      <c r="A173" s="84"/>
      <c r="B173" s="157"/>
      <c r="C173" s="157"/>
      <c r="D173" s="157"/>
      <c r="E173" s="157"/>
      <c r="F173" s="85"/>
      <c r="G173" s="85"/>
      <c r="H173" s="85"/>
      <c r="I173" s="86"/>
      <c r="J173" s="86"/>
      <c r="K173" s="86"/>
      <c r="L173" s="86"/>
      <c r="M173" s="86"/>
      <c r="N173" s="86"/>
      <c r="O173" s="157"/>
    </row>
    <row r="174" spans="1:15" ht="15.75" thickBot="1" x14ac:dyDescent="0.3">
      <c r="A174" s="84"/>
      <c r="B174" s="157"/>
      <c r="C174" s="157"/>
      <c r="D174" s="157"/>
      <c r="E174" s="157"/>
      <c r="F174" s="85"/>
      <c r="G174" s="85"/>
      <c r="H174" s="85"/>
      <c r="I174" s="86"/>
      <c r="J174" s="86"/>
      <c r="K174" s="86"/>
      <c r="L174" s="86"/>
      <c r="M174" s="86"/>
      <c r="N174" s="86"/>
      <c r="O174" s="157"/>
    </row>
    <row r="175" spans="1:15" ht="38.25" x14ac:dyDescent="0.25">
      <c r="A175" s="88" t="s">
        <v>50</v>
      </c>
      <c r="B175" s="118" t="s">
        <v>124</v>
      </c>
      <c r="C175" s="119" t="s">
        <v>125</v>
      </c>
      <c r="D175" s="89" t="s">
        <v>126</v>
      </c>
      <c r="E175" s="89" t="s">
        <v>127</v>
      </c>
      <c r="F175" s="89" t="s">
        <v>137</v>
      </c>
      <c r="G175" s="89" t="s">
        <v>129</v>
      </c>
      <c r="H175" s="89" t="s">
        <v>138</v>
      </c>
      <c r="I175" s="89" t="s">
        <v>139</v>
      </c>
      <c r="J175" s="90" t="s">
        <v>140</v>
      </c>
      <c r="K175" s="89" t="s">
        <v>133</v>
      </c>
      <c r="L175" s="89" t="s">
        <v>134</v>
      </c>
      <c r="M175" s="89" t="s">
        <v>135</v>
      </c>
      <c r="N175" s="91" t="s">
        <v>136</v>
      </c>
      <c r="O175" s="157"/>
    </row>
    <row r="176" spans="1:15" x14ac:dyDescent="0.25">
      <c r="A176" s="246" t="s">
        <v>114</v>
      </c>
      <c r="B176" s="1306" t="s">
        <v>195</v>
      </c>
      <c r="C176" s="1309" t="s">
        <v>196</v>
      </c>
      <c r="D176" s="1220" t="s">
        <v>200</v>
      </c>
      <c r="E176" s="1220" t="s">
        <v>199</v>
      </c>
      <c r="F176" s="1305">
        <v>100</v>
      </c>
      <c r="G176" s="1305">
        <v>590</v>
      </c>
      <c r="H176" s="272">
        <v>590</v>
      </c>
      <c r="I176" s="251" t="e">
        <f>+GESTIÓN!#REF!</f>
        <v>#REF!</v>
      </c>
      <c r="J176" s="275" t="e">
        <f>I176/H176</f>
        <v>#REF!</v>
      </c>
      <c r="K176" s="274" t="s">
        <v>72</v>
      </c>
      <c r="L176" s="274" t="s">
        <v>72</v>
      </c>
      <c r="M176" s="274" t="s">
        <v>72</v>
      </c>
      <c r="N176" s="252"/>
      <c r="O176" s="156">
        <f t="shared" ref="O176:O187" si="15">LEN(N176)</f>
        <v>0</v>
      </c>
    </row>
    <row r="177" spans="1:15" x14ac:dyDescent="0.25">
      <c r="A177" s="62" t="s">
        <v>115</v>
      </c>
      <c r="B177" s="1307"/>
      <c r="C177" s="1310"/>
      <c r="D177" s="1221"/>
      <c r="E177" s="1221"/>
      <c r="F177" s="1282"/>
      <c r="G177" s="1282"/>
      <c r="H177" s="87">
        <v>590</v>
      </c>
      <c r="I177" s="63"/>
      <c r="J177" s="244">
        <f t="shared" ref="J177:J187" si="16">I177/H177</f>
        <v>0</v>
      </c>
      <c r="K177" s="63"/>
      <c r="L177" s="63"/>
      <c r="M177" s="117"/>
      <c r="N177" s="64"/>
      <c r="O177" s="156">
        <f t="shared" si="15"/>
        <v>0</v>
      </c>
    </row>
    <row r="178" spans="1:15" x14ac:dyDescent="0.25">
      <c r="A178" s="62" t="s">
        <v>116</v>
      </c>
      <c r="B178" s="1307"/>
      <c r="C178" s="1310"/>
      <c r="D178" s="1221"/>
      <c r="E178" s="1221"/>
      <c r="F178" s="1282"/>
      <c r="G178" s="1282"/>
      <c r="H178" s="87">
        <v>590</v>
      </c>
      <c r="I178" s="63"/>
      <c r="J178" s="244">
        <f t="shared" si="16"/>
        <v>0</v>
      </c>
      <c r="K178" s="63"/>
      <c r="L178" s="63"/>
      <c r="M178" s="117"/>
      <c r="N178" s="64"/>
      <c r="O178" s="156">
        <f t="shared" si="15"/>
        <v>0</v>
      </c>
    </row>
    <row r="179" spans="1:15" x14ac:dyDescent="0.25">
      <c r="A179" s="62" t="s">
        <v>117</v>
      </c>
      <c r="B179" s="1307"/>
      <c r="C179" s="1310"/>
      <c r="D179" s="1221"/>
      <c r="E179" s="1221"/>
      <c r="F179" s="1282"/>
      <c r="G179" s="1282"/>
      <c r="H179" s="87">
        <v>590</v>
      </c>
      <c r="I179" s="63"/>
      <c r="J179" s="244">
        <f t="shared" si="16"/>
        <v>0</v>
      </c>
      <c r="K179" s="63"/>
      <c r="L179" s="63"/>
      <c r="M179" s="117"/>
      <c r="N179" s="64"/>
      <c r="O179" s="156">
        <f t="shared" si="15"/>
        <v>0</v>
      </c>
    </row>
    <row r="180" spans="1:15" x14ac:dyDescent="0.25">
      <c r="A180" s="62" t="s">
        <v>118</v>
      </c>
      <c r="B180" s="1307"/>
      <c r="C180" s="1310"/>
      <c r="D180" s="1221"/>
      <c r="E180" s="1221"/>
      <c r="F180" s="1282"/>
      <c r="G180" s="1282"/>
      <c r="H180" s="87">
        <v>590</v>
      </c>
      <c r="I180" s="63"/>
      <c r="J180" s="244">
        <f t="shared" si="16"/>
        <v>0</v>
      </c>
      <c r="K180" s="63"/>
      <c r="L180" s="63"/>
      <c r="M180" s="117"/>
      <c r="N180" s="64"/>
      <c r="O180" s="156">
        <f t="shared" si="15"/>
        <v>0</v>
      </c>
    </row>
    <row r="181" spans="1:15" x14ac:dyDescent="0.25">
      <c r="A181" s="62" t="s">
        <v>119</v>
      </c>
      <c r="B181" s="1307"/>
      <c r="C181" s="1310"/>
      <c r="D181" s="1221"/>
      <c r="E181" s="1221"/>
      <c r="F181" s="1282"/>
      <c r="G181" s="1282"/>
      <c r="H181" s="87">
        <v>590</v>
      </c>
      <c r="I181" s="63"/>
      <c r="J181" s="244">
        <f t="shared" si="16"/>
        <v>0</v>
      </c>
      <c r="K181" s="63"/>
      <c r="L181" s="63"/>
      <c r="M181" s="117"/>
      <c r="N181" s="64"/>
      <c r="O181" s="156">
        <f t="shared" si="15"/>
        <v>0</v>
      </c>
    </row>
    <row r="182" spans="1:15" x14ac:dyDescent="0.25">
      <c r="A182" s="62" t="s">
        <v>107</v>
      </c>
      <c r="B182" s="1307"/>
      <c r="C182" s="1310"/>
      <c r="D182" s="1221"/>
      <c r="E182" s="1221"/>
      <c r="F182" s="1282"/>
      <c r="G182" s="1282"/>
      <c r="H182" s="87">
        <v>590</v>
      </c>
      <c r="I182" s="63"/>
      <c r="J182" s="244">
        <f t="shared" si="16"/>
        <v>0</v>
      </c>
      <c r="K182" s="63"/>
      <c r="L182" s="63"/>
      <c r="M182" s="117"/>
      <c r="N182" s="64"/>
      <c r="O182" s="156">
        <f t="shared" si="15"/>
        <v>0</v>
      </c>
    </row>
    <row r="183" spans="1:15" x14ac:dyDescent="0.25">
      <c r="A183" s="62" t="s">
        <v>108</v>
      </c>
      <c r="B183" s="1307"/>
      <c r="C183" s="1310"/>
      <c r="D183" s="1221"/>
      <c r="E183" s="1221"/>
      <c r="F183" s="1282"/>
      <c r="G183" s="1282"/>
      <c r="H183" s="87">
        <v>590</v>
      </c>
      <c r="I183" s="63"/>
      <c r="J183" s="244">
        <f t="shared" si="16"/>
        <v>0</v>
      </c>
      <c r="K183" s="63"/>
      <c r="L183" s="63"/>
      <c r="M183" s="117"/>
      <c r="N183" s="64"/>
      <c r="O183" s="156">
        <f t="shared" si="15"/>
        <v>0</v>
      </c>
    </row>
    <row r="184" spans="1:15" x14ac:dyDescent="0.25">
      <c r="A184" s="62" t="s">
        <v>109</v>
      </c>
      <c r="B184" s="1307"/>
      <c r="C184" s="1310"/>
      <c r="D184" s="1221"/>
      <c r="E184" s="1221"/>
      <c r="F184" s="1282"/>
      <c r="G184" s="1282"/>
      <c r="H184" s="87">
        <v>590</v>
      </c>
      <c r="I184" s="63"/>
      <c r="J184" s="244">
        <f t="shared" si="16"/>
        <v>0</v>
      </c>
      <c r="K184" s="63"/>
      <c r="L184" s="63"/>
      <c r="M184" s="117"/>
      <c r="N184" s="64"/>
      <c r="O184" s="156">
        <f t="shared" si="15"/>
        <v>0</v>
      </c>
    </row>
    <row r="185" spans="1:15" s="101" customFormat="1" x14ac:dyDescent="0.25">
      <c r="A185" s="103" t="s">
        <v>110</v>
      </c>
      <c r="B185" s="1307"/>
      <c r="C185" s="1310"/>
      <c r="D185" s="1221"/>
      <c r="E185" s="1221"/>
      <c r="F185" s="1282"/>
      <c r="G185" s="1282"/>
      <c r="H185" s="87">
        <v>590</v>
      </c>
      <c r="I185" s="129"/>
      <c r="J185" s="244">
        <f t="shared" si="16"/>
        <v>0</v>
      </c>
      <c r="K185" s="129"/>
      <c r="L185" s="129"/>
      <c r="M185" s="25"/>
      <c r="N185" s="207"/>
      <c r="O185" s="156">
        <f t="shared" si="15"/>
        <v>0</v>
      </c>
    </row>
    <row r="186" spans="1:15" x14ac:dyDescent="0.25">
      <c r="A186" s="135" t="s">
        <v>111</v>
      </c>
      <c r="B186" s="1307"/>
      <c r="C186" s="1310"/>
      <c r="D186" s="1221"/>
      <c r="E186" s="1221"/>
      <c r="F186" s="1282"/>
      <c r="G186" s="1282"/>
      <c r="H186" s="87">
        <v>590</v>
      </c>
      <c r="I186" s="173"/>
      <c r="J186" s="244">
        <f t="shared" si="16"/>
        <v>0</v>
      </c>
      <c r="K186" s="173"/>
      <c r="L186" s="173"/>
      <c r="M186" s="158"/>
      <c r="N186" s="181"/>
      <c r="O186" s="156">
        <f t="shared" si="15"/>
        <v>0</v>
      </c>
    </row>
    <row r="187" spans="1:15" s="1" customFormat="1" ht="15.75" thickBot="1" x14ac:dyDescent="0.3">
      <c r="A187" s="239" t="s">
        <v>112</v>
      </c>
      <c r="B187" s="1308"/>
      <c r="C187" s="1311"/>
      <c r="D187" s="1290"/>
      <c r="E187" s="1290"/>
      <c r="F187" s="1283"/>
      <c r="G187" s="1283"/>
      <c r="H187" s="242">
        <v>590</v>
      </c>
      <c r="I187" s="175"/>
      <c r="J187" s="245">
        <f t="shared" si="16"/>
        <v>0</v>
      </c>
      <c r="K187" s="175"/>
      <c r="L187" s="175"/>
      <c r="M187" s="240"/>
      <c r="N187" s="241"/>
      <c r="O187" s="156">
        <f t="shared" si="15"/>
        <v>0</v>
      </c>
    </row>
    <row r="188" spans="1:15" x14ac:dyDescent="0.25">
      <c r="A188" s="84"/>
      <c r="B188" s="157"/>
      <c r="C188" s="157"/>
      <c r="D188" s="157"/>
      <c r="E188" s="157"/>
      <c r="F188" s="85"/>
      <c r="G188" s="85"/>
      <c r="H188" s="85"/>
      <c r="I188" s="86"/>
      <c r="J188" s="86"/>
      <c r="K188" s="86"/>
      <c r="L188" s="86"/>
      <c r="M188" s="86"/>
      <c r="N188" s="86"/>
      <c r="O188" s="157"/>
    </row>
    <row r="189" spans="1:15" ht="15.75" thickBot="1" x14ac:dyDescent="0.3">
      <c r="A189" s="84"/>
      <c r="B189" s="157"/>
      <c r="C189" s="157"/>
      <c r="D189" s="157"/>
      <c r="E189" s="157"/>
      <c r="F189" s="85"/>
      <c r="G189" s="85"/>
      <c r="H189" s="85"/>
      <c r="I189" s="86"/>
      <c r="J189" s="86"/>
      <c r="K189" s="86"/>
      <c r="L189" s="86"/>
      <c r="M189" s="86"/>
      <c r="N189" s="86"/>
      <c r="O189" s="157"/>
    </row>
    <row r="190" spans="1:15" ht="38.25" x14ac:dyDescent="0.25">
      <c r="A190" s="88" t="s">
        <v>50</v>
      </c>
      <c r="B190" s="89" t="s">
        <v>124</v>
      </c>
      <c r="C190" s="89" t="s">
        <v>125</v>
      </c>
      <c r="D190" s="89" t="s">
        <v>126</v>
      </c>
      <c r="E190" s="89" t="s">
        <v>127</v>
      </c>
      <c r="F190" s="89" t="s">
        <v>137</v>
      </c>
      <c r="G190" s="89" t="s">
        <v>129</v>
      </c>
      <c r="H190" s="89" t="s">
        <v>138</v>
      </c>
      <c r="I190" s="89" t="s">
        <v>139</v>
      </c>
      <c r="J190" s="90" t="s">
        <v>140</v>
      </c>
      <c r="K190" s="89" t="s">
        <v>133</v>
      </c>
      <c r="L190" s="89" t="s">
        <v>134</v>
      </c>
      <c r="M190" s="89" t="s">
        <v>135</v>
      </c>
      <c r="N190" s="91" t="s">
        <v>136</v>
      </c>
      <c r="O190" s="157"/>
    </row>
    <row r="191" spans="1:15" x14ac:dyDescent="0.25">
      <c r="A191" s="246" t="s">
        <v>114</v>
      </c>
      <c r="B191" s="1220" t="s">
        <v>201</v>
      </c>
      <c r="C191" s="1220" t="s">
        <v>202</v>
      </c>
      <c r="D191" s="1220" t="s">
        <v>203</v>
      </c>
      <c r="E191" s="1305" t="s">
        <v>194</v>
      </c>
      <c r="F191" s="1305">
        <v>100</v>
      </c>
      <c r="G191" s="1305">
        <v>4</v>
      </c>
      <c r="H191" s="276">
        <v>0.73</v>
      </c>
      <c r="I191" s="251" t="e">
        <f>+GESTIÓN!#REF!</f>
        <v>#REF!</v>
      </c>
      <c r="J191" s="275" t="e">
        <f t="shared" ref="J191:J202" si="17">I191/H191</f>
        <v>#REF!</v>
      </c>
      <c r="K191" s="277" t="e">
        <f>+INVERSIÓN!#REF!</f>
        <v>#REF!</v>
      </c>
      <c r="L191" s="274">
        <v>0</v>
      </c>
      <c r="M191" s="274" t="e">
        <f>L191/K191</f>
        <v>#REF!</v>
      </c>
      <c r="N191" s="252"/>
      <c r="O191" s="156">
        <f t="shared" ref="O191:O202" si="18">LEN(N191)</f>
        <v>0</v>
      </c>
    </row>
    <row r="192" spans="1:15" x14ac:dyDescent="0.25">
      <c r="A192" s="62" t="s">
        <v>115</v>
      </c>
      <c r="B192" s="1221"/>
      <c r="C192" s="1221"/>
      <c r="D192" s="1221"/>
      <c r="E192" s="1282"/>
      <c r="F192" s="1282"/>
      <c r="G192" s="1282"/>
      <c r="H192" s="159">
        <v>0.73</v>
      </c>
      <c r="I192" s="63"/>
      <c r="J192" s="244">
        <f t="shared" si="17"/>
        <v>0</v>
      </c>
      <c r="K192" s="63"/>
      <c r="L192" s="63"/>
      <c r="M192" s="117"/>
      <c r="N192" s="64"/>
      <c r="O192" s="156"/>
    </row>
    <row r="193" spans="1:15" x14ac:dyDescent="0.25">
      <c r="A193" s="62" t="s">
        <v>116</v>
      </c>
      <c r="B193" s="1221"/>
      <c r="C193" s="1221"/>
      <c r="D193" s="1221"/>
      <c r="E193" s="1282"/>
      <c r="F193" s="1282"/>
      <c r="G193" s="1282"/>
      <c r="H193" s="159">
        <v>0.73</v>
      </c>
      <c r="I193" s="63"/>
      <c r="J193" s="244">
        <f t="shared" si="17"/>
        <v>0</v>
      </c>
      <c r="K193" s="63"/>
      <c r="L193" s="63"/>
      <c r="M193" s="117"/>
      <c r="N193" s="64"/>
      <c r="O193" s="156"/>
    </row>
    <row r="194" spans="1:15" x14ac:dyDescent="0.25">
      <c r="A194" s="62" t="s">
        <v>117</v>
      </c>
      <c r="B194" s="1221"/>
      <c r="C194" s="1221"/>
      <c r="D194" s="1221"/>
      <c r="E194" s="1282"/>
      <c r="F194" s="1282"/>
      <c r="G194" s="1282"/>
      <c r="H194" s="159">
        <v>0.73</v>
      </c>
      <c r="I194" s="63"/>
      <c r="J194" s="244">
        <f t="shared" si="17"/>
        <v>0</v>
      </c>
      <c r="K194" s="63"/>
      <c r="L194" s="63"/>
      <c r="M194" s="117"/>
      <c r="N194" s="64"/>
      <c r="O194" s="156"/>
    </row>
    <row r="195" spans="1:15" x14ac:dyDescent="0.25">
      <c r="A195" s="62" t="s">
        <v>118</v>
      </c>
      <c r="B195" s="1221"/>
      <c r="C195" s="1221"/>
      <c r="D195" s="1221"/>
      <c r="E195" s="1282"/>
      <c r="F195" s="1282"/>
      <c r="G195" s="1282"/>
      <c r="H195" s="159">
        <v>0.73</v>
      </c>
      <c r="I195" s="63"/>
      <c r="J195" s="244">
        <f t="shared" si="17"/>
        <v>0</v>
      </c>
      <c r="K195" s="63"/>
      <c r="L195" s="63"/>
      <c r="M195" s="117"/>
      <c r="N195" s="64"/>
      <c r="O195" s="156"/>
    </row>
    <row r="196" spans="1:15" x14ac:dyDescent="0.25">
      <c r="A196" s="62" t="s">
        <v>119</v>
      </c>
      <c r="B196" s="1221"/>
      <c r="C196" s="1221"/>
      <c r="D196" s="1221"/>
      <c r="E196" s="1282"/>
      <c r="F196" s="1282"/>
      <c r="G196" s="1282"/>
      <c r="H196" s="159">
        <v>0.73</v>
      </c>
      <c r="I196" s="63"/>
      <c r="J196" s="244">
        <f t="shared" si="17"/>
        <v>0</v>
      </c>
      <c r="K196" s="63"/>
      <c r="L196" s="63"/>
      <c r="M196" s="117"/>
      <c r="N196" s="64"/>
      <c r="O196" s="156"/>
    </row>
    <row r="197" spans="1:15" x14ac:dyDescent="0.25">
      <c r="A197" s="62" t="s">
        <v>107</v>
      </c>
      <c r="B197" s="1221"/>
      <c r="C197" s="1221"/>
      <c r="D197" s="1221"/>
      <c r="E197" s="1282"/>
      <c r="F197" s="1282"/>
      <c r="G197" s="1282"/>
      <c r="H197" s="159">
        <v>0.73</v>
      </c>
      <c r="I197" s="63"/>
      <c r="J197" s="244">
        <f t="shared" si="17"/>
        <v>0</v>
      </c>
      <c r="K197" s="63"/>
      <c r="L197" s="63"/>
      <c r="M197" s="117"/>
      <c r="N197" s="64"/>
      <c r="O197" s="156"/>
    </row>
    <row r="198" spans="1:15" x14ac:dyDescent="0.25">
      <c r="A198" s="62" t="s">
        <v>108</v>
      </c>
      <c r="B198" s="1221"/>
      <c r="C198" s="1221"/>
      <c r="D198" s="1221"/>
      <c r="E198" s="1282"/>
      <c r="F198" s="1282"/>
      <c r="G198" s="1282"/>
      <c r="H198" s="159">
        <v>0.73</v>
      </c>
      <c r="I198" s="63"/>
      <c r="J198" s="244">
        <f t="shared" si="17"/>
        <v>0</v>
      </c>
      <c r="K198" s="63"/>
      <c r="L198" s="63"/>
      <c r="M198" s="117" t="s">
        <v>72</v>
      </c>
      <c r="N198" s="64"/>
      <c r="O198" s="156">
        <f t="shared" si="18"/>
        <v>0</v>
      </c>
    </row>
    <row r="199" spans="1:15" x14ac:dyDescent="0.25">
      <c r="A199" s="62" t="s">
        <v>109</v>
      </c>
      <c r="B199" s="1221"/>
      <c r="C199" s="1221"/>
      <c r="D199" s="1221"/>
      <c r="E199" s="1282"/>
      <c r="F199" s="1282"/>
      <c r="G199" s="1282"/>
      <c r="H199" s="159">
        <v>0.73</v>
      </c>
      <c r="I199" s="63"/>
      <c r="J199" s="244">
        <f t="shared" si="17"/>
        <v>0</v>
      </c>
      <c r="K199" s="63"/>
      <c r="L199" s="63"/>
      <c r="M199" s="117" t="s">
        <v>72</v>
      </c>
      <c r="N199" s="64"/>
      <c r="O199" s="156">
        <f t="shared" si="18"/>
        <v>0</v>
      </c>
    </row>
    <row r="200" spans="1:15" s="101" customFormat="1" x14ac:dyDescent="0.25">
      <c r="A200" s="103" t="s">
        <v>110</v>
      </c>
      <c r="B200" s="1221"/>
      <c r="C200" s="1221"/>
      <c r="D200" s="1221"/>
      <c r="E200" s="1282"/>
      <c r="F200" s="1282"/>
      <c r="G200" s="1282"/>
      <c r="H200" s="159">
        <v>0.73</v>
      </c>
      <c r="I200" s="129"/>
      <c r="J200" s="244">
        <f t="shared" si="17"/>
        <v>0</v>
      </c>
      <c r="K200" s="129"/>
      <c r="L200" s="129"/>
      <c r="M200" s="25" t="s">
        <v>72</v>
      </c>
      <c r="N200" s="207"/>
      <c r="O200" s="208">
        <f t="shared" si="18"/>
        <v>0</v>
      </c>
    </row>
    <row r="201" spans="1:15" s="1" customFormat="1" x14ac:dyDescent="0.25">
      <c r="A201" s="135" t="s">
        <v>111</v>
      </c>
      <c r="B201" s="1221"/>
      <c r="C201" s="1221"/>
      <c r="D201" s="1221"/>
      <c r="E201" s="1282"/>
      <c r="F201" s="1282"/>
      <c r="G201" s="1282"/>
      <c r="H201" s="159">
        <v>0.73</v>
      </c>
      <c r="I201" s="192"/>
      <c r="J201" s="244">
        <f t="shared" si="17"/>
        <v>0</v>
      </c>
      <c r="K201" s="173"/>
      <c r="L201" s="173"/>
      <c r="M201" s="158" t="s">
        <v>72</v>
      </c>
      <c r="N201" s="181"/>
      <c r="O201" s="182">
        <f t="shared" si="18"/>
        <v>0</v>
      </c>
    </row>
    <row r="202" spans="1:15" s="1" customFormat="1" ht="15.75" thickBot="1" x14ac:dyDescent="0.3">
      <c r="A202" s="239" t="s">
        <v>112</v>
      </c>
      <c r="B202" s="1290"/>
      <c r="C202" s="1290"/>
      <c r="D202" s="1290"/>
      <c r="E202" s="1283"/>
      <c r="F202" s="1283"/>
      <c r="G202" s="1283"/>
      <c r="H202" s="242">
        <v>0.73</v>
      </c>
      <c r="I202" s="175"/>
      <c r="J202" s="245">
        <f t="shared" si="17"/>
        <v>0</v>
      </c>
      <c r="K202" s="175"/>
      <c r="L202" s="175"/>
      <c r="M202" s="240" t="s">
        <v>72</v>
      </c>
      <c r="N202" s="241"/>
      <c r="O202" s="182">
        <f t="shared" si="18"/>
        <v>0</v>
      </c>
    </row>
    <row r="203" spans="1:15" s="1" customFormat="1" x14ac:dyDescent="0.25">
      <c r="A203" s="209"/>
      <c r="B203" s="210"/>
      <c r="C203" s="210"/>
      <c r="D203" s="210"/>
      <c r="E203" s="155"/>
      <c r="F203" s="155"/>
      <c r="G203" s="155"/>
      <c r="H203" s="155"/>
      <c r="I203" s="211"/>
      <c r="J203" s="212"/>
      <c r="K203" s="211"/>
      <c r="L203" s="211"/>
      <c r="M203" s="154"/>
      <c r="N203" s="211"/>
      <c r="O203" s="210"/>
    </row>
    <row r="204" spans="1:15" s="1" customFormat="1" x14ac:dyDescent="0.25">
      <c r="A204" s="209"/>
      <c r="B204" s="210"/>
      <c r="C204" s="210"/>
      <c r="D204" s="210"/>
      <c r="E204" s="155"/>
      <c r="F204" s="155"/>
      <c r="G204" s="155"/>
      <c r="H204" s="155"/>
      <c r="I204" s="211"/>
      <c r="J204" s="212"/>
      <c r="K204" s="211"/>
      <c r="L204" s="211"/>
      <c r="M204" s="154"/>
      <c r="N204" s="211"/>
      <c r="O204" s="210"/>
    </row>
    <row r="205" spans="1:15" s="1" customFormat="1" x14ac:dyDescent="0.25">
      <c r="A205" s="209"/>
      <c r="B205" s="210"/>
      <c r="C205" s="210"/>
      <c r="D205" s="210"/>
      <c r="E205" s="155"/>
      <c r="F205" s="155"/>
      <c r="G205" s="155"/>
      <c r="H205" s="155"/>
      <c r="I205" s="211"/>
      <c r="J205" s="212"/>
      <c r="K205" s="211"/>
      <c r="L205" s="211"/>
      <c r="M205" s="154"/>
      <c r="N205" s="211"/>
      <c r="O205" s="210"/>
    </row>
    <row r="206" spans="1:15" s="1" customFormat="1" x14ac:dyDescent="0.25">
      <c r="A206" s="209"/>
      <c r="B206" s="210"/>
      <c r="C206" s="210"/>
      <c r="D206" s="210"/>
      <c r="E206" s="155"/>
      <c r="F206" s="155"/>
      <c r="G206" s="155"/>
      <c r="H206" s="155"/>
      <c r="I206" s="211"/>
      <c r="J206" s="212"/>
      <c r="K206" s="211"/>
      <c r="L206" s="211"/>
      <c r="M206" s="154"/>
      <c r="N206" s="211"/>
      <c r="O206" s="210"/>
    </row>
    <row r="207" spans="1:15" s="1" customFormat="1" x14ac:dyDescent="0.25">
      <c r="A207" s="209"/>
      <c r="B207" s="210"/>
      <c r="C207" s="210"/>
      <c r="D207" s="210"/>
      <c r="E207" s="146"/>
      <c r="F207" s="146"/>
      <c r="G207" s="146"/>
      <c r="H207" s="146"/>
      <c r="I207" s="211"/>
      <c r="J207" s="212"/>
      <c r="K207" s="211"/>
      <c r="L207" s="211"/>
      <c r="M207" s="147"/>
      <c r="N207" s="211"/>
      <c r="O207" s="210"/>
    </row>
    <row r="208" spans="1:15" ht="20.25" hidden="1" x14ac:dyDescent="0.25">
      <c r="A208" s="1261" t="s">
        <v>245</v>
      </c>
      <c r="B208" s="1262"/>
      <c r="C208" s="1262"/>
      <c r="D208" s="1262"/>
      <c r="E208" s="1262"/>
      <c r="F208" s="1262"/>
      <c r="G208" s="1262"/>
      <c r="H208" s="1262"/>
      <c r="I208" s="1262"/>
      <c r="J208" s="1262"/>
      <c r="K208" s="1262"/>
      <c r="L208" s="1262"/>
      <c r="M208" s="1262"/>
      <c r="N208" s="1263"/>
    </row>
    <row r="209" spans="1:15" ht="38.25" hidden="1" x14ac:dyDescent="0.25">
      <c r="A209" s="59" t="s">
        <v>50</v>
      </c>
      <c r="B209" s="60" t="s">
        <v>124</v>
      </c>
      <c r="C209" s="60" t="s">
        <v>125</v>
      </c>
      <c r="D209" s="60" t="s">
        <v>126</v>
      </c>
      <c r="E209" s="60" t="s">
        <v>127</v>
      </c>
      <c r="F209" s="60" t="s">
        <v>137</v>
      </c>
      <c r="G209" s="60" t="s">
        <v>129</v>
      </c>
      <c r="H209" s="60" t="s">
        <v>138</v>
      </c>
      <c r="I209" s="60" t="s">
        <v>139</v>
      </c>
      <c r="J209" s="68" t="s">
        <v>140</v>
      </c>
      <c r="K209" s="60" t="s">
        <v>133</v>
      </c>
      <c r="L209" s="60" t="s">
        <v>134</v>
      </c>
      <c r="M209" s="60" t="s">
        <v>135</v>
      </c>
      <c r="N209" s="61" t="s">
        <v>136</v>
      </c>
    </row>
    <row r="210" spans="1:15" s="254" customFormat="1" hidden="1" x14ac:dyDescent="0.25">
      <c r="A210" s="250" t="s">
        <v>114</v>
      </c>
      <c r="B210" s="251"/>
      <c r="C210" s="251"/>
      <c r="D210" s="251"/>
      <c r="E210" s="251"/>
      <c r="F210" s="251"/>
      <c r="G210" s="251"/>
      <c r="H210" s="251"/>
      <c r="I210" s="251">
        <v>75</v>
      </c>
      <c r="J210" s="251" t="e">
        <f t="shared" ref="J210:J221" si="19">I210/H210</f>
        <v>#DIV/0!</v>
      </c>
      <c r="K210" s="251"/>
      <c r="L210" s="251"/>
      <c r="M210" s="251" t="e">
        <f t="shared" ref="M210:M221" si="20">L210/K210</f>
        <v>#DIV/0!</v>
      </c>
      <c r="N210" s="252" t="s">
        <v>254</v>
      </c>
      <c r="O210" s="253">
        <f t="shared" ref="O210:O220" si="21">LEN(N210)</f>
        <v>253</v>
      </c>
    </row>
    <row r="211" spans="1:15" s="254" customFormat="1" hidden="1" x14ac:dyDescent="0.25">
      <c r="A211" s="250" t="s">
        <v>115</v>
      </c>
      <c r="B211" s="251"/>
      <c r="C211" s="251"/>
      <c r="D211" s="251"/>
      <c r="E211" s="251"/>
      <c r="F211" s="251"/>
      <c r="G211" s="251"/>
      <c r="H211" s="251"/>
      <c r="I211" s="251">
        <v>370</v>
      </c>
      <c r="J211" s="251" t="e">
        <f t="shared" si="19"/>
        <v>#DIV/0!</v>
      </c>
      <c r="K211" s="251"/>
      <c r="L211" s="251"/>
      <c r="M211" s="251" t="e">
        <f t="shared" si="20"/>
        <v>#DIV/0!</v>
      </c>
      <c r="N211" s="254" t="s">
        <v>255</v>
      </c>
      <c r="O211" s="253">
        <f t="shared" si="21"/>
        <v>278</v>
      </c>
    </row>
    <row r="212" spans="1:15" s="254" customFormat="1" hidden="1" x14ac:dyDescent="0.25">
      <c r="A212" s="250" t="s">
        <v>116</v>
      </c>
      <c r="B212" s="251"/>
      <c r="C212" s="251"/>
      <c r="D212" s="251"/>
      <c r="E212" s="251"/>
      <c r="F212" s="251"/>
      <c r="G212" s="251"/>
      <c r="H212" s="251"/>
      <c r="I212" s="251">
        <v>590</v>
      </c>
      <c r="J212" s="251" t="e">
        <f t="shared" si="19"/>
        <v>#DIV/0!</v>
      </c>
      <c r="K212" s="251"/>
      <c r="L212" s="251"/>
      <c r="M212" s="251" t="e">
        <f t="shared" si="20"/>
        <v>#DIV/0!</v>
      </c>
      <c r="N212" s="255" t="s">
        <v>256</v>
      </c>
      <c r="O212" s="253">
        <f t="shared" si="21"/>
        <v>184</v>
      </c>
    </row>
    <row r="213" spans="1:15" s="254" customFormat="1" hidden="1" x14ac:dyDescent="0.25">
      <c r="A213" s="250" t="s">
        <v>117</v>
      </c>
      <c r="B213" s="251"/>
      <c r="C213" s="251"/>
      <c r="D213" s="251"/>
      <c r="E213" s="251"/>
      <c r="F213" s="251"/>
      <c r="G213" s="251"/>
      <c r="H213" s="251"/>
      <c r="I213" s="256" t="s">
        <v>257</v>
      </c>
      <c r="J213" s="251" t="e">
        <f t="shared" si="19"/>
        <v>#VALUE!</v>
      </c>
      <c r="K213" s="251"/>
      <c r="L213" s="251"/>
      <c r="M213" s="251" t="e">
        <f t="shared" si="20"/>
        <v>#DIV/0!</v>
      </c>
      <c r="N213" s="257" t="s">
        <v>258</v>
      </c>
      <c r="O213" s="253">
        <f t="shared" si="21"/>
        <v>149</v>
      </c>
    </row>
    <row r="214" spans="1:15" s="254" customFormat="1" hidden="1" x14ac:dyDescent="0.25">
      <c r="A214" s="250" t="s">
        <v>118</v>
      </c>
      <c r="B214" s="251"/>
      <c r="C214" s="251"/>
      <c r="D214" s="251"/>
      <c r="E214" s="251"/>
      <c r="F214" s="251"/>
      <c r="G214" s="251"/>
      <c r="H214" s="251"/>
      <c r="I214" s="251"/>
      <c r="J214" s="251" t="e">
        <f t="shared" si="19"/>
        <v>#DIV/0!</v>
      </c>
      <c r="K214" s="251"/>
      <c r="L214" s="251"/>
      <c r="M214" s="251" t="e">
        <f t="shared" si="20"/>
        <v>#DIV/0!</v>
      </c>
      <c r="N214" s="252"/>
      <c r="O214" s="253">
        <f t="shared" si="21"/>
        <v>0</v>
      </c>
    </row>
    <row r="215" spans="1:15" s="254" customFormat="1" hidden="1" x14ac:dyDescent="0.25">
      <c r="A215" s="250" t="s">
        <v>119</v>
      </c>
      <c r="B215" s="251"/>
      <c r="C215" s="251"/>
      <c r="D215" s="251"/>
      <c r="E215" s="251"/>
      <c r="F215" s="251"/>
      <c r="G215" s="251"/>
      <c r="H215" s="251"/>
      <c r="I215" s="251"/>
      <c r="J215" s="251" t="e">
        <f t="shared" si="19"/>
        <v>#DIV/0!</v>
      </c>
      <c r="K215" s="251"/>
      <c r="L215" s="251"/>
      <c r="M215" s="251" t="e">
        <f t="shared" si="20"/>
        <v>#DIV/0!</v>
      </c>
      <c r="N215" s="254" t="s">
        <v>259</v>
      </c>
      <c r="O215" s="253">
        <f t="shared" si="21"/>
        <v>250</v>
      </c>
    </row>
    <row r="216" spans="1:15" s="254" customFormat="1" hidden="1" x14ac:dyDescent="0.25">
      <c r="A216" s="250" t="s">
        <v>107</v>
      </c>
      <c r="B216" s="251"/>
      <c r="C216" s="251"/>
      <c r="D216" s="251"/>
      <c r="E216" s="251"/>
      <c r="F216" s="251"/>
      <c r="G216" s="251"/>
      <c r="H216" s="251"/>
      <c r="I216" s="251"/>
      <c r="J216" s="251" t="e">
        <f t="shared" si="19"/>
        <v>#DIV/0!</v>
      </c>
      <c r="K216" s="251"/>
      <c r="L216" s="251"/>
      <c r="M216" s="251" t="e">
        <f t="shared" si="20"/>
        <v>#DIV/0!</v>
      </c>
      <c r="N216" s="252"/>
      <c r="O216" s="253">
        <f t="shared" si="21"/>
        <v>0</v>
      </c>
    </row>
    <row r="217" spans="1:15" s="254" customFormat="1" hidden="1" x14ac:dyDescent="0.25">
      <c r="A217" s="250" t="s">
        <v>108</v>
      </c>
      <c r="B217" s="251"/>
      <c r="C217" s="251"/>
      <c r="D217" s="251"/>
      <c r="E217" s="251"/>
      <c r="F217" s="251"/>
      <c r="G217" s="251"/>
      <c r="H217" s="251"/>
      <c r="I217" s="251"/>
      <c r="J217" s="251" t="e">
        <f t="shared" si="19"/>
        <v>#DIV/0!</v>
      </c>
      <c r="K217" s="251"/>
      <c r="L217" s="251"/>
      <c r="M217" s="251" t="e">
        <f t="shared" si="20"/>
        <v>#DIV/0!</v>
      </c>
      <c r="N217" s="252"/>
      <c r="O217" s="253">
        <f t="shared" si="21"/>
        <v>0</v>
      </c>
    </row>
    <row r="218" spans="1:15" s="254" customFormat="1" hidden="1" x14ac:dyDescent="0.25">
      <c r="A218" s="250" t="s">
        <v>109</v>
      </c>
      <c r="B218" s="251"/>
      <c r="C218" s="251"/>
      <c r="D218" s="251"/>
      <c r="E218" s="251"/>
      <c r="F218" s="251"/>
      <c r="G218" s="251"/>
      <c r="H218" s="251"/>
      <c r="I218" s="251"/>
      <c r="J218" s="251" t="e">
        <f t="shared" si="19"/>
        <v>#DIV/0!</v>
      </c>
      <c r="K218" s="251"/>
      <c r="L218" s="251"/>
      <c r="M218" s="251" t="e">
        <f t="shared" si="20"/>
        <v>#DIV/0!</v>
      </c>
      <c r="N218" s="252"/>
      <c r="O218" s="253">
        <f t="shared" si="21"/>
        <v>0</v>
      </c>
    </row>
    <row r="219" spans="1:15" s="254" customFormat="1" hidden="1" x14ac:dyDescent="0.25">
      <c r="A219" s="250" t="s">
        <v>110</v>
      </c>
      <c r="B219" s="251"/>
      <c r="C219" s="251"/>
      <c r="D219" s="251"/>
      <c r="E219" s="251"/>
      <c r="F219" s="251"/>
      <c r="G219" s="251"/>
      <c r="H219" s="251"/>
      <c r="I219" s="251"/>
      <c r="J219" s="251" t="e">
        <f t="shared" si="19"/>
        <v>#DIV/0!</v>
      </c>
      <c r="K219" s="251"/>
      <c r="L219" s="251"/>
      <c r="M219" s="251" t="e">
        <f t="shared" si="20"/>
        <v>#DIV/0!</v>
      </c>
      <c r="N219" s="252"/>
      <c r="O219" s="253">
        <f t="shared" si="21"/>
        <v>0</v>
      </c>
    </row>
    <row r="220" spans="1:15" s="254" customFormat="1" hidden="1" x14ac:dyDescent="0.25">
      <c r="A220" s="250" t="s">
        <v>111</v>
      </c>
      <c r="B220" s="251"/>
      <c r="C220" s="251"/>
      <c r="D220" s="251"/>
      <c r="E220" s="251"/>
      <c r="F220" s="251"/>
      <c r="G220" s="251"/>
      <c r="H220" s="251"/>
      <c r="I220" s="251"/>
      <c r="J220" s="251" t="e">
        <f t="shared" si="19"/>
        <v>#DIV/0!</v>
      </c>
      <c r="K220" s="251"/>
      <c r="L220" s="251"/>
      <c r="M220" s="251" t="e">
        <f t="shared" si="20"/>
        <v>#DIV/0!</v>
      </c>
      <c r="N220" s="252"/>
      <c r="O220" s="253">
        <f t="shared" si="21"/>
        <v>0</v>
      </c>
    </row>
    <row r="221" spans="1:15" s="254" customFormat="1" ht="15.75" hidden="1" thickBot="1" x14ac:dyDescent="0.3">
      <c r="A221" s="258" t="s">
        <v>112</v>
      </c>
      <c r="B221" s="185"/>
      <c r="C221" s="185"/>
      <c r="D221" s="185"/>
      <c r="E221" s="185"/>
      <c r="F221" s="185"/>
      <c r="G221" s="185"/>
      <c r="H221" s="185"/>
      <c r="I221" s="185"/>
      <c r="J221" s="185" t="e">
        <f t="shared" si="19"/>
        <v>#DIV/0!</v>
      </c>
      <c r="K221" s="185"/>
      <c r="L221" s="185"/>
      <c r="M221" s="185" t="e">
        <f t="shared" si="20"/>
        <v>#DIV/0!</v>
      </c>
      <c r="N221" s="188"/>
      <c r="O221" s="259"/>
    </row>
    <row r="223" spans="1:15" ht="20.25" hidden="1" x14ac:dyDescent="0.25">
      <c r="A223" s="1261" t="s">
        <v>141</v>
      </c>
      <c r="B223" s="1262"/>
      <c r="C223" s="1262"/>
      <c r="D223" s="1262"/>
      <c r="E223" s="1262"/>
      <c r="F223" s="1262"/>
      <c r="G223" s="1262"/>
      <c r="H223" s="1262"/>
      <c r="I223" s="1262"/>
      <c r="J223" s="1262"/>
      <c r="K223" s="1262"/>
      <c r="L223" s="1262"/>
      <c r="M223" s="1262"/>
      <c r="N223" s="1263"/>
    </row>
    <row r="224" spans="1:15" ht="38.25" hidden="1" x14ac:dyDescent="0.25">
      <c r="A224" s="59" t="s">
        <v>62</v>
      </c>
      <c r="B224" s="60" t="s">
        <v>124</v>
      </c>
      <c r="C224" s="60" t="s">
        <v>125</v>
      </c>
      <c r="D224" s="60" t="s">
        <v>126</v>
      </c>
      <c r="E224" s="60" t="s">
        <v>127</v>
      </c>
      <c r="F224" s="60" t="s">
        <v>142</v>
      </c>
      <c r="G224" s="60" t="s">
        <v>129</v>
      </c>
      <c r="H224" s="60" t="s">
        <v>143</v>
      </c>
      <c r="I224" s="60" t="s">
        <v>144</v>
      </c>
      <c r="J224" s="68" t="s">
        <v>145</v>
      </c>
      <c r="K224" s="60" t="s">
        <v>133</v>
      </c>
      <c r="L224" s="60" t="s">
        <v>134</v>
      </c>
      <c r="M224" s="60" t="s">
        <v>135</v>
      </c>
      <c r="N224" s="61" t="s">
        <v>136</v>
      </c>
    </row>
    <row r="225" spans="1:14" hidden="1" x14ac:dyDescent="0.25">
      <c r="A225" s="66" t="s">
        <v>114</v>
      </c>
      <c r="B225" s="63"/>
      <c r="C225" s="63"/>
      <c r="D225" s="63"/>
      <c r="E225" s="63"/>
      <c r="F225" s="63"/>
      <c r="G225" s="63"/>
      <c r="H225" s="63"/>
      <c r="I225" s="63"/>
      <c r="J225" s="63" t="e">
        <f t="shared" ref="J225:J236" si="22">I225/H225</f>
        <v>#DIV/0!</v>
      </c>
      <c r="K225" s="63"/>
      <c r="L225" s="63"/>
      <c r="M225" s="63" t="e">
        <f t="shared" ref="M225:M236" si="23">L225/K225</f>
        <v>#DIV/0!</v>
      </c>
      <c r="N225" s="64"/>
    </row>
    <row r="226" spans="1:14" hidden="1" x14ac:dyDescent="0.25">
      <c r="A226" s="66" t="s">
        <v>115</v>
      </c>
      <c r="B226" s="63"/>
      <c r="C226" s="63"/>
      <c r="D226" s="63"/>
      <c r="E226" s="63"/>
      <c r="F226" s="63"/>
      <c r="G226" s="63"/>
      <c r="H226" s="63"/>
      <c r="I226" s="63"/>
      <c r="J226" s="63" t="e">
        <f t="shared" si="22"/>
        <v>#DIV/0!</v>
      </c>
      <c r="K226" s="63"/>
      <c r="L226" s="63"/>
      <c r="M226" s="63" t="e">
        <f t="shared" si="23"/>
        <v>#DIV/0!</v>
      </c>
      <c r="N226" s="64"/>
    </row>
    <row r="227" spans="1:14" hidden="1" x14ac:dyDescent="0.25">
      <c r="A227" s="66" t="s">
        <v>116</v>
      </c>
      <c r="B227" s="63"/>
      <c r="C227" s="63"/>
      <c r="D227" s="63"/>
      <c r="E227" s="63"/>
      <c r="F227" s="63"/>
      <c r="G227" s="63"/>
      <c r="H227" s="63"/>
      <c r="I227" s="63"/>
      <c r="J227" s="63" t="e">
        <f t="shared" si="22"/>
        <v>#DIV/0!</v>
      </c>
      <c r="K227" s="63"/>
      <c r="L227" s="63"/>
      <c r="M227" s="63" t="e">
        <f t="shared" si="23"/>
        <v>#DIV/0!</v>
      </c>
      <c r="N227" s="64"/>
    </row>
    <row r="228" spans="1:14" hidden="1" x14ac:dyDescent="0.25">
      <c r="A228" s="66" t="s">
        <v>117</v>
      </c>
      <c r="B228" s="63"/>
      <c r="C228" s="63"/>
      <c r="D228" s="63"/>
      <c r="E228" s="63"/>
      <c r="F228" s="63"/>
      <c r="G228" s="63"/>
      <c r="H228" s="63"/>
      <c r="I228" s="63"/>
      <c r="J228" s="63" t="e">
        <f t="shared" si="22"/>
        <v>#DIV/0!</v>
      </c>
      <c r="K228" s="63"/>
      <c r="L228" s="63"/>
      <c r="M228" s="63" t="e">
        <f t="shared" si="23"/>
        <v>#DIV/0!</v>
      </c>
      <c r="N228" s="64"/>
    </row>
    <row r="229" spans="1:14" hidden="1" x14ac:dyDescent="0.25">
      <c r="A229" s="66" t="s">
        <v>118</v>
      </c>
      <c r="B229" s="63"/>
      <c r="C229" s="63"/>
      <c r="D229" s="63"/>
      <c r="E229" s="63"/>
      <c r="F229" s="63"/>
      <c r="G229" s="63"/>
      <c r="H229" s="63"/>
      <c r="I229" s="63"/>
      <c r="J229" s="63" t="e">
        <f t="shared" si="22"/>
        <v>#DIV/0!</v>
      </c>
      <c r="K229" s="63"/>
      <c r="L229" s="63"/>
      <c r="M229" s="63" t="e">
        <f t="shared" si="23"/>
        <v>#DIV/0!</v>
      </c>
      <c r="N229" s="64"/>
    </row>
    <row r="230" spans="1:14" hidden="1" x14ac:dyDescent="0.25">
      <c r="A230" s="66" t="s">
        <v>119</v>
      </c>
      <c r="B230" s="63"/>
      <c r="C230" s="63"/>
      <c r="D230" s="63"/>
      <c r="E230" s="63"/>
      <c r="F230" s="63"/>
      <c r="G230" s="63"/>
      <c r="H230" s="63"/>
      <c r="I230" s="63"/>
      <c r="J230" s="63" t="e">
        <f t="shared" si="22"/>
        <v>#DIV/0!</v>
      </c>
      <c r="K230" s="63"/>
      <c r="L230" s="63"/>
      <c r="M230" s="63" t="e">
        <f t="shared" si="23"/>
        <v>#DIV/0!</v>
      </c>
      <c r="N230" s="64"/>
    </row>
    <row r="231" spans="1:14" hidden="1" x14ac:dyDescent="0.25">
      <c r="A231" s="66" t="s">
        <v>107</v>
      </c>
      <c r="B231" s="63"/>
      <c r="C231" s="63"/>
      <c r="D231" s="63"/>
      <c r="E231" s="63"/>
      <c r="F231" s="63"/>
      <c r="G231" s="63"/>
      <c r="H231" s="63"/>
      <c r="I231" s="63"/>
      <c r="J231" s="63" t="e">
        <f t="shared" si="22"/>
        <v>#DIV/0!</v>
      </c>
      <c r="K231" s="63"/>
      <c r="L231" s="63"/>
      <c r="M231" s="63" t="e">
        <f t="shared" si="23"/>
        <v>#DIV/0!</v>
      </c>
      <c r="N231" s="64"/>
    </row>
    <row r="232" spans="1:14" hidden="1" x14ac:dyDescent="0.25">
      <c r="A232" s="66" t="s">
        <v>108</v>
      </c>
      <c r="B232" s="63"/>
      <c r="C232" s="63"/>
      <c r="D232" s="63"/>
      <c r="E232" s="63"/>
      <c r="F232" s="63"/>
      <c r="G232" s="63"/>
      <c r="H232" s="63"/>
      <c r="I232" s="63"/>
      <c r="J232" s="63" t="e">
        <f t="shared" si="22"/>
        <v>#DIV/0!</v>
      </c>
      <c r="K232" s="63"/>
      <c r="L232" s="63"/>
      <c r="M232" s="63" t="e">
        <f t="shared" si="23"/>
        <v>#DIV/0!</v>
      </c>
      <c r="N232" s="64"/>
    </row>
    <row r="233" spans="1:14" hidden="1" x14ac:dyDescent="0.25">
      <c r="A233" s="66" t="s">
        <v>109</v>
      </c>
      <c r="B233" s="63"/>
      <c r="C233" s="63"/>
      <c r="D233" s="63"/>
      <c r="E233" s="63"/>
      <c r="F233" s="63"/>
      <c r="G233" s="63"/>
      <c r="H233" s="63"/>
      <c r="I233" s="63"/>
      <c r="J233" s="63" t="e">
        <f t="shared" si="22"/>
        <v>#DIV/0!</v>
      </c>
      <c r="K233" s="63"/>
      <c r="L233" s="63"/>
      <c r="M233" s="63" t="e">
        <f t="shared" si="23"/>
        <v>#DIV/0!</v>
      </c>
      <c r="N233" s="64"/>
    </row>
    <row r="234" spans="1:14" hidden="1" x14ac:dyDescent="0.25">
      <c r="A234" s="66" t="s">
        <v>110</v>
      </c>
      <c r="B234" s="63"/>
      <c r="C234" s="63"/>
      <c r="D234" s="63"/>
      <c r="E234" s="63"/>
      <c r="F234" s="63"/>
      <c r="G234" s="63"/>
      <c r="H234" s="63"/>
      <c r="I234" s="63"/>
      <c r="J234" s="63" t="e">
        <f t="shared" si="22"/>
        <v>#DIV/0!</v>
      </c>
      <c r="K234" s="63"/>
      <c r="L234" s="63"/>
      <c r="M234" s="63" t="e">
        <f t="shared" si="23"/>
        <v>#DIV/0!</v>
      </c>
      <c r="N234" s="64"/>
    </row>
    <row r="235" spans="1:14" hidden="1" x14ac:dyDescent="0.25">
      <c r="A235" s="66" t="s">
        <v>111</v>
      </c>
      <c r="B235" s="63"/>
      <c r="C235" s="63"/>
      <c r="D235" s="63"/>
      <c r="E235" s="63"/>
      <c r="F235" s="63"/>
      <c r="G235" s="63"/>
      <c r="H235" s="63"/>
      <c r="I235" s="63"/>
      <c r="J235" s="63" t="e">
        <f t="shared" si="22"/>
        <v>#DIV/0!</v>
      </c>
      <c r="K235" s="63"/>
      <c r="L235" s="63"/>
      <c r="M235" s="63" t="e">
        <f t="shared" si="23"/>
        <v>#DIV/0!</v>
      </c>
      <c r="N235" s="64"/>
    </row>
    <row r="236" spans="1:14" ht="15.75" hidden="1" thickBot="1" x14ac:dyDescent="0.3">
      <c r="A236" s="67" t="s">
        <v>112</v>
      </c>
      <c r="B236" s="65"/>
      <c r="C236" s="65"/>
      <c r="D236" s="65"/>
      <c r="E236" s="65"/>
      <c r="F236" s="65"/>
      <c r="G236" s="65"/>
      <c r="H236" s="65"/>
      <c r="I236" s="65"/>
      <c r="J236" s="65" t="e">
        <f t="shared" si="22"/>
        <v>#DIV/0!</v>
      </c>
      <c r="K236" s="65"/>
      <c r="L236" s="65"/>
      <c r="M236" s="65" t="e">
        <f t="shared" si="23"/>
        <v>#DIV/0!</v>
      </c>
      <c r="N236" s="69"/>
    </row>
    <row r="237" spans="1:14" hidden="1" x14ac:dyDescent="0.25"/>
    <row r="238" spans="1:14" ht="20.25" hidden="1" x14ac:dyDescent="0.25">
      <c r="A238" s="1261" t="s">
        <v>146</v>
      </c>
      <c r="B238" s="1262"/>
      <c r="C238" s="1262"/>
      <c r="D238" s="1262"/>
      <c r="E238" s="1262"/>
      <c r="F238" s="1262"/>
      <c r="G238" s="1262"/>
      <c r="H238" s="1262"/>
      <c r="I238" s="1262"/>
      <c r="J238" s="1262"/>
      <c r="K238" s="1262"/>
      <c r="L238" s="1262"/>
      <c r="M238" s="1262"/>
      <c r="N238" s="1263"/>
    </row>
    <row r="239" spans="1:14" ht="38.25" hidden="1" x14ac:dyDescent="0.25">
      <c r="A239" s="59" t="s">
        <v>63</v>
      </c>
      <c r="B239" s="60" t="s">
        <v>124</v>
      </c>
      <c r="C239" s="60" t="s">
        <v>125</v>
      </c>
      <c r="D239" s="60" t="s">
        <v>126</v>
      </c>
      <c r="E239" s="60" t="s">
        <v>127</v>
      </c>
      <c r="F239" s="60" t="s">
        <v>147</v>
      </c>
      <c r="G239" s="60" t="s">
        <v>129</v>
      </c>
      <c r="H239" s="60" t="s">
        <v>148</v>
      </c>
      <c r="I239" s="60" t="s">
        <v>149</v>
      </c>
      <c r="J239" s="68" t="s">
        <v>150</v>
      </c>
      <c r="K239" s="60" t="s">
        <v>133</v>
      </c>
      <c r="L239" s="60" t="s">
        <v>134</v>
      </c>
      <c r="M239" s="60" t="s">
        <v>135</v>
      </c>
      <c r="N239" s="61" t="s">
        <v>136</v>
      </c>
    </row>
    <row r="240" spans="1:14" hidden="1" x14ac:dyDescent="0.25">
      <c r="A240" s="66" t="s">
        <v>114</v>
      </c>
      <c r="B240" s="63"/>
      <c r="C240" s="63"/>
      <c r="D240" s="63"/>
      <c r="E240" s="63"/>
      <c r="F240" s="63"/>
      <c r="G240" s="63"/>
      <c r="H240" s="63"/>
      <c r="I240" s="63"/>
      <c r="J240" s="63" t="e">
        <f t="shared" ref="J240:J251" si="24">I240/H240</f>
        <v>#DIV/0!</v>
      </c>
      <c r="K240" s="63"/>
      <c r="L240" s="63"/>
      <c r="M240" s="63" t="e">
        <f t="shared" ref="M240:M251" si="25">L240/K240</f>
        <v>#DIV/0!</v>
      </c>
      <c r="N240" s="64"/>
    </row>
    <row r="241" spans="1:14" hidden="1" x14ac:dyDescent="0.25">
      <c r="A241" s="66" t="s">
        <v>115</v>
      </c>
      <c r="B241" s="63"/>
      <c r="C241" s="63"/>
      <c r="D241" s="63"/>
      <c r="E241" s="63"/>
      <c r="F241" s="63"/>
      <c r="G241" s="63"/>
      <c r="H241" s="63"/>
      <c r="I241" s="63"/>
      <c r="J241" s="63" t="e">
        <f t="shared" si="24"/>
        <v>#DIV/0!</v>
      </c>
      <c r="K241" s="63"/>
      <c r="L241" s="63"/>
      <c r="M241" s="63" t="e">
        <f t="shared" si="25"/>
        <v>#DIV/0!</v>
      </c>
      <c r="N241" s="64"/>
    </row>
    <row r="242" spans="1:14" hidden="1" x14ac:dyDescent="0.25">
      <c r="A242" s="66" t="s">
        <v>116</v>
      </c>
      <c r="B242" s="63"/>
      <c r="C242" s="63"/>
      <c r="D242" s="63"/>
      <c r="E242" s="63"/>
      <c r="F242" s="63"/>
      <c r="G242" s="63"/>
      <c r="H242" s="63"/>
      <c r="I242" s="63"/>
      <c r="J242" s="63" t="e">
        <f t="shared" si="24"/>
        <v>#DIV/0!</v>
      </c>
      <c r="K242" s="63"/>
      <c r="L242" s="63"/>
      <c r="M242" s="63" t="e">
        <f t="shared" si="25"/>
        <v>#DIV/0!</v>
      </c>
      <c r="N242" s="64"/>
    </row>
    <row r="243" spans="1:14" hidden="1" x14ac:dyDescent="0.25">
      <c r="A243" s="66" t="s">
        <v>117</v>
      </c>
      <c r="B243" s="63"/>
      <c r="C243" s="63"/>
      <c r="D243" s="63"/>
      <c r="E243" s="63"/>
      <c r="F243" s="63"/>
      <c r="G243" s="63"/>
      <c r="H243" s="63"/>
      <c r="I243" s="63"/>
      <c r="J243" s="63" t="e">
        <f t="shared" si="24"/>
        <v>#DIV/0!</v>
      </c>
      <c r="K243" s="63"/>
      <c r="L243" s="63"/>
      <c r="M243" s="63" t="e">
        <f t="shared" si="25"/>
        <v>#DIV/0!</v>
      </c>
      <c r="N243" s="64"/>
    </row>
    <row r="244" spans="1:14" hidden="1" x14ac:dyDescent="0.25">
      <c r="A244" s="66" t="s">
        <v>118</v>
      </c>
      <c r="B244" s="63"/>
      <c r="C244" s="63"/>
      <c r="D244" s="63"/>
      <c r="E244" s="63"/>
      <c r="F244" s="63"/>
      <c r="G244" s="63"/>
      <c r="H244" s="63"/>
      <c r="I244" s="63"/>
      <c r="J244" s="63" t="e">
        <f t="shared" si="24"/>
        <v>#DIV/0!</v>
      </c>
      <c r="K244" s="63"/>
      <c r="L244" s="63"/>
      <c r="M244" s="63" t="e">
        <f t="shared" si="25"/>
        <v>#DIV/0!</v>
      </c>
      <c r="N244" s="64"/>
    </row>
    <row r="245" spans="1:14" hidden="1" x14ac:dyDescent="0.25">
      <c r="A245" s="66" t="s">
        <v>119</v>
      </c>
      <c r="B245" s="63"/>
      <c r="C245" s="63"/>
      <c r="D245" s="63"/>
      <c r="E245" s="63"/>
      <c r="F245" s="63"/>
      <c r="G245" s="63"/>
      <c r="H245" s="63"/>
      <c r="I245" s="63"/>
      <c r="J245" s="63" t="e">
        <f t="shared" si="24"/>
        <v>#DIV/0!</v>
      </c>
      <c r="K245" s="63"/>
      <c r="L245" s="63"/>
      <c r="M245" s="63" t="e">
        <f t="shared" si="25"/>
        <v>#DIV/0!</v>
      </c>
      <c r="N245" s="64"/>
    </row>
    <row r="246" spans="1:14" hidden="1" x14ac:dyDescent="0.25">
      <c r="A246" s="66" t="s">
        <v>107</v>
      </c>
      <c r="B246" s="63"/>
      <c r="C246" s="63"/>
      <c r="D246" s="63"/>
      <c r="E246" s="63"/>
      <c r="F246" s="63"/>
      <c r="G246" s="63"/>
      <c r="H246" s="63"/>
      <c r="I246" s="63"/>
      <c r="J246" s="63" t="e">
        <f t="shared" si="24"/>
        <v>#DIV/0!</v>
      </c>
      <c r="K246" s="63"/>
      <c r="L246" s="63"/>
      <c r="M246" s="63" t="e">
        <f t="shared" si="25"/>
        <v>#DIV/0!</v>
      </c>
      <c r="N246" s="64"/>
    </row>
    <row r="247" spans="1:14" hidden="1" x14ac:dyDescent="0.25">
      <c r="A247" s="66" t="s">
        <v>108</v>
      </c>
      <c r="B247" s="63"/>
      <c r="C247" s="63"/>
      <c r="D247" s="63"/>
      <c r="E247" s="63"/>
      <c r="F247" s="63"/>
      <c r="G247" s="63"/>
      <c r="H247" s="63"/>
      <c r="I247" s="63"/>
      <c r="J247" s="63" t="e">
        <f t="shared" si="24"/>
        <v>#DIV/0!</v>
      </c>
      <c r="K247" s="63"/>
      <c r="L247" s="63"/>
      <c r="M247" s="63" t="e">
        <f t="shared" si="25"/>
        <v>#DIV/0!</v>
      </c>
      <c r="N247" s="64"/>
    </row>
    <row r="248" spans="1:14" hidden="1" x14ac:dyDescent="0.25">
      <c r="A248" s="66" t="s">
        <v>109</v>
      </c>
      <c r="B248" s="63"/>
      <c r="C248" s="63"/>
      <c r="D248" s="63"/>
      <c r="E248" s="63"/>
      <c r="F248" s="63"/>
      <c r="G248" s="63"/>
      <c r="H248" s="63"/>
      <c r="I248" s="63"/>
      <c r="J248" s="63" t="e">
        <f t="shared" si="24"/>
        <v>#DIV/0!</v>
      </c>
      <c r="K248" s="63"/>
      <c r="L248" s="63"/>
      <c r="M248" s="63" t="e">
        <f t="shared" si="25"/>
        <v>#DIV/0!</v>
      </c>
      <c r="N248" s="64"/>
    </row>
    <row r="249" spans="1:14" hidden="1" x14ac:dyDescent="0.25">
      <c r="A249" s="66" t="s">
        <v>110</v>
      </c>
      <c r="B249" s="63"/>
      <c r="C249" s="63"/>
      <c r="D249" s="63"/>
      <c r="E249" s="63"/>
      <c r="F249" s="63"/>
      <c r="G249" s="63"/>
      <c r="H249" s="63"/>
      <c r="I249" s="63"/>
      <c r="J249" s="63" t="e">
        <f t="shared" si="24"/>
        <v>#DIV/0!</v>
      </c>
      <c r="K249" s="63"/>
      <c r="L249" s="63"/>
      <c r="M249" s="63" t="e">
        <f t="shared" si="25"/>
        <v>#DIV/0!</v>
      </c>
      <c r="N249" s="64"/>
    </row>
    <row r="250" spans="1:14" hidden="1" x14ac:dyDescent="0.25">
      <c r="A250" s="66" t="s">
        <v>111</v>
      </c>
      <c r="B250" s="63"/>
      <c r="C250" s="63"/>
      <c r="D250" s="63"/>
      <c r="E250" s="63"/>
      <c r="F250" s="63"/>
      <c r="G250" s="63"/>
      <c r="H250" s="63"/>
      <c r="I250" s="63"/>
      <c r="J250" s="63" t="e">
        <f t="shared" si="24"/>
        <v>#DIV/0!</v>
      </c>
      <c r="K250" s="63"/>
      <c r="L250" s="63"/>
      <c r="M250" s="63" t="e">
        <f t="shared" si="25"/>
        <v>#DIV/0!</v>
      </c>
      <c r="N250" s="64"/>
    </row>
    <row r="251" spans="1:14" ht="15.75" hidden="1" thickBot="1" x14ac:dyDescent="0.3">
      <c r="A251" s="67" t="s">
        <v>112</v>
      </c>
      <c r="B251" s="65"/>
      <c r="C251" s="65"/>
      <c r="D251" s="65"/>
      <c r="E251" s="65"/>
      <c r="F251" s="65"/>
      <c r="G251" s="65"/>
      <c r="H251" s="65"/>
      <c r="I251" s="65"/>
      <c r="J251" s="65" t="e">
        <f t="shared" si="24"/>
        <v>#DIV/0!</v>
      </c>
      <c r="K251" s="65"/>
      <c r="L251" s="65"/>
      <c r="M251" s="65" t="e">
        <f t="shared" si="25"/>
        <v>#DIV/0!</v>
      </c>
      <c r="N251" s="69"/>
    </row>
    <row r="253" spans="1:14" ht="20.25" hidden="1" x14ac:dyDescent="0.25">
      <c r="A253" s="1261" t="s">
        <v>151</v>
      </c>
      <c r="B253" s="1262"/>
      <c r="C253" s="1262"/>
      <c r="D253" s="1262"/>
      <c r="E253" s="1262"/>
      <c r="F253" s="1262"/>
      <c r="G253" s="1262"/>
      <c r="H253" s="1262"/>
      <c r="I253" s="1262"/>
      <c r="J253" s="1262"/>
      <c r="K253" s="1262"/>
      <c r="L253" s="1262"/>
      <c r="M253" s="1262"/>
      <c r="N253" s="1263"/>
    </row>
    <row r="254" spans="1:14" ht="38.25" hidden="1" x14ac:dyDescent="0.25">
      <c r="A254" s="59" t="s">
        <v>64</v>
      </c>
      <c r="B254" s="60" t="s">
        <v>124</v>
      </c>
      <c r="C254" s="60" t="s">
        <v>125</v>
      </c>
      <c r="D254" s="60" t="s">
        <v>126</v>
      </c>
      <c r="E254" s="60" t="s">
        <v>127</v>
      </c>
      <c r="F254" s="60" t="s">
        <v>152</v>
      </c>
      <c r="G254" s="60" t="s">
        <v>129</v>
      </c>
      <c r="H254" s="60" t="s">
        <v>153</v>
      </c>
      <c r="I254" s="60" t="s">
        <v>154</v>
      </c>
      <c r="J254" s="68" t="s">
        <v>155</v>
      </c>
      <c r="K254" s="60" t="s">
        <v>133</v>
      </c>
      <c r="L254" s="60" t="s">
        <v>134</v>
      </c>
      <c r="M254" s="60" t="s">
        <v>135</v>
      </c>
      <c r="N254" s="61" t="s">
        <v>136</v>
      </c>
    </row>
    <row r="255" spans="1:14" hidden="1" x14ac:dyDescent="0.25">
      <c r="A255" s="66" t="s">
        <v>114</v>
      </c>
      <c r="B255" s="63"/>
      <c r="C255" s="63"/>
      <c r="D255" s="63"/>
      <c r="E255" s="63"/>
      <c r="F255" s="63"/>
      <c r="G255" s="63"/>
      <c r="H255" s="63"/>
      <c r="I255" s="63"/>
      <c r="J255" s="63" t="e">
        <f t="shared" ref="J255:J266" si="26">I255/H255</f>
        <v>#DIV/0!</v>
      </c>
      <c r="K255" s="63"/>
      <c r="L255" s="63"/>
      <c r="M255" s="63" t="e">
        <f t="shared" ref="M255:M266" si="27">L255/K255</f>
        <v>#DIV/0!</v>
      </c>
      <c r="N255" s="64"/>
    </row>
    <row r="256" spans="1:14" hidden="1" x14ac:dyDescent="0.25">
      <c r="A256" s="66" t="s">
        <v>115</v>
      </c>
      <c r="B256" s="63"/>
      <c r="C256" s="63"/>
      <c r="D256" s="63"/>
      <c r="E256" s="63"/>
      <c r="F256" s="63"/>
      <c r="G256" s="63"/>
      <c r="H256" s="63"/>
      <c r="I256" s="63"/>
      <c r="J256" s="63" t="e">
        <f t="shared" si="26"/>
        <v>#DIV/0!</v>
      </c>
      <c r="K256" s="63"/>
      <c r="L256" s="63"/>
      <c r="M256" s="63" t="e">
        <f t="shared" si="27"/>
        <v>#DIV/0!</v>
      </c>
      <c r="N256" s="64"/>
    </row>
    <row r="257" spans="1:15" hidden="1" x14ac:dyDescent="0.25">
      <c r="A257" s="66" t="s">
        <v>116</v>
      </c>
      <c r="B257" s="63"/>
      <c r="C257" s="63"/>
      <c r="D257" s="63"/>
      <c r="E257" s="63"/>
      <c r="F257" s="63"/>
      <c r="G257" s="63"/>
      <c r="H257" s="63"/>
      <c r="I257" s="63"/>
      <c r="J257" s="63" t="e">
        <f t="shared" si="26"/>
        <v>#DIV/0!</v>
      </c>
      <c r="K257" s="63"/>
      <c r="L257" s="63"/>
      <c r="M257" s="63" t="e">
        <f t="shared" si="27"/>
        <v>#DIV/0!</v>
      </c>
      <c r="N257" s="64"/>
    </row>
    <row r="258" spans="1:15" hidden="1" x14ac:dyDescent="0.25">
      <c r="A258" s="66" t="s">
        <v>117</v>
      </c>
      <c r="B258" s="63"/>
      <c r="C258" s="63"/>
      <c r="D258" s="63"/>
      <c r="E258" s="63"/>
      <c r="F258" s="63"/>
      <c r="G258" s="63"/>
      <c r="H258" s="63"/>
      <c r="I258" s="63"/>
      <c r="J258" s="63" t="e">
        <f t="shared" si="26"/>
        <v>#DIV/0!</v>
      </c>
      <c r="K258" s="63"/>
      <c r="L258" s="63"/>
      <c r="M258" s="63" t="e">
        <f t="shared" si="27"/>
        <v>#DIV/0!</v>
      </c>
      <c r="N258" s="64"/>
    </row>
    <row r="259" spans="1:15" hidden="1" x14ac:dyDescent="0.25">
      <c r="A259" s="66" t="s">
        <v>118</v>
      </c>
      <c r="B259" s="63"/>
      <c r="C259" s="63"/>
      <c r="D259" s="63"/>
      <c r="E259" s="63"/>
      <c r="F259" s="63"/>
      <c r="G259" s="63"/>
      <c r="H259" s="63"/>
      <c r="I259" s="63"/>
      <c r="J259" s="63" t="e">
        <f t="shared" si="26"/>
        <v>#DIV/0!</v>
      </c>
      <c r="K259" s="63"/>
      <c r="L259" s="63"/>
      <c r="M259" s="63" t="e">
        <f t="shared" si="27"/>
        <v>#DIV/0!</v>
      </c>
      <c r="N259" s="64"/>
    </row>
    <row r="260" spans="1:15" hidden="1" x14ac:dyDescent="0.25">
      <c r="A260" s="66" t="s">
        <v>119</v>
      </c>
      <c r="B260" s="63"/>
      <c r="C260" s="63"/>
      <c r="D260" s="63"/>
      <c r="E260" s="63"/>
      <c r="F260" s="63"/>
      <c r="G260" s="63"/>
      <c r="H260" s="63"/>
      <c r="I260" s="63"/>
      <c r="J260" s="63" t="e">
        <f t="shared" si="26"/>
        <v>#DIV/0!</v>
      </c>
      <c r="K260" s="63"/>
      <c r="L260" s="63"/>
      <c r="M260" s="63" t="e">
        <f t="shared" si="27"/>
        <v>#DIV/0!</v>
      </c>
      <c r="N260" s="64"/>
    </row>
    <row r="261" spans="1:15" hidden="1" x14ac:dyDescent="0.25">
      <c r="A261" s="66" t="s">
        <v>107</v>
      </c>
      <c r="B261" s="63"/>
      <c r="C261" s="63"/>
      <c r="D261" s="63"/>
      <c r="E261" s="63"/>
      <c r="F261" s="63"/>
      <c r="G261" s="63"/>
      <c r="H261" s="63"/>
      <c r="I261" s="63"/>
      <c r="J261" s="63" t="e">
        <f t="shared" si="26"/>
        <v>#DIV/0!</v>
      </c>
      <c r="K261" s="63"/>
      <c r="L261" s="63"/>
      <c r="M261" s="63" t="e">
        <f t="shared" si="27"/>
        <v>#DIV/0!</v>
      </c>
      <c r="N261" s="64"/>
    </row>
    <row r="262" spans="1:15" hidden="1" x14ac:dyDescent="0.25">
      <c r="A262" s="66" t="s">
        <v>108</v>
      </c>
      <c r="B262" s="63"/>
      <c r="C262" s="63"/>
      <c r="D262" s="63"/>
      <c r="E262" s="63"/>
      <c r="F262" s="63"/>
      <c r="G262" s="63"/>
      <c r="H262" s="63"/>
      <c r="I262" s="63"/>
      <c r="J262" s="63" t="e">
        <f t="shared" si="26"/>
        <v>#DIV/0!</v>
      </c>
      <c r="K262" s="63"/>
      <c r="L262" s="63"/>
      <c r="M262" s="63" t="e">
        <f t="shared" si="27"/>
        <v>#DIV/0!</v>
      </c>
      <c r="N262" s="64"/>
    </row>
    <row r="263" spans="1:15" hidden="1" x14ac:dyDescent="0.25">
      <c r="A263" s="66" t="s">
        <v>109</v>
      </c>
      <c r="B263" s="63"/>
      <c r="C263" s="63"/>
      <c r="D263" s="63"/>
      <c r="E263" s="63"/>
      <c r="F263" s="63"/>
      <c r="G263" s="63"/>
      <c r="H263" s="63"/>
      <c r="I263" s="63"/>
      <c r="J263" s="63" t="e">
        <f t="shared" si="26"/>
        <v>#DIV/0!</v>
      </c>
      <c r="K263" s="63"/>
      <c r="L263" s="63"/>
      <c r="M263" s="63" t="e">
        <f t="shared" si="27"/>
        <v>#DIV/0!</v>
      </c>
      <c r="N263" s="64"/>
    </row>
    <row r="264" spans="1:15" hidden="1" x14ac:dyDescent="0.25">
      <c r="A264" s="66" t="s">
        <v>110</v>
      </c>
      <c r="B264" s="63"/>
      <c r="C264" s="63"/>
      <c r="D264" s="63"/>
      <c r="E264" s="63"/>
      <c r="F264" s="63"/>
      <c r="G264" s="63"/>
      <c r="H264" s="63"/>
      <c r="I264" s="63"/>
      <c r="J264" s="63" t="e">
        <f t="shared" si="26"/>
        <v>#DIV/0!</v>
      </c>
      <c r="K264" s="63"/>
      <c r="L264" s="63"/>
      <c r="M264" s="63" t="e">
        <f t="shared" si="27"/>
        <v>#DIV/0!</v>
      </c>
      <c r="N264" s="64"/>
    </row>
    <row r="265" spans="1:15" hidden="1" x14ac:dyDescent="0.25">
      <c r="A265" s="66" t="s">
        <v>111</v>
      </c>
      <c r="B265" s="63"/>
      <c r="C265" s="63"/>
      <c r="D265" s="63"/>
      <c r="E265" s="63"/>
      <c r="F265" s="63"/>
      <c r="G265" s="63"/>
      <c r="H265" s="63"/>
      <c r="I265" s="63"/>
      <c r="J265" s="63" t="e">
        <f t="shared" si="26"/>
        <v>#DIV/0!</v>
      </c>
      <c r="K265" s="63"/>
      <c r="L265" s="63"/>
      <c r="M265" s="63" t="e">
        <f t="shared" si="27"/>
        <v>#DIV/0!</v>
      </c>
      <c r="N265" s="64"/>
    </row>
    <row r="266" spans="1:15" ht="15.75" hidden="1" thickBot="1" x14ac:dyDescent="0.3">
      <c r="A266" s="67" t="s">
        <v>112</v>
      </c>
      <c r="B266" s="65"/>
      <c r="C266" s="65"/>
      <c r="D266" s="65"/>
      <c r="E266" s="65"/>
      <c r="F266" s="65"/>
      <c r="G266" s="65"/>
      <c r="H266" s="65"/>
      <c r="I266" s="65"/>
      <c r="J266" s="65" t="e">
        <f t="shared" si="26"/>
        <v>#DIV/0!</v>
      </c>
      <c r="K266" s="65"/>
      <c r="L266" s="65"/>
      <c r="M266" s="65" t="e">
        <f t="shared" si="27"/>
        <v>#DIV/0!</v>
      </c>
      <c r="N266" s="69"/>
    </row>
    <row r="269" spans="1:15" ht="20.25" hidden="1" x14ac:dyDescent="0.3">
      <c r="A269" s="1212" t="s">
        <v>156</v>
      </c>
      <c r="B269" s="1213"/>
      <c r="C269" s="1213"/>
      <c r="D269" s="1213"/>
      <c r="E269" s="1213"/>
      <c r="F269" s="1213"/>
      <c r="G269" s="1214"/>
    </row>
    <row r="270" spans="1:15" ht="39" hidden="1" thickBot="1" x14ac:dyDescent="0.3">
      <c r="A270" s="59" t="s">
        <v>49</v>
      </c>
      <c r="B270" s="70" t="s">
        <v>124</v>
      </c>
      <c r="C270" s="70" t="s">
        <v>125</v>
      </c>
      <c r="D270" s="70" t="s">
        <v>157</v>
      </c>
      <c r="E270" s="70" t="s">
        <v>158</v>
      </c>
      <c r="F270" s="70" t="s">
        <v>159</v>
      </c>
      <c r="G270" s="71" t="s">
        <v>160</v>
      </c>
    </row>
    <row r="271" spans="1:15" s="167" customFormat="1" hidden="1" x14ac:dyDescent="0.25">
      <c r="A271" s="216" t="s">
        <v>107</v>
      </c>
      <c r="B271" s="1220" t="s">
        <v>192</v>
      </c>
      <c r="C271" s="1302" t="s">
        <v>204</v>
      </c>
      <c r="D271" s="1299" t="s">
        <v>205</v>
      </c>
      <c r="E271" s="222">
        <v>2239274028</v>
      </c>
      <c r="F271" s="222">
        <v>15250000</v>
      </c>
      <c r="G271" s="223" t="s">
        <v>213</v>
      </c>
      <c r="H271" s="102">
        <f t="shared" ref="H271:H276" si="28">LEN(G271)</f>
        <v>27</v>
      </c>
      <c r="N271" s="224"/>
      <c r="O271" s="102"/>
    </row>
    <row r="272" spans="1:15" hidden="1" x14ac:dyDescent="0.25">
      <c r="A272" s="62" t="s">
        <v>108</v>
      </c>
      <c r="B272" s="1221"/>
      <c r="C272" s="1303"/>
      <c r="D272" s="1300"/>
      <c r="E272" s="107">
        <v>2239274028</v>
      </c>
      <c r="F272" s="107">
        <v>186734000</v>
      </c>
      <c r="G272" s="108"/>
      <c r="H272" s="102">
        <f t="shared" si="28"/>
        <v>0</v>
      </c>
    </row>
    <row r="273" spans="1:15" hidden="1" x14ac:dyDescent="0.25">
      <c r="A273" s="62" t="s">
        <v>109</v>
      </c>
      <c r="B273" s="1221"/>
      <c r="C273" s="1303"/>
      <c r="D273" s="1300"/>
      <c r="E273" s="107">
        <v>2239274028</v>
      </c>
      <c r="F273" s="107">
        <v>208535000</v>
      </c>
      <c r="G273" s="108"/>
      <c r="H273" s="102">
        <f t="shared" si="28"/>
        <v>0</v>
      </c>
    </row>
    <row r="274" spans="1:15" s="214" customFormat="1" hidden="1" x14ac:dyDescent="0.25">
      <c r="A274" s="131" t="s">
        <v>110</v>
      </c>
      <c r="B274" s="1221"/>
      <c r="C274" s="1303"/>
      <c r="D274" s="1300"/>
      <c r="E274" s="132">
        <v>2239274028</v>
      </c>
      <c r="F274" s="132">
        <f>+[2]INVERSIÓN!P11</f>
        <v>208535000</v>
      </c>
      <c r="G274" s="213" t="s">
        <v>206</v>
      </c>
      <c r="H274" s="4">
        <f>LEN(G274)</f>
        <v>69</v>
      </c>
      <c r="O274" s="4"/>
    </row>
    <row r="275" spans="1:15" s="214" customFormat="1" hidden="1" x14ac:dyDescent="0.25">
      <c r="A275" s="194" t="s">
        <v>111</v>
      </c>
      <c r="B275" s="1221"/>
      <c r="C275" s="1303"/>
      <c r="D275" s="1300"/>
      <c r="E275" s="134">
        <f>+[2]INVERSIÓN!H11</f>
        <v>2239274028</v>
      </c>
      <c r="F275" s="134">
        <f>+[2]INVERSIÓN!R11</f>
        <v>261972893</v>
      </c>
      <c r="G275" s="215" t="s">
        <v>229</v>
      </c>
      <c r="H275" s="4">
        <f t="shared" si="28"/>
        <v>107</v>
      </c>
      <c r="O275" s="4"/>
    </row>
    <row r="276" spans="1:15" ht="15.75" hidden="1" thickBot="1" x14ac:dyDescent="0.3">
      <c r="A276" s="183" t="s">
        <v>112</v>
      </c>
      <c r="B276" s="1290"/>
      <c r="C276" s="1304"/>
      <c r="D276" s="1301"/>
      <c r="E276" s="195">
        <f>+[2]INVERSIÓN!S15</f>
        <v>1985716202</v>
      </c>
      <c r="F276" s="195">
        <f>+[2]INVERSIÓN!EB15</f>
        <v>835562923</v>
      </c>
      <c r="G276" s="196" t="s">
        <v>239</v>
      </c>
      <c r="H276" s="102">
        <f t="shared" si="28"/>
        <v>222</v>
      </c>
    </row>
    <row r="277" spans="1:15" hidden="1" x14ac:dyDescent="0.25">
      <c r="A277" s="84"/>
      <c r="B277" s="84"/>
      <c r="C277" s="84"/>
      <c r="D277" s="84"/>
      <c r="E277" s="84"/>
      <c r="F277" s="84"/>
      <c r="G277" s="84"/>
    </row>
    <row r="278" spans="1:15" hidden="1" x14ac:dyDescent="0.25">
      <c r="A278" s="84"/>
      <c r="B278" s="84"/>
      <c r="C278" s="84"/>
      <c r="D278" s="84"/>
      <c r="E278" s="84"/>
      <c r="F278" s="84"/>
      <c r="G278" s="84"/>
    </row>
    <row r="279" spans="1:15" ht="39" hidden="1" thickBot="1" x14ac:dyDescent="0.3">
      <c r="A279" s="59" t="s">
        <v>49</v>
      </c>
      <c r="B279" s="70" t="s">
        <v>124</v>
      </c>
      <c r="C279" s="70" t="s">
        <v>125</v>
      </c>
      <c r="D279" s="70" t="s">
        <v>157</v>
      </c>
      <c r="E279" s="93" t="s">
        <v>158</v>
      </c>
      <c r="F279" s="93" t="s">
        <v>159</v>
      </c>
      <c r="G279" s="94" t="s">
        <v>160</v>
      </c>
    </row>
    <row r="280" spans="1:15" s="167" customFormat="1" hidden="1" x14ac:dyDescent="0.25">
      <c r="A280" s="216" t="s">
        <v>107</v>
      </c>
      <c r="B280" s="1220" t="s">
        <v>195</v>
      </c>
      <c r="C280" s="1220" t="s">
        <v>196</v>
      </c>
      <c r="D280" s="1291" t="s">
        <v>207</v>
      </c>
      <c r="E280" s="217">
        <v>632180000</v>
      </c>
      <c r="F280" s="218">
        <v>0</v>
      </c>
      <c r="G280" s="219" t="s">
        <v>214</v>
      </c>
      <c r="H280" s="102">
        <f t="shared" ref="H280:H285" si="29">LEN(G280)</f>
        <v>30</v>
      </c>
      <c r="O280" s="102"/>
    </row>
    <row r="281" spans="1:15" s="167" customFormat="1" hidden="1" x14ac:dyDescent="0.25">
      <c r="A281" s="220" t="s">
        <v>108</v>
      </c>
      <c r="B281" s="1221"/>
      <c r="C281" s="1221"/>
      <c r="D281" s="1292"/>
      <c r="E281" s="217">
        <v>632180000</v>
      </c>
      <c r="F281" s="218">
        <v>183792000</v>
      </c>
      <c r="G281" s="219"/>
      <c r="H281" s="102">
        <f t="shared" si="29"/>
        <v>0</v>
      </c>
      <c r="O281" s="102"/>
    </row>
    <row r="282" spans="1:15" s="167" customFormat="1" hidden="1" x14ac:dyDescent="0.25">
      <c r="A282" s="220" t="s">
        <v>109</v>
      </c>
      <c r="B282" s="1221"/>
      <c r="C282" s="1221"/>
      <c r="D282" s="1292"/>
      <c r="E282" s="217">
        <v>632180000</v>
      </c>
      <c r="F282" s="218">
        <v>190062000</v>
      </c>
      <c r="G282" s="219"/>
      <c r="H282" s="102">
        <f t="shared" si="29"/>
        <v>0</v>
      </c>
      <c r="O282" s="102"/>
    </row>
    <row r="283" spans="1:15" s="214" customFormat="1" hidden="1" x14ac:dyDescent="0.25">
      <c r="A283" s="131" t="s">
        <v>110</v>
      </c>
      <c r="B283" s="1221"/>
      <c r="C283" s="1221"/>
      <c r="D283" s="1292"/>
      <c r="E283" s="133">
        <v>632180000</v>
      </c>
      <c r="F283" s="134">
        <f>+[2]INVERSIÓN!DZ17</f>
        <v>190062000</v>
      </c>
      <c r="G283" s="197" t="s">
        <v>208</v>
      </c>
      <c r="H283" s="4">
        <f>LEN(G283)</f>
        <v>48</v>
      </c>
      <c r="O283" s="4"/>
    </row>
    <row r="284" spans="1:15" s="214" customFormat="1" hidden="1" x14ac:dyDescent="0.25">
      <c r="A284" s="131" t="s">
        <v>111</v>
      </c>
      <c r="B284" s="1221"/>
      <c r="C284" s="1221"/>
      <c r="D284" s="1292"/>
      <c r="E284" s="133">
        <f>+[2]INVERSIÓN!H17</f>
        <v>632180000</v>
      </c>
      <c r="F284" s="134">
        <f>+[2]INVERSIÓN!R17</f>
        <v>208073593</v>
      </c>
      <c r="G284" s="197" t="s">
        <v>230</v>
      </c>
      <c r="H284" s="4">
        <f t="shared" si="29"/>
        <v>87</v>
      </c>
      <c r="N284" s="221"/>
      <c r="O284" s="4"/>
    </row>
    <row r="285" spans="1:15" ht="15.75" hidden="1" thickBot="1" x14ac:dyDescent="0.3">
      <c r="A285" s="183" t="s">
        <v>112</v>
      </c>
      <c r="B285" s="1290"/>
      <c r="C285" s="1290"/>
      <c r="D285" s="1293"/>
      <c r="E285" s="195">
        <f>+[2]INVERSIÓN!S17</f>
        <v>588967593</v>
      </c>
      <c r="F285" s="195">
        <f>+[2]INVERSIÓN!T17</f>
        <v>543446593</v>
      </c>
      <c r="G285" s="198" t="s">
        <v>240</v>
      </c>
      <c r="H285" s="102">
        <f t="shared" si="29"/>
        <v>139</v>
      </c>
      <c r="N285" s="193"/>
    </row>
    <row r="286" spans="1:15" hidden="1" x14ac:dyDescent="0.25">
      <c r="A286" s="84"/>
      <c r="B286" s="84"/>
      <c r="C286" s="84"/>
      <c r="D286" s="84"/>
      <c r="E286" s="84"/>
      <c r="F286" s="84"/>
      <c r="G286" s="84"/>
    </row>
    <row r="287" spans="1:15" hidden="1" x14ac:dyDescent="0.25">
      <c r="A287" s="84"/>
      <c r="B287" s="84"/>
      <c r="C287" s="84"/>
      <c r="D287" s="84"/>
      <c r="E287" s="84"/>
      <c r="F287" s="84"/>
      <c r="G287" s="84"/>
    </row>
    <row r="288" spans="1:15" ht="39" hidden="1" thickBot="1" x14ac:dyDescent="0.3">
      <c r="A288" s="59" t="s">
        <v>49</v>
      </c>
      <c r="B288" s="70" t="s">
        <v>124</v>
      </c>
      <c r="C288" s="70" t="s">
        <v>125</v>
      </c>
      <c r="D288" s="70" t="s">
        <v>157</v>
      </c>
      <c r="E288" s="93" t="s">
        <v>158</v>
      </c>
      <c r="F288" s="93" t="s">
        <v>159</v>
      </c>
      <c r="G288" s="94" t="s">
        <v>160</v>
      </c>
    </row>
    <row r="289" spans="1:15" s="167" customFormat="1" hidden="1" x14ac:dyDescent="0.25">
      <c r="A289" s="216" t="s">
        <v>107</v>
      </c>
      <c r="B289" s="1220" t="s">
        <v>195</v>
      </c>
      <c r="C289" s="1220" t="s">
        <v>196</v>
      </c>
      <c r="D289" s="1299" t="s">
        <v>209</v>
      </c>
      <c r="E289" s="217">
        <v>846820000</v>
      </c>
      <c r="F289" s="218">
        <v>0</v>
      </c>
      <c r="G289" s="219" t="s">
        <v>214</v>
      </c>
      <c r="H289" s="102">
        <f t="shared" ref="H289:H294" si="30">LEN(G289)</f>
        <v>30</v>
      </c>
      <c r="O289" s="102"/>
    </row>
    <row r="290" spans="1:15" hidden="1" x14ac:dyDescent="0.25">
      <c r="A290" s="62" t="s">
        <v>108</v>
      </c>
      <c r="B290" s="1221"/>
      <c r="C290" s="1221"/>
      <c r="D290" s="1300"/>
      <c r="E290" s="105">
        <v>846820000</v>
      </c>
      <c r="F290" s="104">
        <v>298980000</v>
      </c>
      <c r="G290" s="106"/>
      <c r="H290" s="102">
        <f t="shared" si="30"/>
        <v>0</v>
      </c>
    </row>
    <row r="291" spans="1:15" hidden="1" x14ac:dyDescent="0.25">
      <c r="A291" s="62" t="s">
        <v>109</v>
      </c>
      <c r="B291" s="1221"/>
      <c r="C291" s="1221"/>
      <c r="D291" s="1300"/>
      <c r="E291" s="105">
        <v>846820000</v>
      </c>
      <c r="F291" s="104">
        <v>316529347</v>
      </c>
      <c r="G291" s="106"/>
      <c r="H291" s="102">
        <f t="shared" si="30"/>
        <v>0</v>
      </c>
    </row>
    <row r="292" spans="1:15" s="1" customFormat="1" hidden="1" x14ac:dyDescent="0.25">
      <c r="A292" s="131" t="s">
        <v>110</v>
      </c>
      <c r="B292" s="1221"/>
      <c r="C292" s="1221"/>
      <c r="D292" s="1300"/>
      <c r="E292" s="133">
        <v>846820000</v>
      </c>
      <c r="F292" s="134">
        <f>+[2]INVERSIÓN!DZ27</f>
        <v>323308102</v>
      </c>
      <c r="G292" s="197" t="s">
        <v>210</v>
      </c>
      <c r="H292" s="4">
        <f>LEN(G292)</f>
        <v>72</v>
      </c>
      <c r="O292" s="4"/>
    </row>
    <row r="293" spans="1:15" s="1" customFormat="1" hidden="1" x14ac:dyDescent="0.25">
      <c r="A293" s="194" t="s">
        <v>111</v>
      </c>
      <c r="B293" s="1221"/>
      <c r="C293" s="1221"/>
      <c r="D293" s="1300"/>
      <c r="E293" s="133">
        <f>+[2]INVERSIÓN!H23</f>
        <v>846820000</v>
      </c>
      <c r="F293" s="134">
        <f>+[2]INVERSIÓN!R23</f>
        <v>328756825</v>
      </c>
      <c r="G293" s="197" t="s">
        <v>231</v>
      </c>
      <c r="H293" s="4">
        <f t="shared" si="30"/>
        <v>111</v>
      </c>
      <c r="O293" s="4"/>
    </row>
    <row r="294" spans="1:15" ht="15.75" hidden="1" thickBot="1" x14ac:dyDescent="0.3">
      <c r="A294" s="183" t="s">
        <v>112</v>
      </c>
      <c r="B294" s="1290"/>
      <c r="C294" s="1290"/>
      <c r="D294" s="1301"/>
      <c r="E294" s="199">
        <f>+[2]INVERSIÓN!S23</f>
        <v>817958593</v>
      </c>
      <c r="F294" s="199">
        <f>+[2]INVERSIÓN!T23</f>
        <v>755491393</v>
      </c>
      <c r="G294" s="198" t="s">
        <v>241</v>
      </c>
      <c r="H294" s="102">
        <f t="shared" si="30"/>
        <v>223</v>
      </c>
    </row>
    <row r="295" spans="1:15" hidden="1" x14ac:dyDescent="0.25">
      <c r="A295" s="84"/>
      <c r="B295" s="84"/>
      <c r="C295" s="84"/>
      <c r="D295" s="84"/>
      <c r="E295" s="84"/>
      <c r="F295" s="84"/>
      <c r="G295" s="84"/>
    </row>
    <row r="296" spans="1:15" hidden="1" x14ac:dyDescent="0.25">
      <c r="A296" s="84"/>
      <c r="B296" s="84"/>
      <c r="C296" s="84"/>
      <c r="D296" s="84"/>
      <c r="E296" s="84"/>
      <c r="F296" s="84"/>
      <c r="G296" s="84"/>
    </row>
    <row r="297" spans="1:15" ht="39" hidden="1" thickBot="1" x14ac:dyDescent="0.3">
      <c r="A297" s="59" t="s">
        <v>49</v>
      </c>
      <c r="B297" s="70" t="s">
        <v>124</v>
      </c>
      <c r="C297" s="70" t="s">
        <v>125</v>
      </c>
      <c r="D297" s="70" t="s">
        <v>157</v>
      </c>
      <c r="E297" s="93" t="s">
        <v>158</v>
      </c>
      <c r="F297" s="93" t="s">
        <v>159</v>
      </c>
      <c r="G297" s="94" t="s">
        <v>160</v>
      </c>
    </row>
    <row r="298" spans="1:15" s="167" customFormat="1" hidden="1" x14ac:dyDescent="0.25">
      <c r="A298" s="216" t="s">
        <v>107</v>
      </c>
      <c r="B298" s="1220" t="s">
        <v>201</v>
      </c>
      <c r="C298" s="1220" t="s">
        <v>202</v>
      </c>
      <c r="D298" s="1299" t="s">
        <v>211</v>
      </c>
      <c r="E298" s="217">
        <v>201000000</v>
      </c>
      <c r="F298" s="218">
        <v>0</v>
      </c>
      <c r="G298" s="219" t="s">
        <v>214</v>
      </c>
      <c r="H298" s="102">
        <f t="shared" ref="H298:H303" si="31">LEN(G298)</f>
        <v>30</v>
      </c>
      <c r="O298" s="102"/>
    </row>
    <row r="299" spans="1:15" hidden="1" x14ac:dyDescent="0.25">
      <c r="A299" s="62" t="s">
        <v>108</v>
      </c>
      <c r="B299" s="1221"/>
      <c r="C299" s="1221"/>
      <c r="D299" s="1300"/>
      <c r="E299" s="105">
        <v>201000000</v>
      </c>
      <c r="F299" s="104">
        <v>71564000</v>
      </c>
      <c r="G299" s="106"/>
      <c r="H299" s="102">
        <f t="shared" si="31"/>
        <v>0</v>
      </c>
    </row>
    <row r="300" spans="1:15" hidden="1" x14ac:dyDescent="0.25">
      <c r="A300" s="62" t="s">
        <v>109</v>
      </c>
      <c r="B300" s="1221"/>
      <c r="C300" s="1221"/>
      <c r="D300" s="1300"/>
      <c r="E300" s="105">
        <v>201000000</v>
      </c>
      <c r="F300" s="104">
        <v>71564000</v>
      </c>
      <c r="G300" s="106"/>
      <c r="H300" s="102">
        <f t="shared" si="31"/>
        <v>0</v>
      </c>
    </row>
    <row r="301" spans="1:15" s="1" customFormat="1" hidden="1" x14ac:dyDescent="0.25">
      <c r="A301" s="131" t="s">
        <v>110</v>
      </c>
      <c r="B301" s="1221"/>
      <c r="C301" s="1221"/>
      <c r="D301" s="1300"/>
      <c r="E301" s="133">
        <v>201000000</v>
      </c>
      <c r="F301" s="134">
        <f>+[2]INVERSIÓN!DZ33</f>
        <v>71564000</v>
      </c>
      <c r="G301" s="197" t="s">
        <v>212</v>
      </c>
      <c r="H301" s="4">
        <f>LEN(G301)</f>
        <v>48</v>
      </c>
      <c r="O301" s="4"/>
    </row>
    <row r="302" spans="1:15" s="1" customFormat="1" hidden="1" x14ac:dyDescent="0.25">
      <c r="A302" s="131" t="s">
        <v>111</v>
      </c>
      <c r="B302" s="1221"/>
      <c r="C302" s="1221"/>
      <c r="D302" s="1300"/>
      <c r="E302" s="133">
        <f>+[2]INVERSIÓN!H29</f>
        <v>201000000</v>
      </c>
      <c r="F302" s="134">
        <f>+[2]INVERSIÓN!R29</f>
        <v>76021593</v>
      </c>
      <c r="G302" s="197" t="s">
        <v>232</v>
      </c>
      <c r="H302" s="4">
        <f t="shared" si="31"/>
        <v>88</v>
      </c>
      <c r="O302" s="4"/>
    </row>
    <row r="303" spans="1:15" ht="15.75" hidden="1" thickBot="1" x14ac:dyDescent="0.3">
      <c r="A303" s="183" t="s">
        <v>112</v>
      </c>
      <c r="B303" s="1290"/>
      <c r="C303" s="1290"/>
      <c r="D303" s="1301"/>
      <c r="E303" s="195">
        <f>+[2]INVERSIÓN!S29</f>
        <v>144912593</v>
      </c>
      <c r="F303" s="195">
        <f>+[2]INVERSIÓN!T29</f>
        <v>143476093</v>
      </c>
      <c r="G303" s="198" t="s">
        <v>242</v>
      </c>
      <c r="H303" s="102">
        <f t="shared" si="31"/>
        <v>157</v>
      </c>
    </row>
    <row r="304" spans="1:15" s="1" customFormat="1" x14ac:dyDescent="0.25">
      <c r="A304" s="209"/>
      <c r="B304" s="210"/>
      <c r="C304" s="210"/>
      <c r="D304" s="247"/>
      <c r="E304" s="248"/>
      <c r="F304" s="248"/>
      <c r="G304" s="249"/>
      <c r="H304" s="4"/>
      <c r="O304" s="4"/>
    </row>
    <row r="305" spans="1:15" s="1" customFormat="1" x14ac:dyDescent="0.25">
      <c r="A305" s="209"/>
      <c r="B305" s="210"/>
      <c r="C305" s="210"/>
      <c r="D305" s="247"/>
      <c r="E305" s="248"/>
      <c r="F305" s="248"/>
      <c r="G305" s="249"/>
      <c r="H305" s="4"/>
      <c r="O305" s="4"/>
    </row>
    <row r="306" spans="1:15" s="1" customFormat="1" ht="15.75" thickBot="1" x14ac:dyDescent="0.3">
      <c r="A306" s="209"/>
      <c r="B306" s="210"/>
      <c r="C306" s="210"/>
      <c r="D306" s="247"/>
      <c r="E306" s="248"/>
      <c r="F306" s="248"/>
      <c r="G306" s="249"/>
      <c r="H306" s="4"/>
      <c r="O306" s="4"/>
    </row>
    <row r="307" spans="1:15" ht="20.25" x14ac:dyDescent="0.3">
      <c r="A307" s="1212" t="s">
        <v>161</v>
      </c>
      <c r="B307" s="1213"/>
      <c r="C307" s="1213"/>
      <c r="D307" s="1213"/>
      <c r="E307" s="1213"/>
      <c r="F307" s="1213"/>
      <c r="G307" s="1214"/>
    </row>
    <row r="308" spans="1:15" ht="39" thickBot="1" x14ac:dyDescent="0.3">
      <c r="A308" s="59" t="s">
        <v>50</v>
      </c>
      <c r="B308" s="70" t="s">
        <v>124</v>
      </c>
      <c r="C308" s="70" t="s">
        <v>125</v>
      </c>
      <c r="D308" s="70" t="s">
        <v>157</v>
      </c>
      <c r="E308" s="70" t="s">
        <v>162</v>
      </c>
      <c r="F308" s="70" t="s">
        <v>163</v>
      </c>
      <c r="G308" s="71" t="s">
        <v>160</v>
      </c>
    </row>
    <row r="309" spans="1:15" s="167" customFormat="1" x14ac:dyDescent="0.25">
      <c r="A309" s="278" t="s">
        <v>114</v>
      </c>
      <c r="B309" s="1220" t="s">
        <v>192</v>
      </c>
      <c r="C309" s="1302" t="s">
        <v>204</v>
      </c>
      <c r="D309" s="1299" t="s">
        <v>205</v>
      </c>
      <c r="E309" s="279">
        <f>+INVERSIÓN!V11</f>
        <v>1224849600</v>
      </c>
      <c r="F309" s="279">
        <v>0</v>
      </c>
      <c r="G309" s="280"/>
      <c r="H309" s="102">
        <f t="shared" ref="H309:H320" si="32">LEN(G309)</f>
        <v>0</v>
      </c>
      <c r="N309" s="224"/>
      <c r="O309" s="102"/>
    </row>
    <row r="310" spans="1:15" s="167" customFormat="1" x14ac:dyDescent="0.25">
      <c r="A310" s="216" t="s">
        <v>115</v>
      </c>
      <c r="B310" s="1221"/>
      <c r="C310" s="1303"/>
      <c r="D310" s="1300"/>
      <c r="E310" s="222"/>
      <c r="F310" s="222"/>
      <c r="G310" s="223"/>
      <c r="H310" s="102">
        <f t="shared" si="32"/>
        <v>0</v>
      </c>
      <c r="N310" s="224"/>
      <c r="O310" s="102"/>
    </row>
    <row r="311" spans="1:15" s="167" customFormat="1" x14ac:dyDescent="0.25">
      <c r="A311" s="216" t="s">
        <v>116</v>
      </c>
      <c r="B311" s="1221"/>
      <c r="C311" s="1303"/>
      <c r="D311" s="1300"/>
      <c r="E311" s="222"/>
      <c r="F311" s="222"/>
      <c r="G311" s="223"/>
      <c r="H311" s="102">
        <f t="shared" si="32"/>
        <v>0</v>
      </c>
      <c r="N311" s="224"/>
      <c r="O311" s="102"/>
    </row>
    <row r="312" spans="1:15" s="167" customFormat="1" x14ac:dyDescent="0.25">
      <c r="A312" s="216" t="s">
        <v>117</v>
      </c>
      <c r="B312" s="1221"/>
      <c r="C312" s="1303"/>
      <c r="D312" s="1300"/>
      <c r="E312" s="222"/>
      <c r="F312" s="222"/>
      <c r="G312" s="223"/>
      <c r="H312" s="102">
        <f t="shared" si="32"/>
        <v>0</v>
      </c>
      <c r="N312" s="224"/>
      <c r="O312" s="102"/>
    </row>
    <row r="313" spans="1:15" s="167" customFormat="1" x14ac:dyDescent="0.25">
      <c r="A313" s="216" t="s">
        <v>118</v>
      </c>
      <c r="B313" s="1221"/>
      <c r="C313" s="1303"/>
      <c r="D313" s="1300"/>
      <c r="E313" s="222"/>
      <c r="F313" s="222"/>
      <c r="G313" s="223"/>
      <c r="H313" s="102">
        <f t="shared" si="32"/>
        <v>0</v>
      </c>
      <c r="N313" s="224"/>
      <c r="O313" s="102"/>
    </row>
    <row r="314" spans="1:15" s="167" customFormat="1" x14ac:dyDescent="0.25">
      <c r="A314" s="216" t="s">
        <v>119</v>
      </c>
      <c r="B314" s="1221"/>
      <c r="C314" s="1303"/>
      <c r="D314" s="1300"/>
      <c r="E314" s="222"/>
      <c r="F314" s="222"/>
      <c r="G314" s="223"/>
      <c r="H314" s="102">
        <f t="shared" si="32"/>
        <v>0</v>
      </c>
      <c r="N314" s="224"/>
      <c r="O314" s="102"/>
    </row>
    <row r="315" spans="1:15" s="167" customFormat="1" x14ac:dyDescent="0.25">
      <c r="A315" s="216" t="s">
        <v>107</v>
      </c>
      <c r="B315" s="1221"/>
      <c r="C315" s="1303"/>
      <c r="D315" s="1300"/>
      <c r="E315" s="222"/>
      <c r="F315" s="222"/>
      <c r="G315" s="223"/>
      <c r="H315" s="102">
        <f t="shared" si="32"/>
        <v>0</v>
      </c>
      <c r="N315" s="224"/>
      <c r="O315" s="102"/>
    </row>
    <row r="316" spans="1:15" x14ac:dyDescent="0.25">
      <c r="A316" s="62" t="s">
        <v>108</v>
      </c>
      <c r="B316" s="1221"/>
      <c r="C316" s="1303"/>
      <c r="D316" s="1300"/>
      <c r="E316" s="107"/>
      <c r="F316" s="107"/>
      <c r="G316" s="108"/>
      <c r="H316" s="102">
        <f t="shared" si="32"/>
        <v>0</v>
      </c>
    </row>
    <row r="317" spans="1:15" x14ac:dyDescent="0.25">
      <c r="A317" s="62" t="s">
        <v>109</v>
      </c>
      <c r="B317" s="1221"/>
      <c r="C317" s="1303"/>
      <c r="D317" s="1300"/>
      <c r="E317" s="107"/>
      <c r="F317" s="107"/>
      <c r="G317" s="108"/>
      <c r="H317" s="102">
        <f t="shared" si="32"/>
        <v>0</v>
      </c>
    </row>
    <row r="318" spans="1:15" s="214" customFormat="1" x14ac:dyDescent="0.25">
      <c r="A318" s="131" t="s">
        <v>110</v>
      </c>
      <c r="B318" s="1221"/>
      <c r="C318" s="1303"/>
      <c r="D318" s="1300"/>
      <c r="E318" s="132"/>
      <c r="F318" s="132"/>
      <c r="G318" s="213"/>
      <c r="H318" s="102">
        <f t="shared" si="32"/>
        <v>0</v>
      </c>
      <c r="O318" s="4"/>
    </row>
    <row r="319" spans="1:15" s="214" customFormat="1" x14ac:dyDescent="0.25">
      <c r="A319" s="194" t="s">
        <v>111</v>
      </c>
      <c r="B319" s="1221"/>
      <c r="C319" s="1303"/>
      <c r="D319" s="1300"/>
      <c r="E319" s="134"/>
      <c r="F319" s="134"/>
      <c r="G319" s="215"/>
      <c r="H319" s="102">
        <f t="shared" si="32"/>
        <v>0</v>
      </c>
      <c r="O319" s="4"/>
    </row>
    <row r="320" spans="1:15" s="1" customFormat="1" ht="15.75" thickBot="1" x14ac:dyDescent="0.3">
      <c r="A320" s="239" t="s">
        <v>112</v>
      </c>
      <c r="B320" s="1290"/>
      <c r="C320" s="1304"/>
      <c r="D320" s="1301"/>
      <c r="E320" s="260"/>
      <c r="F320" s="260"/>
      <c r="G320" s="261"/>
      <c r="H320" s="102">
        <f t="shared" si="32"/>
        <v>0</v>
      </c>
      <c r="O320" s="4"/>
    </row>
    <row r="321" spans="1:15" x14ac:dyDescent="0.25">
      <c r="A321" s="84"/>
      <c r="B321" s="84"/>
      <c r="C321" s="84"/>
      <c r="D321" s="84"/>
      <c r="E321" s="84"/>
      <c r="F321" s="84"/>
      <c r="G321" s="84"/>
    </row>
    <row r="322" spans="1:15" ht="15.75" thickBot="1" x14ac:dyDescent="0.3">
      <c r="A322" s="84"/>
      <c r="B322" s="84"/>
      <c r="C322" s="84"/>
      <c r="D322" s="84"/>
      <c r="E322" s="84"/>
      <c r="F322" s="84"/>
      <c r="G322" s="84"/>
    </row>
    <row r="323" spans="1:15" ht="39" thickBot="1" x14ac:dyDescent="0.3">
      <c r="A323" s="59" t="s">
        <v>50</v>
      </c>
      <c r="B323" s="263" t="s">
        <v>124</v>
      </c>
      <c r="C323" s="263" t="s">
        <v>125</v>
      </c>
      <c r="D323" s="263" t="s">
        <v>157</v>
      </c>
      <c r="E323" s="70" t="s">
        <v>162</v>
      </c>
      <c r="F323" s="70" t="s">
        <v>163</v>
      </c>
      <c r="G323" s="264" t="s">
        <v>160</v>
      </c>
    </row>
    <row r="324" spans="1:15" s="167" customFormat="1" x14ac:dyDescent="0.25">
      <c r="A324" s="278" t="s">
        <v>114</v>
      </c>
      <c r="B324" s="1220" t="s">
        <v>195</v>
      </c>
      <c r="C324" s="1220" t="s">
        <v>196</v>
      </c>
      <c r="D324" s="1299" t="s">
        <v>207</v>
      </c>
      <c r="E324" s="281">
        <f>+INVERSIÓN!V18</f>
        <v>849519000</v>
      </c>
      <c r="F324" s="282">
        <v>0</v>
      </c>
      <c r="G324" s="283"/>
      <c r="H324" s="102">
        <f t="shared" ref="H324:H335" si="33">LEN(G324)</f>
        <v>0</v>
      </c>
      <c r="O324" s="102"/>
    </row>
    <row r="325" spans="1:15" s="167" customFormat="1" x14ac:dyDescent="0.25">
      <c r="A325" s="216" t="s">
        <v>115</v>
      </c>
      <c r="B325" s="1221"/>
      <c r="C325" s="1221"/>
      <c r="D325" s="1300"/>
      <c r="E325" s="217"/>
      <c r="F325" s="218"/>
      <c r="G325" s="265"/>
      <c r="H325" s="102">
        <f t="shared" si="33"/>
        <v>0</v>
      </c>
      <c r="O325" s="102"/>
    </row>
    <row r="326" spans="1:15" s="167" customFormat="1" x14ac:dyDescent="0.25">
      <c r="A326" s="216" t="s">
        <v>116</v>
      </c>
      <c r="B326" s="1221"/>
      <c r="C326" s="1221"/>
      <c r="D326" s="1300"/>
      <c r="E326" s="217"/>
      <c r="F326" s="218"/>
      <c r="G326" s="265"/>
      <c r="H326" s="102">
        <f t="shared" si="33"/>
        <v>0</v>
      </c>
      <c r="O326" s="102"/>
    </row>
    <row r="327" spans="1:15" s="167" customFormat="1" x14ac:dyDescent="0.25">
      <c r="A327" s="216" t="s">
        <v>117</v>
      </c>
      <c r="B327" s="1221"/>
      <c r="C327" s="1221"/>
      <c r="D327" s="1300"/>
      <c r="E327" s="217"/>
      <c r="F327" s="218"/>
      <c r="G327" s="265"/>
      <c r="H327" s="102">
        <f t="shared" si="33"/>
        <v>0</v>
      </c>
      <c r="O327" s="102"/>
    </row>
    <row r="328" spans="1:15" s="167" customFormat="1" x14ac:dyDescent="0.25">
      <c r="A328" s="216" t="s">
        <v>118</v>
      </c>
      <c r="B328" s="1221"/>
      <c r="C328" s="1221"/>
      <c r="D328" s="1300"/>
      <c r="E328" s="217"/>
      <c r="F328" s="218"/>
      <c r="G328" s="265"/>
      <c r="H328" s="102">
        <f t="shared" si="33"/>
        <v>0</v>
      </c>
      <c r="O328" s="102"/>
    </row>
    <row r="329" spans="1:15" s="167" customFormat="1" x14ac:dyDescent="0.25">
      <c r="A329" s="216" t="s">
        <v>119</v>
      </c>
      <c r="B329" s="1221"/>
      <c r="C329" s="1221"/>
      <c r="D329" s="1300"/>
      <c r="E329" s="217"/>
      <c r="F329" s="218"/>
      <c r="G329" s="265"/>
      <c r="H329" s="102">
        <f t="shared" si="33"/>
        <v>0</v>
      </c>
      <c r="O329" s="102"/>
    </row>
    <row r="330" spans="1:15" s="167" customFormat="1" x14ac:dyDescent="0.25">
      <c r="A330" s="216" t="s">
        <v>107</v>
      </c>
      <c r="B330" s="1221"/>
      <c r="C330" s="1221"/>
      <c r="D330" s="1300"/>
      <c r="E330" s="217"/>
      <c r="F330" s="218"/>
      <c r="G330" s="265"/>
      <c r="H330" s="102">
        <f t="shared" si="33"/>
        <v>0</v>
      </c>
      <c r="O330" s="102"/>
    </row>
    <row r="331" spans="1:15" s="167" customFormat="1" x14ac:dyDescent="0.25">
      <c r="A331" s="62" t="s">
        <v>108</v>
      </c>
      <c r="B331" s="1221"/>
      <c r="C331" s="1221"/>
      <c r="D331" s="1300"/>
      <c r="E331" s="217"/>
      <c r="F331" s="218"/>
      <c r="G331" s="265"/>
      <c r="H331" s="102">
        <f t="shared" si="33"/>
        <v>0</v>
      </c>
      <c r="O331" s="102"/>
    </row>
    <row r="332" spans="1:15" s="167" customFormat="1" x14ac:dyDescent="0.25">
      <c r="A332" s="62" t="s">
        <v>109</v>
      </c>
      <c r="B332" s="1221"/>
      <c r="C332" s="1221"/>
      <c r="D332" s="1300"/>
      <c r="E332" s="217"/>
      <c r="F332" s="218"/>
      <c r="G332" s="265"/>
      <c r="H332" s="102">
        <f t="shared" si="33"/>
        <v>0</v>
      </c>
      <c r="O332" s="102"/>
    </row>
    <row r="333" spans="1:15" s="167" customFormat="1" x14ac:dyDescent="0.25">
      <c r="A333" s="131" t="s">
        <v>110</v>
      </c>
      <c r="B333" s="1221"/>
      <c r="C333" s="1221"/>
      <c r="D333" s="1300"/>
      <c r="E333" s="217"/>
      <c r="F333" s="218"/>
      <c r="G333" s="265"/>
      <c r="H333" s="102">
        <f t="shared" si="33"/>
        <v>0</v>
      </c>
      <c r="O333" s="102"/>
    </row>
    <row r="334" spans="1:15" s="214" customFormat="1" x14ac:dyDescent="0.25">
      <c r="A334" s="194" t="s">
        <v>111</v>
      </c>
      <c r="B334" s="1221"/>
      <c r="C334" s="1221"/>
      <c r="D334" s="1300"/>
      <c r="E334" s="133"/>
      <c r="F334" s="134"/>
      <c r="G334" s="215"/>
      <c r="H334" s="102">
        <f t="shared" si="33"/>
        <v>0</v>
      </c>
      <c r="O334" s="4"/>
    </row>
    <row r="335" spans="1:15" s="1" customFormat="1" ht="15.75" thickBot="1" x14ac:dyDescent="0.3">
      <c r="A335" s="239" t="s">
        <v>112</v>
      </c>
      <c r="B335" s="1290"/>
      <c r="C335" s="1290"/>
      <c r="D335" s="1301"/>
      <c r="E335" s="260"/>
      <c r="F335" s="260"/>
      <c r="G335" s="266"/>
      <c r="H335" s="102">
        <f t="shared" si="33"/>
        <v>0</v>
      </c>
      <c r="N335" s="262"/>
      <c r="O335" s="4"/>
    </row>
    <row r="336" spans="1:15" x14ac:dyDescent="0.25">
      <c r="A336" s="84"/>
      <c r="B336" s="84"/>
      <c r="C336" s="84"/>
      <c r="D336" s="84"/>
      <c r="E336" s="84"/>
      <c r="F336" s="84"/>
      <c r="G336" s="84"/>
    </row>
    <row r="337" spans="1:15" ht="15.75" thickBot="1" x14ac:dyDescent="0.3">
      <c r="A337" s="84"/>
      <c r="B337" s="84"/>
      <c r="C337" s="84"/>
      <c r="D337" s="84"/>
      <c r="E337" s="84"/>
      <c r="F337" s="84"/>
      <c r="G337" s="84"/>
    </row>
    <row r="338" spans="1:15" ht="39" thickBot="1" x14ac:dyDescent="0.3">
      <c r="A338" s="59" t="s">
        <v>50</v>
      </c>
      <c r="B338" s="263" t="s">
        <v>124</v>
      </c>
      <c r="C338" s="263" t="s">
        <v>125</v>
      </c>
      <c r="D338" s="263" t="s">
        <v>157</v>
      </c>
      <c r="E338" s="70" t="s">
        <v>162</v>
      </c>
      <c r="F338" s="70" t="s">
        <v>163</v>
      </c>
      <c r="G338" s="264" t="s">
        <v>160</v>
      </c>
    </row>
    <row r="339" spans="1:15" s="167" customFormat="1" x14ac:dyDescent="0.25">
      <c r="A339" s="278" t="s">
        <v>114</v>
      </c>
      <c r="B339" s="1220" t="s">
        <v>195</v>
      </c>
      <c r="C339" s="1220" t="s">
        <v>196</v>
      </c>
      <c r="D339" s="1299" t="s">
        <v>209</v>
      </c>
      <c r="E339" s="281">
        <f>+INVERSIÓN!U25</f>
        <v>0</v>
      </c>
      <c r="F339" s="282">
        <v>0</v>
      </c>
      <c r="G339" s="283"/>
      <c r="H339" s="102">
        <f t="shared" ref="H339:H350" si="34">LEN(G339)</f>
        <v>0</v>
      </c>
      <c r="O339" s="102"/>
    </row>
    <row r="340" spans="1:15" s="167" customFormat="1" x14ac:dyDescent="0.25">
      <c r="A340" s="216" t="s">
        <v>115</v>
      </c>
      <c r="B340" s="1221"/>
      <c r="C340" s="1221"/>
      <c r="D340" s="1300"/>
      <c r="E340" s="217"/>
      <c r="F340" s="218"/>
      <c r="G340" s="265"/>
      <c r="H340" s="102">
        <f t="shared" si="34"/>
        <v>0</v>
      </c>
      <c r="O340" s="102"/>
    </row>
    <row r="341" spans="1:15" s="167" customFormat="1" x14ac:dyDescent="0.25">
      <c r="A341" s="216" t="s">
        <v>116</v>
      </c>
      <c r="B341" s="1221"/>
      <c r="C341" s="1221"/>
      <c r="D341" s="1300"/>
      <c r="E341" s="217"/>
      <c r="F341" s="218"/>
      <c r="G341" s="265"/>
      <c r="H341" s="102">
        <f t="shared" si="34"/>
        <v>0</v>
      </c>
      <c r="O341" s="102"/>
    </row>
    <row r="342" spans="1:15" s="167" customFormat="1" x14ac:dyDescent="0.25">
      <c r="A342" s="216" t="s">
        <v>117</v>
      </c>
      <c r="B342" s="1221"/>
      <c r="C342" s="1221"/>
      <c r="D342" s="1300"/>
      <c r="E342" s="217"/>
      <c r="F342" s="218"/>
      <c r="G342" s="265"/>
      <c r="H342" s="102">
        <f t="shared" si="34"/>
        <v>0</v>
      </c>
      <c r="O342" s="102"/>
    </row>
    <row r="343" spans="1:15" s="167" customFormat="1" x14ac:dyDescent="0.25">
      <c r="A343" s="216" t="s">
        <v>118</v>
      </c>
      <c r="B343" s="1221"/>
      <c r="C343" s="1221"/>
      <c r="D343" s="1300"/>
      <c r="E343" s="217"/>
      <c r="F343" s="218"/>
      <c r="G343" s="265"/>
      <c r="H343" s="102">
        <f t="shared" si="34"/>
        <v>0</v>
      </c>
      <c r="O343" s="102"/>
    </row>
    <row r="344" spans="1:15" s="167" customFormat="1" x14ac:dyDescent="0.25">
      <c r="A344" s="216" t="s">
        <v>119</v>
      </c>
      <c r="B344" s="1221"/>
      <c r="C344" s="1221"/>
      <c r="D344" s="1300"/>
      <c r="E344" s="217"/>
      <c r="F344" s="218"/>
      <c r="G344" s="265"/>
      <c r="H344" s="102">
        <f t="shared" si="34"/>
        <v>0</v>
      </c>
      <c r="O344" s="102"/>
    </row>
    <row r="345" spans="1:15" s="167" customFormat="1" x14ac:dyDescent="0.25">
      <c r="A345" s="216" t="s">
        <v>107</v>
      </c>
      <c r="B345" s="1221"/>
      <c r="C345" s="1221"/>
      <c r="D345" s="1300"/>
      <c r="E345" s="217"/>
      <c r="F345" s="218"/>
      <c r="G345" s="265"/>
      <c r="H345" s="102">
        <f t="shared" si="34"/>
        <v>0</v>
      </c>
      <c r="O345" s="102"/>
    </row>
    <row r="346" spans="1:15" x14ac:dyDescent="0.25">
      <c r="A346" s="62" t="s">
        <v>108</v>
      </c>
      <c r="B346" s="1221"/>
      <c r="C346" s="1221"/>
      <c r="D346" s="1300"/>
      <c r="E346" s="105"/>
      <c r="F346" s="104"/>
      <c r="G346" s="267"/>
      <c r="H346" s="102">
        <f t="shared" si="34"/>
        <v>0</v>
      </c>
    </row>
    <row r="347" spans="1:15" x14ac:dyDescent="0.25">
      <c r="A347" s="62" t="s">
        <v>109</v>
      </c>
      <c r="B347" s="1221"/>
      <c r="C347" s="1221"/>
      <c r="D347" s="1300"/>
      <c r="E347" s="105"/>
      <c r="F347" s="104"/>
      <c r="G347" s="267"/>
      <c r="H347" s="102">
        <f t="shared" si="34"/>
        <v>0</v>
      </c>
    </row>
    <row r="348" spans="1:15" s="1" customFormat="1" x14ac:dyDescent="0.25">
      <c r="A348" s="131" t="s">
        <v>110</v>
      </c>
      <c r="B348" s="1221"/>
      <c r="C348" s="1221"/>
      <c r="D348" s="1300"/>
      <c r="E348" s="133"/>
      <c r="F348" s="134"/>
      <c r="G348" s="215"/>
      <c r="H348" s="102">
        <f t="shared" si="34"/>
        <v>0</v>
      </c>
      <c r="O348" s="4"/>
    </row>
    <row r="349" spans="1:15" s="1" customFormat="1" x14ac:dyDescent="0.25">
      <c r="A349" s="194" t="s">
        <v>111</v>
      </c>
      <c r="B349" s="1221"/>
      <c r="C349" s="1221"/>
      <c r="D349" s="1300"/>
      <c r="E349" s="133"/>
      <c r="F349" s="134"/>
      <c r="G349" s="215"/>
      <c r="H349" s="102">
        <f t="shared" si="34"/>
        <v>0</v>
      </c>
      <c r="O349" s="4"/>
    </row>
    <row r="350" spans="1:15" s="1" customFormat="1" ht="15.75" thickBot="1" x14ac:dyDescent="0.3">
      <c r="A350" s="239" t="s">
        <v>112</v>
      </c>
      <c r="B350" s="1290"/>
      <c r="C350" s="1290"/>
      <c r="D350" s="1301"/>
      <c r="E350" s="260"/>
      <c r="F350" s="260"/>
      <c r="G350" s="266"/>
      <c r="H350" s="4">
        <f t="shared" si="34"/>
        <v>0</v>
      </c>
      <c r="O350" s="4"/>
    </row>
    <row r="351" spans="1:15" x14ac:dyDescent="0.25">
      <c r="A351" s="84"/>
      <c r="B351" s="84"/>
      <c r="C351" s="84"/>
      <c r="D351" s="84"/>
      <c r="E351" s="84"/>
      <c r="F351" s="84"/>
      <c r="G351" s="84"/>
    </row>
    <row r="352" spans="1:15" ht="15.75" thickBot="1" x14ac:dyDescent="0.3">
      <c r="A352" s="84"/>
      <c r="B352" s="84"/>
      <c r="C352" s="84"/>
      <c r="D352" s="84"/>
      <c r="E352" s="84"/>
      <c r="F352" s="84"/>
      <c r="G352" s="84"/>
    </row>
    <row r="353" spans="1:15" ht="39" thickBot="1" x14ac:dyDescent="0.3">
      <c r="A353" s="59" t="s">
        <v>50</v>
      </c>
      <c r="B353" s="263" t="s">
        <v>124</v>
      </c>
      <c r="C353" s="263" t="s">
        <v>125</v>
      </c>
      <c r="D353" s="263" t="s">
        <v>157</v>
      </c>
      <c r="E353" s="70" t="s">
        <v>162</v>
      </c>
      <c r="F353" s="70" t="s">
        <v>163</v>
      </c>
      <c r="G353" s="264" t="s">
        <v>160</v>
      </c>
    </row>
    <row r="354" spans="1:15" s="167" customFormat="1" x14ac:dyDescent="0.25">
      <c r="A354" s="278" t="s">
        <v>114</v>
      </c>
      <c r="B354" s="1220" t="s">
        <v>201</v>
      </c>
      <c r="C354" s="1220" t="s">
        <v>202</v>
      </c>
      <c r="D354" s="1299" t="s">
        <v>211</v>
      </c>
      <c r="E354" s="281" t="e">
        <f>+INVERSIÓN!#REF!</f>
        <v>#REF!</v>
      </c>
      <c r="F354" s="282">
        <v>0</v>
      </c>
      <c r="G354" s="283"/>
      <c r="H354" s="102">
        <f t="shared" ref="H354:H365" si="35">LEN(G354)</f>
        <v>0</v>
      </c>
      <c r="O354" s="102"/>
    </row>
    <row r="355" spans="1:15" s="167" customFormat="1" x14ac:dyDescent="0.25">
      <c r="A355" s="216" t="s">
        <v>115</v>
      </c>
      <c r="B355" s="1221"/>
      <c r="C355" s="1221"/>
      <c r="D355" s="1300"/>
      <c r="E355" s="217"/>
      <c r="F355" s="218"/>
      <c r="G355" s="265"/>
      <c r="H355" s="102">
        <f t="shared" si="35"/>
        <v>0</v>
      </c>
      <c r="O355" s="102"/>
    </row>
    <row r="356" spans="1:15" s="167" customFormat="1" x14ac:dyDescent="0.25">
      <c r="A356" s="216" t="s">
        <v>116</v>
      </c>
      <c r="B356" s="1221"/>
      <c r="C356" s="1221"/>
      <c r="D356" s="1300"/>
      <c r="E356" s="217"/>
      <c r="F356" s="218"/>
      <c r="G356" s="265"/>
      <c r="H356" s="102">
        <f t="shared" si="35"/>
        <v>0</v>
      </c>
      <c r="O356" s="102"/>
    </row>
    <row r="357" spans="1:15" s="167" customFormat="1" x14ac:dyDescent="0.25">
      <c r="A357" s="216" t="s">
        <v>117</v>
      </c>
      <c r="B357" s="1221"/>
      <c r="C357" s="1221"/>
      <c r="D357" s="1300"/>
      <c r="E357" s="217"/>
      <c r="F357" s="218"/>
      <c r="G357" s="265"/>
      <c r="H357" s="102">
        <f t="shared" si="35"/>
        <v>0</v>
      </c>
      <c r="O357" s="102"/>
    </row>
    <row r="358" spans="1:15" s="167" customFormat="1" x14ac:dyDescent="0.25">
      <c r="A358" s="216" t="s">
        <v>118</v>
      </c>
      <c r="B358" s="1221"/>
      <c r="C358" s="1221"/>
      <c r="D358" s="1300"/>
      <c r="E358" s="217"/>
      <c r="F358" s="218"/>
      <c r="G358" s="265"/>
      <c r="H358" s="102">
        <f t="shared" si="35"/>
        <v>0</v>
      </c>
      <c r="O358" s="102"/>
    </row>
    <row r="359" spans="1:15" s="167" customFormat="1" x14ac:dyDescent="0.25">
      <c r="A359" s="216" t="s">
        <v>119</v>
      </c>
      <c r="B359" s="1221"/>
      <c r="C359" s="1221"/>
      <c r="D359" s="1300"/>
      <c r="E359" s="217"/>
      <c r="F359" s="218"/>
      <c r="G359" s="265"/>
      <c r="H359" s="102">
        <f t="shared" si="35"/>
        <v>0</v>
      </c>
      <c r="O359" s="102"/>
    </row>
    <row r="360" spans="1:15" s="167" customFormat="1" x14ac:dyDescent="0.25">
      <c r="A360" s="216" t="s">
        <v>107</v>
      </c>
      <c r="B360" s="1221"/>
      <c r="C360" s="1221"/>
      <c r="D360" s="1300"/>
      <c r="E360" s="217"/>
      <c r="F360" s="218"/>
      <c r="G360" s="265"/>
      <c r="H360" s="102">
        <f t="shared" si="35"/>
        <v>0</v>
      </c>
      <c r="O360" s="102"/>
    </row>
    <row r="361" spans="1:15" x14ac:dyDescent="0.25">
      <c r="A361" s="62" t="s">
        <v>108</v>
      </c>
      <c r="B361" s="1221"/>
      <c r="C361" s="1221"/>
      <c r="D361" s="1300"/>
      <c r="E361" s="105"/>
      <c r="F361" s="104"/>
      <c r="G361" s="267"/>
      <c r="H361" s="102">
        <f t="shared" si="35"/>
        <v>0</v>
      </c>
    </row>
    <row r="362" spans="1:15" x14ac:dyDescent="0.25">
      <c r="A362" s="62" t="s">
        <v>109</v>
      </c>
      <c r="B362" s="1221"/>
      <c r="C362" s="1221"/>
      <c r="D362" s="1300"/>
      <c r="E362" s="105"/>
      <c r="F362" s="104"/>
      <c r="G362" s="267"/>
      <c r="H362" s="102">
        <f t="shared" si="35"/>
        <v>0</v>
      </c>
    </row>
    <row r="363" spans="1:15" s="1" customFormat="1" x14ac:dyDescent="0.25">
      <c r="A363" s="131" t="s">
        <v>110</v>
      </c>
      <c r="B363" s="1221"/>
      <c r="C363" s="1221"/>
      <c r="D363" s="1300"/>
      <c r="E363" s="133"/>
      <c r="F363" s="134"/>
      <c r="G363" s="215"/>
      <c r="H363" s="102">
        <f t="shared" si="35"/>
        <v>0</v>
      </c>
      <c r="O363" s="4"/>
    </row>
    <row r="364" spans="1:15" s="1" customFormat="1" x14ac:dyDescent="0.25">
      <c r="A364" s="131" t="s">
        <v>111</v>
      </c>
      <c r="B364" s="1221"/>
      <c r="C364" s="1221"/>
      <c r="D364" s="1300"/>
      <c r="E364" s="133"/>
      <c r="F364" s="134"/>
      <c r="G364" s="215"/>
      <c r="H364" s="102">
        <f t="shared" si="35"/>
        <v>0</v>
      </c>
      <c r="O364" s="4"/>
    </row>
    <row r="365" spans="1:15" s="1" customFormat="1" ht="15.75" thickBot="1" x14ac:dyDescent="0.3">
      <c r="A365" s="239" t="s">
        <v>112</v>
      </c>
      <c r="B365" s="1290"/>
      <c r="C365" s="1290"/>
      <c r="D365" s="1301"/>
      <c r="E365" s="260"/>
      <c r="F365" s="260"/>
      <c r="G365" s="266"/>
      <c r="H365" s="4">
        <f t="shared" si="35"/>
        <v>0</v>
      </c>
      <c r="O365" s="4"/>
    </row>
    <row r="366" spans="1:15" s="1" customFormat="1" x14ac:dyDescent="0.25">
      <c r="A366" s="209"/>
      <c r="B366" s="210"/>
      <c r="C366" s="210"/>
      <c r="D366" s="247"/>
      <c r="E366" s="248"/>
      <c r="F366" s="248"/>
      <c r="G366" s="249"/>
      <c r="H366" s="4"/>
      <c r="O366" s="4"/>
    </row>
    <row r="367" spans="1:15" s="1" customFormat="1" x14ac:dyDescent="0.25">
      <c r="A367" s="209"/>
      <c r="B367" s="210"/>
      <c r="C367" s="210"/>
      <c r="D367" s="247"/>
      <c r="E367" s="248"/>
      <c r="F367" s="248"/>
      <c r="G367" s="249"/>
      <c r="H367" s="4"/>
      <c r="O367" s="4"/>
    </row>
    <row r="368" spans="1:15" hidden="1" x14ac:dyDescent="0.25">
      <c r="A368" s="66" t="s">
        <v>118</v>
      </c>
      <c r="B368" s="63"/>
      <c r="C368" s="63"/>
      <c r="D368" s="63"/>
      <c r="E368" s="63"/>
      <c r="F368" s="63"/>
      <c r="G368" s="64"/>
    </row>
    <row r="369" spans="1:7" hidden="1" x14ac:dyDescent="0.25">
      <c r="A369" s="66" t="s">
        <v>119</v>
      </c>
      <c r="B369" s="63"/>
      <c r="C369" s="63"/>
      <c r="D369" s="63"/>
      <c r="E369" s="63"/>
      <c r="F369" s="63"/>
      <c r="G369" s="64"/>
    </row>
    <row r="370" spans="1:7" hidden="1" x14ac:dyDescent="0.25">
      <c r="A370" s="75" t="s">
        <v>107</v>
      </c>
      <c r="B370" s="76"/>
      <c r="C370" s="76"/>
      <c r="D370" s="76"/>
      <c r="E370" s="76"/>
      <c r="F370" s="76"/>
      <c r="G370" s="77"/>
    </row>
    <row r="371" spans="1:7" hidden="1" x14ac:dyDescent="0.25">
      <c r="A371" s="66" t="s">
        <v>108</v>
      </c>
      <c r="B371" s="63"/>
      <c r="C371" s="63"/>
      <c r="D371" s="63"/>
      <c r="E371" s="63"/>
      <c r="F371" s="63"/>
      <c r="G371" s="64"/>
    </row>
    <row r="372" spans="1:7" hidden="1" x14ac:dyDescent="0.25">
      <c r="A372" s="66" t="s">
        <v>109</v>
      </c>
      <c r="B372" s="63"/>
      <c r="C372" s="63"/>
      <c r="D372" s="63"/>
      <c r="E372" s="63"/>
      <c r="F372" s="63"/>
      <c r="G372" s="64"/>
    </row>
    <row r="373" spans="1:7" hidden="1" x14ac:dyDescent="0.25">
      <c r="A373" s="66" t="s">
        <v>110</v>
      </c>
      <c r="B373" s="63"/>
      <c r="C373" s="63"/>
      <c r="D373" s="63"/>
      <c r="E373" s="63"/>
      <c r="F373" s="63"/>
      <c r="G373" s="64"/>
    </row>
    <row r="374" spans="1:7" hidden="1" x14ac:dyDescent="0.25">
      <c r="A374" s="66" t="s">
        <v>111</v>
      </c>
      <c r="B374" s="63"/>
      <c r="C374" s="63"/>
      <c r="D374" s="63"/>
      <c r="E374" s="63"/>
      <c r="F374" s="63"/>
      <c r="G374" s="64"/>
    </row>
    <row r="375" spans="1:7" ht="15.75" hidden="1" thickBot="1" x14ac:dyDescent="0.3">
      <c r="A375" s="67" t="s">
        <v>112</v>
      </c>
      <c r="B375" s="65"/>
      <c r="C375" s="65"/>
      <c r="D375" s="65"/>
      <c r="E375" s="65"/>
      <c r="F375" s="65"/>
      <c r="G375" s="69"/>
    </row>
    <row r="376" spans="1:7" ht="15.75" hidden="1" thickBot="1" x14ac:dyDescent="0.3">
      <c r="A376" s="78"/>
      <c r="G376" s="79"/>
    </row>
    <row r="377" spans="1:7" ht="20.25" hidden="1" x14ac:dyDescent="0.3">
      <c r="A377" s="1212" t="s">
        <v>164</v>
      </c>
      <c r="B377" s="1213"/>
      <c r="C377" s="1213"/>
      <c r="D377" s="1213"/>
      <c r="E377" s="1213"/>
      <c r="F377" s="1213"/>
      <c r="G377" s="1214"/>
    </row>
    <row r="378" spans="1:7" ht="39" hidden="1" thickBot="1" x14ac:dyDescent="0.3">
      <c r="A378" s="59" t="s">
        <v>63</v>
      </c>
      <c r="B378" s="70" t="s">
        <v>124</v>
      </c>
      <c r="C378" s="70" t="s">
        <v>125</v>
      </c>
      <c r="D378" s="70" t="s">
        <v>157</v>
      </c>
      <c r="E378" s="70" t="s">
        <v>165</v>
      </c>
      <c r="F378" s="70" t="s">
        <v>166</v>
      </c>
      <c r="G378" s="71" t="s">
        <v>160</v>
      </c>
    </row>
    <row r="379" spans="1:7" hidden="1" x14ac:dyDescent="0.25">
      <c r="A379" s="66" t="s">
        <v>114</v>
      </c>
      <c r="B379" s="63"/>
      <c r="C379" s="63"/>
      <c r="D379" s="63"/>
      <c r="E379" s="63"/>
      <c r="F379" s="63"/>
      <c r="G379" s="64"/>
    </row>
    <row r="380" spans="1:7" hidden="1" x14ac:dyDescent="0.25">
      <c r="A380" s="66" t="s">
        <v>115</v>
      </c>
      <c r="B380" s="63"/>
      <c r="C380" s="63"/>
      <c r="D380" s="63"/>
      <c r="E380" s="63"/>
      <c r="F380" s="63"/>
      <c r="G380" s="64"/>
    </row>
    <row r="381" spans="1:7" hidden="1" x14ac:dyDescent="0.25">
      <c r="A381" s="66" t="s">
        <v>116</v>
      </c>
      <c r="B381" s="63"/>
      <c r="C381" s="63"/>
      <c r="D381" s="63"/>
      <c r="E381" s="63"/>
      <c r="F381" s="63"/>
      <c r="G381" s="64"/>
    </row>
    <row r="382" spans="1:7" hidden="1" x14ac:dyDescent="0.25">
      <c r="A382" s="66" t="s">
        <v>117</v>
      </c>
      <c r="B382" s="63"/>
      <c r="C382" s="63"/>
      <c r="D382" s="63"/>
      <c r="E382" s="63"/>
      <c r="F382" s="63"/>
      <c r="G382" s="64"/>
    </row>
    <row r="383" spans="1:7" hidden="1" x14ac:dyDescent="0.25">
      <c r="A383" s="66" t="s">
        <v>118</v>
      </c>
      <c r="B383" s="63"/>
      <c r="C383" s="63"/>
      <c r="D383" s="63"/>
      <c r="E383" s="63"/>
      <c r="F383" s="63"/>
      <c r="G383" s="64"/>
    </row>
    <row r="384" spans="1:7" hidden="1" x14ac:dyDescent="0.25">
      <c r="A384" s="66" t="s">
        <v>119</v>
      </c>
      <c r="B384" s="63"/>
      <c r="C384" s="63"/>
      <c r="D384" s="63"/>
      <c r="E384" s="63"/>
      <c r="F384" s="63"/>
      <c r="G384" s="64"/>
    </row>
    <row r="385" spans="1:7" hidden="1" x14ac:dyDescent="0.25">
      <c r="A385" s="75" t="s">
        <v>107</v>
      </c>
      <c r="B385" s="76"/>
      <c r="C385" s="76"/>
      <c r="D385" s="76"/>
      <c r="E385" s="76"/>
      <c r="F385" s="76"/>
      <c r="G385" s="77"/>
    </row>
    <row r="386" spans="1:7" hidden="1" x14ac:dyDescent="0.25">
      <c r="A386" s="66" t="s">
        <v>108</v>
      </c>
      <c r="B386" s="63"/>
      <c r="C386" s="63"/>
      <c r="D386" s="63"/>
      <c r="E386" s="63"/>
      <c r="F386" s="63"/>
      <c r="G386" s="64"/>
    </row>
    <row r="387" spans="1:7" hidden="1" x14ac:dyDescent="0.25">
      <c r="A387" s="66" t="s">
        <v>109</v>
      </c>
      <c r="B387" s="63"/>
      <c r="C387" s="63"/>
      <c r="D387" s="63"/>
      <c r="E387" s="63"/>
      <c r="F387" s="63"/>
      <c r="G387" s="64"/>
    </row>
    <row r="388" spans="1:7" hidden="1" x14ac:dyDescent="0.25">
      <c r="A388" s="66" t="s">
        <v>110</v>
      </c>
      <c r="B388" s="63"/>
      <c r="C388" s="63"/>
      <c r="D388" s="63"/>
      <c r="E388" s="63"/>
      <c r="F388" s="63"/>
      <c r="G388" s="64"/>
    </row>
    <row r="389" spans="1:7" hidden="1" x14ac:dyDescent="0.25">
      <c r="A389" s="66" t="s">
        <v>111</v>
      </c>
      <c r="B389" s="63"/>
      <c r="C389" s="63"/>
      <c r="D389" s="63"/>
      <c r="E389" s="63"/>
      <c r="F389" s="63"/>
      <c r="G389" s="64"/>
    </row>
    <row r="390" spans="1:7" ht="15.75" hidden="1" thickBot="1" x14ac:dyDescent="0.3">
      <c r="A390" s="67" t="s">
        <v>112</v>
      </c>
      <c r="B390" s="65"/>
      <c r="C390" s="65"/>
      <c r="D390" s="65"/>
      <c r="E390" s="65"/>
      <c r="F390" s="65"/>
      <c r="G390" s="69"/>
    </row>
    <row r="391" spans="1:7" ht="15.75" hidden="1" thickBot="1" x14ac:dyDescent="0.3">
      <c r="A391" s="78"/>
      <c r="G391" s="79"/>
    </row>
    <row r="392" spans="1:7" ht="20.25" hidden="1" x14ac:dyDescent="0.3">
      <c r="A392" s="1212" t="s">
        <v>167</v>
      </c>
      <c r="B392" s="1213"/>
      <c r="C392" s="1213"/>
      <c r="D392" s="1213"/>
      <c r="E392" s="1213"/>
      <c r="F392" s="1213"/>
      <c r="G392" s="1214"/>
    </row>
    <row r="393" spans="1:7" ht="39" hidden="1" thickBot="1" x14ac:dyDescent="0.3">
      <c r="A393" s="59" t="s">
        <v>64</v>
      </c>
      <c r="B393" s="70" t="s">
        <v>124</v>
      </c>
      <c r="C393" s="70" t="s">
        <v>125</v>
      </c>
      <c r="D393" s="70" t="s">
        <v>157</v>
      </c>
      <c r="E393" s="70" t="s">
        <v>168</v>
      </c>
      <c r="F393" s="70" t="s">
        <v>169</v>
      </c>
      <c r="G393" s="71" t="s">
        <v>160</v>
      </c>
    </row>
    <row r="394" spans="1:7" hidden="1" x14ac:dyDescent="0.25">
      <c r="A394" s="66" t="s">
        <v>114</v>
      </c>
      <c r="B394" s="63"/>
      <c r="C394" s="63"/>
      <c r="D394" s="63"/>
      <c r="E394" s="63"/>
      <c r="F394" s="63"/>
      <c r="G394" s="64"/>
    </row>
    <row r="395" spans="1:7" hidden="1" x14ac:dyDescent="0.25">
      <c r="A395" s="66" t="s">
        <v>115</v>
      </c>
      <c r="B395" s="63"/>
      <c r="C395" s="63"/>
      <c r="D395" s="63"/>
      <c r="E395" s="63"/>
      <c r="F395" s="63"/>
      <c r="G395" s="64"/>
    </row>
    <row r="396" spans="1:7" hidden="1" x14ac:dyDescent="0.25">
      <c r="A396" s="66" t="s">
        <v>116</v>
      </c>
      <c r="B396" s="63"/>
      <c r="C396" s="63"/>
      <c r="D396" s="63"/>
      <c r="E396" s="63"/>
      <c r="F396" s="63"/>
      <c r="G396" s="64"/>
    </row>
    <row r="397" spans="1:7" hidden="1" x14ac:dyDescent="0.25">
      <c r="A397" s="66" t="s">
        <v>117</v>
      </c>
      <c r="B397" s="63"/>
      <c r="C397" s="63"/>
      <c r="D397" s="63"/>
      <c r="E397" s="63"/>
      <c r="F397" s="63"/>
      <c r="G397" s="64"/>
    </row>
    <row r="398" spans="1:7" hidden="1" x14ac:dyDescent="0.25">
      <c r="A398" s="66" t="s">
        <v>118</v>
      </c>
      <c r="B398" s="63"/>
      <c r="C398" s="63"/>
      <c r="D398" s="63"/>
      <c r="E398" s="63"/>
      <c r="F398" s="63"/>
      <c r="G398" s="64"/>
    </row>
    <row r="399" spans="1:7" hidden="1" x14ac:dyDescent="0.25">
      <c r="A399" s="66" t="s">
        <v>119</v>
      </c>
      <c r="B399" s="63"/>
      <c r="C399" s="63"/>
      <c r="D399" s="63"/>
      <c r="E399" s="63"/>
      <c r="F399" s="63"/>
      <c r="G399" s="64"/>
    </row>
    <row r="400" spans="1:7" hidden="1" x14ac:dyDescent="0.25">
      <c r="A400" s="75" t="s">
        <v>107</v>
      </c>
      <c r="B400" s="76"/>
      <c r="C400" s="76"/>
      <c r="D400" s="76"/>
      <c r="E400" s="76"/>
      <c r="F400" s="76"/>
      <c r="G400" s="77"/>
    </row>
    <row r="401" spans="1:15" hidden="1" x14ac:dyDescent="0.25">
      <c r="A401" s="66" t="s">
        <v>108</v>
      </c>
      <c r="B401" s="63"/>
      <c r="C401" s="63"/>
      <c r="D401" s="63"/>
      <c r="E401" s="63"/>
      <c r="F401" s="63"/>
      <c r="G401" s="64"/>
    </row>
    <row r="402" spans="1:15" hidden="1" x14ac:dyDescent="0.25">
      <c r="A402" s="66" t="s">
        <v>109</v>
      </c>
      <c r="B402" s="63"/>
      <c r="C402" s="63"/>
      <c r="D402" s="63"/>
      <c r="E402" s="63"/>
      <c r="F402" s="63"/>
      <c r="G402" s="64"/>
    </row>
    <row r="403" spans="1:15" hidden="1" x14ac:dyDescent="0.25">
      <c r="A403" s="66" t="s">
        <v>110</v>
      </c>
      <c r="B403" s="63"/>
      <c r="C403" s="63"/>
      <c r="D403" s="63"/>
      <c r="E403" s="63"/>
      <c r="F403" s="63"/>
      <c r="G403" s="64"/>
    </row>
    <row r="404" spans="1:15" hidden="1" x14ac:dyDescent="0.25">
      <c r="A404" s="66" t="s">
        <v>111</v>
      </c>
      <c r="B404" s="63"/>
      <c r="C404" s="63"/>
      <c r="D404" s="63"/>
      <c r="E404" s="63"/>
      <c r="F404" s="63"/>
      <c r="G404" s="64"/>
    </row>
    <row r="405" spans="1:15" ht="15.75" hidden="1" thickBot="1" x14ac:dyDescent="0.3">
      <c r="A405" s="67" t="s">
        <v>112</v>
      </c>
      <c r="B405" s="65"/>
      <c r="C405" s="65"/>
      <c r="D405" s="65"/>
      <c r="E405" s="65"/>
      <c r="F405" s="65"/>
      <c r="G405" s="69"/>
    </row>
    <row r="407" spans="1:15" ht="21" hidden="1" thickBot="1" x14ac:dyDescent="0.35">
      <c r="A407" s="1296" t="s">
        <v>170</v>
      </c>
      <c r="B407" s="1297"/>
      <c r="C407" s="1297"/>
      <c r="D407" s="1297"/>
      <c r="E407" s="1297"/>
      <c r="F407" s="1297"/>
      <c r="G407" s="1297"/>
      <c r="H407" s="1298"/>
    </row>
    <row r="408" spans="1:15" ht="38.25" hidden="1" x14ac:dyDescent="0.25">
      <c r="A408" s="88" t="s">
        <v>49</v>
      </c>
      <c r="B408" s="89" t="s">
        <v>171</v>
      </c>
      <c r="C408" s="111" t="s">
        <v>127</v>
      </c>
      <c r="D408" s="111" t="s">
        <v>128</v>
      </c>
      <c r="E408" s="111" t="s">
        <v>172</v>
      </c>
      <c r="F408" s="111" t="s">
        <v>173</v>
      </c>
      <c r="G408" s="111" t="s">
        <v>174</v>
      </c>
      <c r="H408" s="91" t="s">
        <v>160</v>
      </c>
    </row>
    <row r="409" spans="1:15" hidden="1" x14ac:dyDescent="0.25">
      <c r="A409" s="62" t="s">
        <v>107</v>
      </c>
      <c r="B409" s="1365" t="s">
        <v>215</v>
      </c>
      <c r="C409" s="1220" t="s">
        <v>216</v>
      </c>
      <c r="D409" s="1270">
        <v>33</v>
      </c>
      <c r="E409" s="110">
        <v>46</v>
      </c>
      <c r="F409" s="72"/>
      <c r="G409" s="72">
        <f t="shared" ref="G409:G414" si="36">F409/E409</f>
        <v>0</v>
      </c>
      <c r="H409" s="73"/>
      <c r="I409" s="102">
        <f t="shared" ref="I409:I414" si="37">LEN(H409)</f>
        <v>0</v>
      </c>
    </row>
    <row r="410" spans="1:15" s="1" customFormat="1" hidden="1" x14ac:dyDescent="0.25">
      <c r="A410" s="135" t="s">
        <v>108</v>
      </c>
      <c r="B410" s="1288"/>
      <c r="C410" s="1221"/>
      <c r="D410" s="1271"/>
      <c r="E410" s="136">
        <v>46</v>
      </c>
      <c r="F410" s="137"/>
      <c r="G410" s="137">
        <f t="shared" si="36"/>
        <v>0</v>
      </c>
      <c r="H410" s="138"/>
      <c r="I410" s="4">
        <f t="shared" si="37"/>
        <v>0</v>
      </c>
      <c r="O410" s="4"/>
    </row>
    <row r="411" spans="1:15" s="1" customFormat="1" hidden="1" x14ac:dyDescent="0.25">
      <c r="A411" s="135" t="s">
        <v>109</v>
      </c>
      <c r="B411" s="1288"/>
      <c r="C411" s="1221"/>
      <c r="D411" s="1271"/>
      <c r="E411" s="136">
        <v>46</v>
      </c>
      <c r="F411" s="137"/>
      <c r="G411" s="137">
        <f t="shared" si="36"/>
        <v>0</v>
      </c>
      <c r="H411" s="138"/>
      <c r="I411" s="4">
        <f t="shared" si="37"/>
        <v>0</v>
      </c>
      <c r="O411" s="4"/>
    </row>
    <row r="412" spans="1:15" s="1" customFormat="1" hidden="1" x14ac:dyDescent="0.25">
      <c r="A412" s="135" t="s">
        <v>110</v>
      </c>
      <c r="B412" s="1288"/>
      <c r="C412" s="1221"/>
      <c r="D412" s="1271"/>
      <c r="E412" s="136">
        <v>46</v>
      </c>
      <c r="F412" s="137">
        <v>44.39</v>
      </c>
      <c r="G412" s="200">
        <f t="shared" si="36"/>
        <v>0.96499999999999997</v>
      </c>
      <c r="H412" s="138" t="s">
        <v>224</v>
      </c>
      <c r="I412" s="4">
        <f>LEN(H412)</f>
        <v>190</v>
      </c>
      <c r="O412" s="4"/>
    </row>
    <row r="413" spans="1:15" s="1" customFormat="1" hidden="1" x14ac:dyDescent="0.25">
      <c r="A413" s="135" t="s">
        <v>111</v>
      </c>
      <c r="B413" s="1288"/>
      <c r="C413" s="1221"/>
      <c r="D413" s="1271"/>
      <c r="E413" s="136">
        <v>46</v>
      </c>
      <c r="F413" s="137">
        <f>+[2]GESTIÓN!U14</f>
        <v>45.54</v>
      </c>
      <c r="G413" s="200">
        <f t="shared" si="36"/>
        <v>0.99</v>
      </c>
      <c r="H413" s="138" t="s">
        <v>233</v>
      </c>
      <c r="I413" s="4">
        <f t="shared" si="37"/>
        <v>199</v>
      </c>
      <c r="O413" s="4"/>
    </row>
    <row r="414" spans="1:15" s="1" customFormat="1" ht="15.75" hidden="1" thickBot="1" x14ac:dyDescent="0.3">
      <c r="A414" s="183" t="s">
        <v>112</v>
      </c>
      <c r="B414" s="1289"/>
      <c r="C414" s="1290"/>
      <c r="D414" s="1295"/>
      <c r="E414" s="201">
        <v>46</v>
      </c>
      <c r="F414" s="202">
        <v>45.92</v>
      </c>
      <c r="G414" s="203">
        <f t="shared" si="36"/>
        <v>0.99826086956521742</v>
      </c>
      <c r="H414" s="196" t="s">
        <v>235</v>
      </c>
      <c r="I414" s="4">
        <f t="shared" si="37"/>
        <v>193</v>
      </c>
      <c r="O414" s="4"/>
    </row>
    <row r="415" spans="1:15" hidden="1" x14ac:dyDescent="0.25">
      <c r="A415" s="84"/>
      <c r="B415" s="210"/>
      <c r="C415" s="109"/>
      <c r="D415" s="84"/>
      <c r="E415" s="84"/>
      <c r="F415" s="84"/>
      <c r="G415" s="84"/>
      <c r="H415" s="84"/>
    </row>
    <row r="416" spans="1:15" hidden="1" x14ac:dyDescent="0.25">
      <c r="A416" s="84"/>
      <c r="B416" s="84"/>
      <c r="C416" s="84"/>
      <c r="D416" s="84"/>
      <c r="E416" s="84"/>
      <c r="F416" s="84"/>
      <c r="G416" s="84"/>
      <c r="H416" s="84"/>
    </row>
    <row r="417" spans="1:15" ht="39" hidden="1" thickBot="1" x14ac:dyDescent="0.3">
      <c r="A417" s="92" t="s">
        <v>49</v>
      </c>
      <c r="B417" s="93" t="s">
        <v>171</v>
      </c>
      <c r="C417" s="112" t="s">
        <v>127</v>
      </c>
      <c r="D417" s="112" t="s">
        <v>128</v>
      </c>
      <c r="E417" s="112" t="s">
        <v>172</v>
      </c>
      <c r="F417" s="112" t="s">
        <v>173</v>
      </c>
      <c r="G417" s="112" t="s">
        <v>174</v>
      </c>
      <c r="H417" s="94" t="s">
        <v>160</v>
      </c>
    </row>
    <row r="418" spans="1:15" hidden="1" x14ac:dyDescent="0.25">
      <c r="A418" s="113" t="s">
        <v>107</v>
      </c>
      <c r="B418" s="1287" t="s">
        <v>217</v>
      </c>
      <c r="C418" s="1267" t="s">
        <v>218</v>
      </c>
      <c r="D418" s="1270">
        <v>34</v>
      </c>
      <c r="E418" s="115">
        <v>5</v>
      </c>
      <c r="F418" s="114"/>
      <c r="G418" s="114">
        <f t="shared" ref="G418:G423" si="38">F418/E418</f>
        <v>0</v>
      </c>
      <c r="H418" s="116"/>
      <c r="I418" s="102">
        <f t="shared" ref="I418:I423" si="39">LEN(H418)</f>
        <v>0</v>
      </c>
    </row>
    <row r="419" spans="1:15" hidden="1" x14ac:dyDescent="0.25">
      <c r="A419" s="62" t="s">
        <v>108</v>
      </c>
      <c r="B419" s="1288"/>
      <c r="C419" s="1221"/>
      <c r="D419" s="1271"/>
      <c r="E419" s="99">
        <v>5</v>
      </c>
      <c r="F419" s="72"/>
      <c r="G419" s="72">
        <f t="shared" si="38"/>
        <v>0</v>
      </c>
      <c r="H419" s="73"/>
      <c r="I419" s="102">
        <f t="shared" si="39"/>
        <v>0</v>
      </c>
    </row>
    <row r="420" spans="1:15" s="1" customFormat="1" hidden="1" x14ac:dyDescent="0.25">
      <c r="A420" s="135" t="s">
        <v>109</v>
      </c>
      <c r="B420" s="1288"/>
      <c r="C420" s="1221"/>
      <c r="D420" s="1271"/>
      <c r="E420" s="139">
        <v>5</v>
      </c>
      <c r="F420" s="137"/>
      <c r="G420" s="137">
        <f t="shared" si="38"/>
        <v>0</v>
      </c>
      <c r="H420" s="138"/>
      <c r="I420" s="4">
        <f t="shared" si="39"/>
        <v>0</v>
      </c>
      <c r="O420" s="4"/>
    </row>
    <row r="421" spans="1:15" s="1" customFormat="1" hidden="1" x14ac:dyDescent="0.25">
      <c r="A421" s="135" t="s">
        <v>110</v>
      </c>
      <c r="B421" s="1288"/>
      <c r="C421" s="1221"/>
      <c r="D421" s="1271"/>
      <c r="E421" s="139">
        <v>5</v>
      </c>
      <c r="F421" s="137">
        <v>1.54</v>
      </c>
      <c r="G421" s="200">
        <f t="shared" si="38"/>
        <v>0.308</v>
      </c>
      <c r="H421" s="138" t="s">
        <v>219</v>
      </c>
      <c r="I421" s="4">
        <f>LEN(H421)</f>
        <v>200</v>
      </c>
      <c r="O421" s="4"/>
    </row>
    <row r="422" spans="1:15" s="1" customFormat="1" hidden="1" x14ac:dyDescent="0.25">
      <c r="A422" s="135" t="s">
        <v>111</v>
      </c>
      <c r="B422" s="1288"/>
      <c r="C422" s="1221"/>
      <c r="D422" s="1271"/>
      <c r="E422" s="139">
        <v>5</v>
      </c>
      <c r="F422" s="204">
        <f>+[2]GESTIÓN!U15</f>
        <v>2.5379999999999998</v>
      </c>
      <c r="G422" s="200">
        <f t="shared" si="38"/>
        <v>0.50759999999999994</v>
      </c>
      <c r="H422" s="138" t="s">
        <v>226</v>
      </c>
      <c r="I422" s="4">
        <f t="shared" si="39"/>
        <v>121</v>
      </c>
      <c r="O422" s="4"/>
    </row>
    <row r="423" spans="1:15" s="1" customFormat="1" ht="15.75" hidden="1" thickBot="1" x14ac:dyDescent="0.3">
      <c r="A423" s="183" t="s">
        <v>112</v>
      </c>
      <c r="B423" s="1289"/>
      <c r="C423" s="1290"/>
      <c r="D423" s="1295"/>
      <c r="E423" s="205">
        <v>5</v>
      </c>
      <c r="F423" s="202">
        <v>5.49</v>
      </c>
      <c r="G423" s="203">
        <f t="shared" si="38"/>
        <v>1.0980000000000001</v>
      </c>
      <c r="H423" s="196" t="s">
        <v>236</v>
      </c>
      <c r="I423" s="4">
        <f t="shared" si="39"/>
        <v>121</v>
      </c>
      <c r="O423" s="4"/>
    </row>
    <row r="424" spans="1:15" hidden="1" x14ac:dyDescent="0.25">
      <c r="A424" s="84"/>
      <c r="B424" s="84"/>
      <c r="C424" s="84"/>
      <c r="D424" s="84"/>
      <c r="E424" s="84"/>
      <c r="F424" s="84"/>
      <c r="G424" s="84"/>
      <c r="H424" s="84"/>
    </row>
    <row r="425" spans="1:15" hidden="1" x14ac:dyDescent="0.25">
      <c r="A425" s="84"/>
      <c r="B425" s="84"/>
      <c r="C425" s="84"/>
      <c r="D425" s="84"/>
      <c r="E425" s="84"/>
      <c r="F425" s="84"/>
      <c r="G425" s="84"/>
      <c r="H425" s="84"/>
    </row>
    <row r="426" spans="1:15" ht="39" hidden="1" thickBot="1" x14ac:dyDescent="0.3">
      <c r="A426" s="92" t="s">
        <v>49</v>
      </c>
      <c r="B426" s="93" t="s">
        <v>171</v>
      </c>
      <c r="C426" s="112" t="s">
        <v>127</v>
      </c>
      <c r="D426" s="112" t="s">
        <v>128</v>
      </c>
      <c r="E426" s="112" t="s">
        <v>172</v>
      </c>
      <c r="F426" s="112" t="s">
        <v>173</v>
      </c>
      <c r="G426" s="112" t="s">
        <v>174</v>
      </c>
      <c r="H426" s="94" t="s">
        <v>160</v>
      </c>
    </row>
    <row r="427" spans="1:15" hidden="1" x14ac:dyDescent="0.25">
      <c r="A427" s="113" t="s">
        <v>107</v>
      </c>
      <c r="B427" s="1287"/>
      <c r="C427" s="1267" t="s">
        <v>218</v>
      </c>
      <c r="D427" s="1291"/>
      <c r="E427" s="115">
        <v>54</v>
      </c>
      <c r="F427" s="114"/>
      <c r="G427" s="114">
        <f t="shared" ref="G427:G432" si="40">F427/E427</f>
        <v>0</v>
      </c>
      <c r="H427" s="116"/>
      <c r="I427" s="102">
        <f t="shared" ref="I427:I432" si="41">LEN(H427)</f>
        <v>0</v>
      </c>
    </row>
    <row r="428" spans="1:15" hidden="1" x14ac:dyDescent="0.25">
      <c r="A428" s="62" t="s">
        <v>108</v>
      </c>
      <c r="B428" s="1288"/>
      <c r="C428" s="1221"/>
      <c r="D428" s="1292"/>
      <c r="E428" s="99">
        <v>54</v>
      </c>
      <c r="F428" s="72"/>
      <c r="G428" s="72">
        <f t="shared" si="40"/>
        <v>0</v>
      </c>
      <c r="H428" s="73"/>
      <c r="I428" s="102">
        <f t="shared" si="41"/>
        <v>0</v>
      </c>
    </row>
    <row r="429" spans="1:15" s="1" customFormat="1" hidden="1" x14ac:dyDescent="0.25">
      <c r="A429" s="135" t="s">
        <v>109</v>
      </c>
      <c r="B429" s="1288"/>
      <c r="C429" s="1221"/>
      <c r="D429" s="1292"/>
      <c r="E429" s="139">
        <v>54</v>
      </c>
      <c r="F429" s="137"/>
      <c r="G429" s="137">
        <f t="shared" si="40"/>
        <v>0</v>
      </c>
      <c r="H429" s="138"/>
      <c r="I429" s="4">
        <f t="shared" si="41"/>
        <v>0</v>
      </c>
      <c r="O429" s="4"/>
    </row>
    <row r="430" spans="1:15" s="1" customFormat="1" hidden="1" x14ac:dyDescent="0.25">
      <c r="A430" s="135" t="s">
        <v>110</v>
      </c>
      <c r="B430" s="1288"/>
      <c r="C430" s="1221"/>
      <c r="D430" s="1292"/>
      <c r="E430" s="139">
        <v>54</v>
      </c>
      <c r="F430" s="137">
        <v>4.24</v>
      </c>
      <c r="G430" s="200">
        <f t="shared" si="40"/>
        <v>7.8518518518518529E-2</v>
      </c>
      <c r="H430" s="138" t="s">
        <v>223</v>
      </c>
      <c r="I430" s="4">
        <f>LEN(H430)</f>
        <v>170</v>
      </c>
      <c r="O430" s="4"/>
    </row>
    <row r="431" spans="1:15" s="1" customFormat="1" hidden="1" x14ac:dyDescent="0.25">
      <c r="A431" s="135" t="s">
        <v>111</v>
      </c>
      <c r="B431" s="1288"/>
      <c r="C431" s="1221"/>
      <c r="D431" s="1292"/>
      <c r="E431" s="139">
        <v>54</v>
      </c>
      <c r="F431" s="204">
        <f>+[2]GESTIÓN!U17</f>
        <v>4.8070000000000004</v>
      </c>
      <c r="G431" s="200">
        <f t="shared" si="40"/>
        <v>8.9018518518518525E-2</v>
      </c>
      <c r="H431" s="138" t="s">
        <v>227</v>
      </c>
      <c r="I431" s="4">
        <f t="shared" si="41"/>
        <v>200</v>
      </c>
      <c r="O431" s="4"/>
    </row>
    <row r="432" spans="1:15" ht="15.75" hidden="1" thickBot="1" x14ac:dyDescent="0.3">
      <c r="A432" s="183" t="s">
        <v>112</v>
      </c>
      <c r="B432" s="1289"/>
      <c r="C432" s="1290"/>
      <c r="D432" s="1293"/>
      <c r="E432" s="100">
        <v>54</v>
      </c>
      <c r="F432" s="74">
        <f>+[2]GESTIÓN!W17</f>
        <v>5.24</v>
      </c>
      <c r="G432" s="206">
        <f t="shared" si="40"/>
        <v>9.7037037037037047E-2</v>
      </c>
      <c r="H432" s="196" t="s">
        <v>237</v>
      </c>
      <c r="I432" s="102">
        <f t="shared" si="41"/>
        <v>198</v>
      </c>
    </row>
    <row r="433" spans="1:15" hidden="1" x14ac:dyDescent="0.25">
      <c r="A433" s="84"/>
      <c r="B433" s="84"/>
      <c r="C433" s="84"/>
      <c r="D433" s="84"/>
      <c r="E433" s="84"/>
      <c r="F433" s="84"/>
      <c r="G433" s="84"/>
      <c r="H433" s="84"/>
    </row>
    <row r="434" spans="1:15" hidden="1" x14ac:dyDescent="0.25">
      <c r="A434" s="84"/>
      <c r="B434" s="84"/>
      <c r="C434" s="84"/>
      <c r="D434" s="84"/>
      <c r="E434" s="84"/>
      <c r="F434" s="84"/>
      <c r="G434" s="84"/>
      <c r="H434" s="84"/>
    </row>
    <row r="435" spans="1:15" ht="39" hidden="1" thickBot="1" x14ac:dyDescent="0.3">
      <c r="A435" s="92" t="s">
        <v>49</v>
      </c>
      <c r="B435" s="93" t="s">
        <v>171</v>
      </c>
      <c r="C435" s="112" t="s">
        <v>127</v>
      </c>
      <c r="D435" s="112" t="s">
        <v>128</v>
      </c>
      <c r="E435" s="112" t="s">
        <v>172</v>
      </c>
      <c r="F435" s="112" t="s">
        <v>173</v>
      </c>
      <c r="G435" s="112" t="s">
        <v>174</v>
      </c>
      <c r="H435" s="94" t="s">
        <v>160</v>
      </c>
    </row>
    <row r="436" spans="1:15" hidden="1" x14ac:dyDescent="0.25">
      <c r="A436" s="113" t="s">
        <v>107</v>
      </c>
      <c r="B436" s="1287" t="s">
        <v>220</v>
      </c>
      <c r="C436" s="1267" t="s">
        <v>221</v>
      </c>
      <c r="D436" s="1294">
        <v>33</v>
      </c>
      <c r="E436" s="115">
        <v>0.27</v>
      </c>
      <c r="F436" s="114"/>
      <c r="G436" s="114">
        <f t="shared" ref="G436:G441" si="42">F436/E436</f>
        <v>0</v>
      </c>
      <c r="H436" s="116"/>
      <c r="I436" s="102">
        <f t="shared" ref="I436:I441" si="43">LEN(H436)</f>
        <v>0</v>
      </c>
    </row>
    <row r="437" spans="1:15" hidden="1" x14ac:dyDescent="0.25">
      <c r="A437" s="62" t="s">
        <v>108</v>
      </c>
      <c r="B437" s="1288"/>
      <c r="C437" s="1221"/>
      <c r="D437" s="1271"/>
      <c r="E437" s="99">
        <v>0.27</v>
      </c>
      <c r="F437" s="72"/>
      <c r="G437" s="72">
        <f t="shared" si="42"/>
        <v>0</v>
      </c>
      <c r="H437" s="73"/>
      <c r="I437" s="102">
        <f t="shared" si="43"/>
        <v>0</v>
      </c>
    </row>
    <row r="438" spans="1:15" s="1" customFormat="1" hidden="1" x14ac:dyDescent="0.25">
      <c r="A438" s="135" t="s">
        <v>109</v>
      </c>
      <c r="B438" s="1288"/>
      <c r="C438" s="1221"/>
      <c r="D438" s="1271"/>
      <c r="E438" s="139">
        <v>0.27</v>
      </c>
      <c r="F438" s="137"/>
      <c r="G438" s="137">
        <f t="shared" si="42"/>
        <v>0</v>
      </c>
      <c r="H438" s="138"/>
      <c r="I438" s="4">
        <f t="shared" si="43"/>
        <v>0</v>
      </c>
      <c r="O438" s="4"/>
    </row>
    <row r="439" spans="1:15" s="1" customFormat="1" hidden="1" x14ac:dyDescent="0.25">
      <c r="A439" s="135" t="s">
        <v>110</v>
      </c>
      <c r="B439" s="1288"/>
      <c r="C439" s="1221"/>
      <c r="D439" s="1271"/>
      <c r="E439" s="139">
        <v>0.27</v>
      </c>
      <c r="F439" s="137">
        <v>0.14000000000000001</v>
      </c>
      <c r="G439" s="200">
        <f t="shared" si="42"/>
        <v>0.51851851851851849</v>
      </c>
      <c r="H439" s="138" t="s">
        <v>222</v>
      </c>
      <c r="I439" s="4">
        <f>LEN(H439)</f>
        <v>193</v>
      </c>
      <c r="O439" s="4"/>
    </row>
    <row r="440" spans="1:15" s="1" customFormat="1" hidden="1" x14ac:dyDescent="0.25">
      <c r="A440" s="135" t="s">
        <v>111</v>
      </c>
      <c r="B440" s="1288"/>
      <c r="C440" s="1221"/>
      <c r="D440" s="1271"/>
      <c r="E440" s="139">
        <v>0.27</v>
      </c>
      <c r="F440" s="204">
        <f>+[2]GESTIÓN!U18</f>
        <v>0.2</v>
      </c>
      <c r="G440" s="200">
        <f t="shared" si="42"/>
        <v>0.7407407407407407</v>
      </c>
      <c r="H440" s="138" t="s">
        <v>228</v>
      </c>
      <c r="I440" s="4">
        <f t="shared" si="43"/>
        <v>154</v>
      </c>
      <c r="O440" s="4"/>
    </row>
    <row r="441" spans="1:15" ht="15.75" hidden="1" thickBot="1" x14ac:dyDescent="0.3">
      <c r="A441" s="183" t="s">
        <v>112</v>
      </c>
      <c r="B441" s="1289"/>
      <c r="C441" s="1290"/>
      <c r="D441" s="1295"/>
      <c r="E441" s="205">
        <v>0.27</v>
      </c>
      <c r="F441" s="202">
        <v>0.26</v>
      </c>
      <c r="G441" s="203">
        <f t="shared" si="42"/>
        <v>0.96296296296296291</v>
      </c>
      <c r="H441" s="196" t="s">
        <v>243</v>
      </c>
      <c r="I441" s="102">
        <f t="shared" si="43"/>
        <v>148</v>
      </c>
    </row>
    <row r="442" spans="1:15" s="1" customFormat="1" x14ac:dyDescent="0.25">
      <c r="A442" s="209"/>
      <c r="B442" s="210"/>
      <c r="C442" s="210"/>
      <c r="D442" s="268"/>
      <c r="E442" s="269"/>
      <c r="F442" s="209"/>
      <c r="G442" s="270"/>
      <c r="H442" s="209"/>
      <c r="I442" s="4"/>
      <c r="O442" s="4"/>
    </row>
    <row r="443" spans="1:15" s="1" customFormat="1" ht="15.75" thickBot="1" x14ac:dyDescent="0.3">
      <c r="A443" s="209"/>
      <c r="B443" s="210"/>
      <c r="C443" s="210"/>
      <c r="D443" s="268"/>
      <c r="E443" s="269"/>
      <c r="F443" s="209"/>
      <c r="G443" s="270"/>
      <c r="H443" s="209"/>
      <c r="I443" s="4"/>
      <c r="O443" s="4"/>
    </row>
    <row r="444" spans="1:15" ht="21" thickBot="1" x14ac:dyDescent="0.35">
      <c r="A444" s="1296" t="s">
        <v>244</v>
      </c>
      <c r="B444" s="1297"/>
      <c r="C444" s="1297"/>
      <c r="D444" s="1297"/>
      <c r="E444" s="1297"/>
      <c r="F444" s="1297"/>
      <c r="G444" s="1297"/>
      <c r="H444" s="1298"/>
    </row>
    <row r="445" spans="1:15" ht="38.25" x14ac:dyDescent="0.25">
      <c r="A445" s="59" t="s">
        <v>50</v>
      </c>
      <c r="B445" s="89" t="s">
        <v>171</v>
      </c>
      <c r="C445" s="111" t="s">
        <v>127</v>
      </c>
      <c r="D445" s="111" t="s">
        <v>137</v>
      </c>
      <c r="E445" s="111" t="s">
        <v>260</v>
      </c>
      <c r="F445" s="111" t="s">
        <v>261</v>
      </c>
      <c r="G445" s="111" t="s">
        <v>262</v>
      </c>
      <c r="H445" s="91" t="s">
        <v>160</v>
      </c>
    </row>
    <row r="446" spans="1:15" x14ac:dyDescent="0.25">
      <c r="A446" s="278" t="s">
        <v>114</v>
      </c>
      <c r="B446" s="1365" t="s">
        <v>215</v>
      </c>
      <c r="C446" s="1220" t="s">
        <v>216</v>
      </c>
      <c r="D446" s="1270">
        <v>33</v>
      </c>
      <c r="E446" s="284">
        <v>56</v>
      </c>
      <c r="F446" s="285" t="e">
        <f>+GESTIÓN!#REF!</f>
        <v>#REF!</v>
      </c>
      <c r="G446" s="291" t="e">
        <f t="shared" ref="G446:G457" si="44">F446/E446</f>
        <v>#REF!</v>
      </c>
      <c r="H446" s="286"/>
      <c r="I446" s="102">
        <f t="shared" ref="I446:I457" si="45">LEN(H446)</f>
        <v>0</v>
      </c>
    </row>
    <row r="447" spans="1:15" x14ac:dyDescent="0.25">
      <c r="A447" s="216" t="s">
        <v>115</v>
      </c>
      <c r="B447" s="1288"/>
      <c r="C447" s="1221"/>
      <c r="D447" s="1271"/>
      <c r="E447" s="110">
        <v>56</v>
      </c>
      <c r="F447" s="72"/>
      <c r="G447" s="290">
        <f t="shared" si="44"/>
        <v>0</v>
      </c>
      <c r="H447" s="73"/>
      <c r="I447" s="102">
        <f t="shared" si="45"/>
        <v>0</v>
      </c>
    </row>
    <row r="448" spans="1:15" x14ac:dyDescent="0.25">
      <c r="A448" s="216" t="s">
        <v>116</v>
      </c>
      <c r="B448" s="1288"/>
      <c r="C448" s="1221"/>
      <c r="D448" s="1271"/>
      <c r="E448" s="110">
        <v>56</v>
      </c>
      <c r="F448" s="72"/>
      <c r="G448" s="290">
        <f t="shared" si="44"/>
        <v>0</v>
      </c>
      <c r="H448" s="73"/>
      <c r="I448" s="102">
        <f t="shared" si="45"/>
        <v>0</v>
      </c>
    </row>
    <row r="449" spans="1:15" x14ac:dyDescent="0.25">
      <c r="A449" s="216" t="s">
        <v>117</v>
      </c>
      <c r="B449" s="1288"/>
      <c r="C449" s="1221"/>
      <c r="D449" s="1271"/>
      <c r="E449" s="110">
        <v>56</v>
      </c>
      <c r="F449" s="72"/>
      <c r="G449" s="290">
        <f t="shared" si="44"/>
        <v>0</v>
      </c>
      <c r="H449" s="73"/>
      <c r="I449" s="102">
        <f t="shared" si="45"/>
        <v>0</v>
      </c>
    </row>
    <row r="450" spans="1:15" x14ac:dyDescent="0.25">
      <c r="A450" s="216" t="s">
        <v>118</v>
      </c>
      <c r="B450" s="1288"/>
      <c r="C450" s="1221"/>
      <c r="D450" s="1271"/>
      <c r="E450" s="110">
        <v>56</v>
      </c>
      <c r="F450" s="72"/>
      <c r="G450" s="290">
        <f t="shared" si="44"/>
        <v>0</v>
      </c>
      <c r="H450" s="73"/>
      <c r="I450" s="102">
        <f t="shared" si="45"/>
        <v>0</v>
      </c>
    </row>
    <row r="451" spans="1:15" x14ac:dyDescent="0.25">
      <c r="A451" s="216" t="s">
        <v>119</v>
      </c>
      <c r="B451" s="1288"/>
      <c r="C451" s="1221"/>
      <c r="D451" s="1271"/>
      <c r="E451" s="110">
        <v>56</v>
      </c>
      <c r="F451" s="72"/>
      <c r="G451" s="290">
        <f t="shared" si="44"/>
        <v>0</v>
      </c>
      <c r="H451" s="73"/>
      <c r="I451" s="102">
        <f t="shared" si="45"/>
        <v>0</v>
      </c>
    </row>
    <row r="452" spans="1:15" x14ac:dyDescent="0.25">
      <c r="A452" s="216" t="s">
        <v>107</v>
      </c>
      <c r="B452" s="1288"/>
      <c r="C452" s="1221"/>
      <c r="D452" s="1271"/>
      <c r="E452" s="110">
        <v>56</v>
      </c>
      <c r="F452" s="72"/>
      <c r="G452" s="290">
        <f t="shared" si="44"/>
        <v>0</v>
      </c>
      <c r="H452" s="73"/>
      <c r="I452" s="102">
        <f t="shared" si="45"/>
        <v>0</v>
      </c>
    </row>
    <row r="453" spans="1:15" s="1" customFormat="1" x14ac:dyDescent="0.25">
      <c r="A453" s="135" t="s">
        <v>108</v>
      </c>
      <c r="B453" s="1288"/>
      <c r="C453" s="1221"/>
      <c r="D453" s="1271"/>
      <c r="E453" s="110">
        <v>56</v>
      </c>
      <c r="F453" s="137"/>
      <c r="G453" s="290">
        <f t="shared" si="44"/>
        <v>0</v>
      </c>
      <c r="H453" s="138"/>
      <c r="I453" s="102">
        <f t="shared" si="45"/>
        <v>0</v>
      </c>
      <c r="O453" s="4"/>
    </row>
    <row r="454" spans="1:15" s="1" customFormat="1" x14ac:dyDescent="0.25">
      <c r="A454" s="135" t="s">
        <v>109</v>
      </c>
      <c r="B454" s="1288"/>
      <c r="C454" s="1221"/>
      <c r="D454" s="1271"/>
      <c r="E454" s="110">
        <v>56</v>
      </c>
      <c r="F454" s="137"/>
      <c r="G454" s="290">
        <f t="shared" si="44"/>
        <v>0</v>
      </c>
      <c r="H454" s="138"/>
      <c r="I454" s="102">
        <f t="shared" si="45"/>
        <v>0</v>
      </c>
      <c r="O454" s="4"/>
    </row>
    <row r="455" spans="1:15" s="1" customFormat="1" x14ac:dyDescent="0.25">
      <c r="A455" s="135" t="s">
        <v>110</v>
      </c>
      <c r="B455" s="1288"/>
      <c r="C455" s="1221"/>
      <c r="D455" s="1271"/>
      <c r="E455" s="110">
        <v>56</v>
      </c>
      <c r="F455" s="137"/>
      <c r="G455" s="290">
        <f t="shared" si="44"/>
        <v>0</v>
      </c>
      <c r="H455" s="138"/>
      <c r="I455" s="102">
        <f t="shared" si="45"/>
        <v>0</v>
      </c>
      <c r="O455" s="4"/>
    </row>
    <row r="456" spans="1:15" s="1" customFormat="1" x14ac:dyDescent="0.25">
      <c r="A456" s="135" t="s">
        <v>111</v>
      </c>
      <c r="B456" s="1288"/>
      <c r="C456" s="1221"/>
      <c r="D456" s="1271"/>
      <c r="E456" s="110">
        <v>56</v>
      </c>
      <c r="F456" s="137"/>
      <c r="G456" s="290">
        <f t="shared" si="44"/>
        <v>0</v>
      </c>
      <c r="H456" s="138"/>
      <c r="I456" s="102">
        <f t="shared" si="45"/>
        <v>0</v>
      </c>
      <c r="O456" s="4"/>
    </row>
    <row r="457" spans="1:15" s="1" customFormat="1" ht="15.75" thickBot="1" x14ac:dyDescent="0.3">
      <c r="A457" s="239" t="s">
        <v>112</v>
      </c>
      <c r="B457" s="1289"/>
      <c r="C457" s="1290"/>
      <c r="D457" s="1295"/>
      <c r="E457" s="287">
        <v>56</v>
      </c>
      <c r="F457" s="271"/>
      <c r="G457" s="292">
        <f t="shared" si="44"/>
        <v>0</v>
      </c>
      <c r="H457" s="261"/>
      <c r="I457" s="102">
        <f t="shared" si="45"/>
        <v>0</v>
      </c>
      <c r="O457" s="4"/>
    </row>
    <row r="458" spans="1:15" x14ac:dyDescent="0.25">
      <c r="A458" s="84"/>
      <c r="B458" s="210"/>
      <c r="C458" s="109"/>
      <c r="D458" s="84"/>
      <c r="E458" s="84"/>
      <c r="F458" s="84"/>
      <c r="G458" s="84"/>
      <c r="H458" s="84"/>
    </row>
    <row r="459" spans="1:15" ht="15.75" thickBot="1" x14ac:dyDescent="0.3">
      <c r="A459" s="84"/>
      <c r="B459" s="84"/>
      <c r="C459" s="84"/>
      <c r="D459" s="84"/>
      <c r="E459" s="84"/>
      <c r="F459" s="84"/>
      <c r="G459" s="84"/>
      <c r="H459" s="84"/>
    </row>
    <row r="460" spans="1:15" ht="38.25" x14ac:dyDescent="0.25">
      <c r="A460" s="88" t="s">
        <v>50</v>
      </c>
      <c r="B460" s="89" t="s">
        <v>171</v>
      </c>
      <c r="C460" s="111" t="s">
        <v>127</v>
      </c>
      <c r="D460" s="111" t="s">
        <v>137</v>
      </c>
      <c r="E460" s="111" t="s">
        <v>260</v>
      </c>
      <c r="F460" s="111" t="s">
        <v>261</v>
      </c>
      <c r="G460" s="111" t="s">
        <v>262</v>
      </c>
      <c r="H460" s="91" t="s">
        <v>160</v>
      </c>
    </row>
    <row r="461" spans="1:15" x14ac:dyDescent="0.25">
      <c r="A461" s="289" t="s">
        <v>114</v>
      </c>
      <c r="B461" s="1360" t="s">
        <v>217</v>
      </c>
      <c r="C461" s="1219" t="s">
        <v>218</v>
      </c>
      <c r="D461" s="1363">
        <v>34</v>
      </c>
      <c r="E461" s="288">
        <v>50</v>
      </c>
      <c r="F461" s="285" t="e">
        <f>+GESTIÓN!#REF!</f>
        <v>#REF!</v>
      </c>
      <c r="G461" s="291" t="e">
        <f t="shared" ref="G461:G472" si="46">F461/E461</f>
        <v>#REF!</v>
      </c>
      <c r="H461" s="286"/>
      <c r="I461" s="102">
        <f t="shared" ref="I461:I472" si="47">LEN(H461)</f>
        <v>0</v>
      </c>
    </row>
    <row r="462" spans="1:15" x14ac:dyDescent="0.25">
      <c r="A462" s="220" t="s">
        <v>115</v>
      </c>
      <c r="B462" s="1360"/>
      <c r="C462" s="1219"/>
      <c r="D462" s="1363"/>
      <c r="E462" s="99">
        <v>50</v>
      </c>
      <c r="F462" s="72"/>
      <c r="G462" s="293">
        <f t="shared" si="46"/>
        <v>0</v>
      </c>
      <c r="H462" s="73"/>
      <c r="I462" s="102">
        <f t="shared" si="47"/>
        <v>0</v>
      </c>
    </row>
    <row r="463" spans="1:15" x14ac:dyDescent="0.25">
      <c r="A463" s="220" t="s">
        <v>116</v>
      </c>
      <c r="B463" s="1360"/>
      <c r="C463" s="1219"/>
      <c r="D463" s="1363"/>
      <c r="E463" s="99">
        <v>50</v>
      </c>
      <c r="F463" s="72"/>
      <c r="G463" s="293">
        <f t="shared" si="46"/>
        <v>0</v>
      </c>
      <c r="H463" s="73"/>
      <c r="I463" s="102">
        <f t="shared" si="47"/>
        <v>0</v>
      </c>
    </row>
    <row r="464" spans="1:15" x14ac:dyDescent="0.25">
      <c r="A464" s="220" t="s">
        <v>117</v>
      </c>
      <c r="B464" s="1360"/>
      <c r="C464" s="1219"/>
      <c r="D464" s="1363"/>
      <c r="E464" s="99">
        <v>50</v>
      </c>
      <c r="F464" s="72"/>
      <c r="G464" s="293">
        <f t="shared" si="46"/>
        <v>0</v>
      </c>
      <c r="H464" s="73"/>
      <c r="I464" s="102">
        <f t="shared" si="47"/>
        <v>0</v>
      </c>
    </row>
    <row r="465" spans="1:15" x14ac:dyDescent="0.25">
      <c r="A465" s="220" t="s">
        <v>118</v>
      </c>
      <c r="B465" s="1360"/>
      <c r="C465" s="1219"/>
      <c r="D465" s="1363"/>
      <c r="E465" s="99">
        <v>50</v>
      </c>
      <c r="F465" s="72"/>
      <c r="G465" s="293">
        <f t="shared" si="46"/>
        <v>0</v>
      </c>
      <c r="H465" s="73"/>
      <c r="I465" s="102">
        <f t="shared" si="47"/>
        <v>0</v>
      </c>
    </row>
    <row r="466" spans="1:15" x14ac:dyDescent="0.25">
      <c r="A466" s="220" t="s">
        <v>119</v>
      </c>
      <c r="B466" s="1360"/>
      <c r="C466" s="1219"/>
      <c r="D466" s="1363"/>
      <c r="E466" s="99">
        <v>50</v>
      </c>
      <c r="F466" s="72"/>
      <c r="G466" s="293">
        <f t="shared" si="46"/>
        <v>0</v>
      </c>
      <c r="H466" s="73"/>
      <c r="I466" s="102">
        <f t="shared" si="47"/>
        <v>0</v>
      </c>
    </row>
    <row r="467" spans="1:15" x14ac:dyDescent="0.25">
      <c r="A467" s="220" t="s">
        <v>107</v>
      </c>
      <c r="B467" s="1360"/>
      <c r="C467" s="1219"/>
      <c r="D467" s="1363"/>
      <c r="E467" s="99">
        <v>50</v>
      </c>
      <c r="F467" s="72"/>
      <c r="G467" s="293">
        <f t="shared" si="46"/>
        <v>0</v>
      </c>
      <c r="H467" s="73"/>
      <c r="I467" s="102">
        <f t="shared" si="47"/>
        <v>0</v>
      </c>
    </row>
    <row r="468" spans="1:15" x14ac:dyDescent="0.25">
      <c r="A468" s="62" t="s">
        <v>108</v>
      </c>
      <c r="B468" s="1360"/>
      <c r="C468" s="1219"/>
      <c r="D468" s="1363"/>
      <c r="E468" s="99">
        <v>50</v>
      </c>
      <c r="F468" s="72"/>
      <c r="G468" s="293">
        <f t="shared" si="46"/>
        <v>0</v>
      </c>
      <c r="H468" s="73"/>
      <c r="I468" s="102">
        <f t="shared" si="47"/>
        <v>0</v>
      </c>
    </row>
    <row r="469" spans="1:15" s="1" customFormat="1" x14ac:dyDescent="0.25">
      <c r="A469" s="135" t="s">
        <v>109</v>
      </c>
      <c r="B469" s="1360"/>
      <c r="C469" s="1219"/>
      <c r="D469" s="1363"/>
      <c r="E469" s="99">
        <v>50</v>
      </c>
      <c r="F469" s="137"/>
      <c r="G469" s="293">
        <f t="shared" si="46"/>
        <v>0</v>
      </c>
      <c r="H469" s="138"/>
      <c r="I469" s="102">
        <f t="shared" si="47"/>
        <v>0</v>
      </c>
      <c r="O469" s="4"/>
    </row>
    <row r="470" spans="1:15" s="1" customFormat="1" x14ac:dyDescent="0.25">
      <c r="A470" s="135" t="s">
        <v>110</v>
      </c>
      <c r="B470" s="1360"/>
      <c r="C470" s="1219"/>
      <c r="D470" s="1363"/>
      <c r="E470" s="99">
        <v>50</v>
      </c>
      <c r="F470" s="137"/>
      <c r="G470" s="293">
        <f t="shared" si="46"/>
        <v>0</v>
      </c>
      <c r="H470" s="138"/>
      <c r="I470" s="102">
        <f t="shared" si="47"/>
        <v>0</v>
      </c>
      <c r="O470" s="4"/>
    </row>
    <row r="471" spans="1:15" s="1" customFormat="1" x14ac:dyDescent="0.25">
      <c r="A471" s="135" t="s">
        <v>111</v>
      </c>
      <c r="B471" s="1360"/>
      <c r="C471" s="1219"/>
      <c r="D471" s="1363"/>
      <c r="E471" s="99">
        <v>50</v>
      </c>
      <c r="F471" s="137"/>
      <c r="G471" s="293">
        <f t="shared" si="46"/>
        <v>0</v>
      </c>
      <c r="H471" s="138"/>
      <c r="I471" s="102">
        <f t="shared" si="47"/>
        <v>0</v>
      </c>
      <c r="O471" s="4"/>
    </row>
    <row r="472" spans="1:15" s="1" customFormat="1" ht="15.75" thickBot="1" x14ac:dyDescent="0.3">
      <c r="A472" s="239" t="s">
        <v>112</v>
      </c>
      <c r="B472" s="1361"/>
      <c r="C472" s="1362"/>
      <c r="D472" s="1364"/>
      <c r="E472" s="100">
        <v>50</v>
      </c>
      <c r="F472" s="271"/>
      <c r="G472" s="294">
        <f t="shared" si="46"/>
        <v>0</v>
      </c>
      <c r="H472" s="261"/>
      <c r="I472" s="102">
        <f t="shared" si="47"/>
        <v>0</v>
      </c>
      <c r="O472" s="4"/>
    </row>
    <row r="473" spans="1:15" x14ac:dyDescent="0.25">
      <c r="A473" s="84"/>
      <c r="B473" s="84"/>
      <c r="C473" s="84"/>
      <c r="D473" s="84"/>
      <c r="E473" s="84"/>
      <c r="F473" s="84"/>
      <c r="G473" s="84"/>
      <c r="H473" s="84"/>
    </row>
    <row r="474" spans="1:15" ht="15.75" thickBot="1" x14ac:dyDescent="0.3">
      <c r="A474" s="84"/>
      <c r="B474" s="84"/>
      <c r="C474" s="84"/>
      <c r="D474" s="84"/>
      <c r="E474" s="84"/>
      <c r="F474" s="84"/>
      <c r="G474" s="84"/>
      <c r="H474" s="84"/>
    </row>
    <row r="475" spans="1:15" ht="38.25" x14ac:dyDescent="0.25">
      <c r="A475" s="88" t="s">
        <v>50</v>
      </c>
      <c r="B475" s="89" t="s">
        <v>171</v>
      </c>
      <c r="C475" s="111" t="s">
        <v>127</v>
      </c>
      <c r="D475" s="111" t="s">
        <v>137</v>
      </c>
      <c r="E475" s="111" t="s">
        <v>260</v>
      </c>
      <c r="F475" s="111" t="s">
        <v>261</v>
      </c>
      <c r="G475" s="111" t="s">
        <v>262</v>
      </c>
      <c r="H475" s="91" t="s">
        <v>160</v>
      </c>
    </row>
    <row r="476" spans="1:15" x14ac:dyDescent="0.25">
      <c r="A476" s="289" t="s">
        <v>114</v>
      </c>
      <c r="B476" s="1360"/>
      <c r="C476" s="1219" t="s">
        <v>218</v>
      </c>
      <c r="D476" s="1366"/>
      <c r="E476" s="288">
        <v>590</v>
      </c>
      <c r="F476" s="285" t="e">
        <f>+GESTIÓN!#REF!</f>
        <v>#REF!</v>
      </c>
      <c r="G476" s="291" t="e">
        <f t="shared" ref="G476:G487" si="48">F476/E476</f>
        <v>#REF!</v>
      </c>
      <c r="H476" s="286"/>
      <c r="I476" s="102">
        <f t="shared" ref="I476:I487" si="49">LEN(H476)</f>
        <v>0</v>
      </c>
    </row>
    <row r="477" spans="1:15" x14ac:dyDescent="0.25">
      <c r="A477" s="220" t="s">
        <v>115</v>
      </c>
      <c r="B477" s="1360"/>
      <c r="C477" s="1219"/>
      <c r="D477" s="1366"/>
      <c r="E477" s="99">
        <v>590</v>
      </c>
      <c r="F477" s="72"/>
      <c r="G477" s="290">
        <f t="shared" si="48"/>
        <v>0</v>
      </c>
      <c r="H477" s="73"/>
      <c r="I477" s="102">
        <f t="shared" si="49"/>
        <v>0</v>
      </c>
    </row>
    <row r="478" spans="1:15" x14ac:dyDescent="0.25">
      <c r="A478" s="220" t="s">
        <v>116</v>
      </c>
      <c r="B478" s="1360"/>
      <c r="C478" s="1219"/>
      <c r="D478" s="1366"/>
      <c r="E478" s="99">
        <v>590</v>
      </c>
      <c r="F478" s="72"/>
      <c r="G478" s="290">
        <f t="shared" si="48"/>
        <v>0</v>
      </c>
      <c r="H478" s="73"/>
      <c r="I478" s="102">
        <f t="shared" si="49"/>
        <v>0</v>
      </c>
    </row>
    <row r="479" spans="1:15" x14ac:dyDescent="0.25">
      <c r="A479" s="220" t="s">
        <v>117</v>
      </c>
      <c r="B479" s="1360"/>
      <c r="C479" s="1219"/>
      <c r="D479" s="1366"/>
      <c r="E479" s="99">
        <v>590</v>
      </c>
      <c r="F479" s="72"/>
      <c r="G479" s="290">
        <f t="shared" si="48"/>
        <v>0</v>
      </c>
      <c r="H479" s="73"/>
      <c r="I479" s="102">
        <f t="shared" si="49"/>
        <v>0</v>
      </c>
    </row>
    <row r="480" spans="1:15" x14ac:dyDescent="0.25">
      <c r="A480" s="220" t="s">
        <v>118</v>
      </c>
      <c r="B480" s="1360"/>
      <c r="C480" s="1219"/>
      <c r="D480" s="1366"/>
      <c r="E480" s="99">
        <v>590</v>
      </c>
      <c r="F480" s="72"/>
      <c r="G480" s="290">
        <f t="shared" si="48"/>
        <v>0</v>
      </c>
      <c r="H480" s="73"/>
      <c r="I480" s="102">
        <f t="shared" si="49"/>
        <v>0</v>
      </c>
    </row>
    <row r="481" spans="1:15" x14ac:dyDescent="0.25">
      <c r="A481" s="220" t="s">
        <v>119</v>
      </c>
      <c r="B481" s="1360"/>
      <c r="C481" s="1219"/>
      <c r="D481" s="1366"/>
      <c r="E481" s="99">
        <v>590</v>
      </c>
      <c r="F481" s="72"/>
      <c r="G481" s="290">
        <f t="shared" si="48"/>
        <v>0</v>
      </c>
      <c r="H481" s="73"/>
      <c r="I481" s="102">
        <f t="shared" si="49"/>
        <v>0</v>
      </c>
    </row>
    <row r="482" spans="1:15" x14ac:dyDescent="0.25">
      <c r="A482" s="220" t="s">
        <v>107</v>
      </c>
      <c r="B482" s="1360"/>
      <c r="C482" s="1219"/>
      <c r="D482" s="1366"/>
      <c r="E482" s="99">
        <v>590</v>
      </c>
      <c r="F482" s="72"/>
      <c r="G482" s="290">
        <f t="shared" si="48"/>
        <v>0</v>
      </c>
      <c r="H482" s="73"/>
      <c r="I482" s="102">
        <f t="shared" si="49"/>
        <v>0</v>
      </c>
    </row>
    <row r="483" spans="1:15" x14ac:dyDescent="0.25">
      <c r="A483" s="62" t="s">
        <v>108</v>
      </c>
      <c r="B483" s="1360"/>
      <c r="C483" s="1219"/>
      <c r="D483" s="1366"/>
      <c r="E483" s="99">
        <v>590</v>
      </c>
      <c r="F483" s="72"/>
      <c r="G483" s="290">
        <f t="shared" si="48"/>
        <v>0</v>
      </c>
      <c r="H483" s="73"/>
      <c r="I483" s="102">
        <f t="shared" si="49"/>
        <v>0</v>
      </c>
    </row>
    <row r="484" spans="1:15" s="1" customFormat="1" x14ac:dyDescent="0.25">
      <c r="A484" s="135" t="s">
        <v>109</v>
      </c>
      <c r="B484" s="1360"/>
      <c r="C484" s="1219"/>
      <c r="D484" s="1366"/>
      <c r="E484" s="99">
        <v>590</v>
      </c>
      <c r="F484" s="137"/>
      <c r="G484" s="290">
        <f t="shared" si="48"/>
        <v>0</v>
      </c>
      <c r="H484" s="138"/>
      <c r="I484" s="102">
        <f t="shared" si="49"/>
        <v>0</v>
      </c>
      <c r="O484" s="4"/>
    </row>
    <row r="485" spans="1:15" s="1" customFormat="1" x14ac:dyDescent="0.25">
      <c r="A485" s="135" t="s">
        <v>110</v>
      </c>
      <c r="B485" s="1360"/>
      <c r="C485" s="1219"/>
      <c r="D485" s="1366"/>
      <c r="E485" s="99">
        <v>590</v>
      </c>
      <c r="F485" s="137"/>
      <c r="G485" s="290">
        <f t="shared" si="48"/>
        <v>0</v>
      </c>
      <c r="H485" s="138"/>
      <c r="I485" s="102">
        <f t="shared" si="49"/>
        <v>0</v>
      </c>
      <c r="O485" s="4"/>
    </row>
    <row r="486" spans="1:15" s="1" customFormat="1" x14ac:dyDescent="0.25">
      <c r="A486" s="135" t="s">
        <v>111</v>
      </c>
      <c r="B486" s="1360"/>
      <c r="C486" s="1219"/>
      <c r="D486" s="1366"/>
      <c r="E486" s="99">
        <v>590</v>
      </c>
      <c r="F486" s="204"/>
      <c r="G486" s="290">
        <f t="shared" si="48"/>
        <v>0</v>
      </c>
      <c r="H486" s="138"/>
      <c r="I486" s="102">
        <f t="shared" si="49"/>
        <v>0</v>
      </c>
      <c r="O486" s="4"/>
    </row>
    <row r="487" spans="1:15" s="1" customFormat="1" ht="15.75" thickBot="1" x14ac:dyDescent="0.3">
      <c r="A487" s="239" t="s">
        <v>112</v>
      </c>
      <c r="B487" s="1361"/>
      <c r="C487" s="1362"/>
      <c r="D487" s="1367"/>
      <c r="E487" s="100">
        <v>590</v>
      </c>
      <c r="F487" s="271"/>
      <c r="G487" s="292">
        <f t="shared" si="48"/>
        <v>0</v>
      </c>
      <c r="H487" s="261"/>
      <c r="I487" s="102">
        <f t="shared" si="49"/>
        <v>0</v>
      </c>
      <c r="O487" s="4"/>
    </row>
    <row r="488" spans="1:15" x14ac:dyDescent="0.25">
      <c r="A488" s="84"/>
      <c r="B488" s="84"/>
      <c r="C488" s="84"/>
      <c r="D488" s="84"/>
      <c r="E488" s="84"/>
      <c r="F488" s="84"/>
      <c r="G488" s="84"/>
      <c r="H488" s="84"/>
    </row>
    <row r="489" spans="1:15" ht="15.75" thickBot="1" x14ac:dyDescent="0.3">
      <c r="A489" s="84"/>
      <c r="B489" s="84"/>
      <c r="C489" s="84"/>
      <c r="D489" s="84"/>
      <c r="E489" s="84"/>
      <c r="F489" s="84"/>
      <c r="G489" s="84"/>
      <c r="H489" s="84"/>
    </row>
    <row r="490" spans="1:15" ht="38.25" x14ac:dyDescent="0.25">
      <c r="A490" s="88" t="s">
        <v>50</v>
      </c>
      <c r="B490" s="89" t="s">
        <v>171</v>
      </c>
      <c r="C490" s="111" t="s">
        <v>127</v>
      </c>
      <c r="D490" s="111" t="s">
        <v>137</v>
      </c>
      <c r="E490" s="111" t="s">
        <v>260</v>
      </c>
      <c r="F490" s="111" t="s">
        <v>261</v>
      </c>
      <c r="G490" s="111" t="s">
        <v>262</v>
      </c>
      <c r="H490" s="91" t="s">
        <v>160</v>
      </c>
    </row>
    <row r="491" spans="1:15" x14ac:dyDescent="0.25">
      <c r="A491" s="289" t="s">
        <v>114</v>
      </c>
      <c r="B491" s="1360" t="s">
        <v>220</v>
      </c>
      <c r="C491" s="1219" t="s">
        <v>221</v>
      </c>
      <c r="D491" s="1363">
        <v>33</v>
      </c>
      <c r="E491" s="288">
        <v>0.73</v>
      </c>
      <c r="F491" s="285" t="e">
        <f>+GESTIÓN!#REF!</f>
        <v>#REF!</v>
      </c>
      <c r="G491" s="291" t="e">
        <f t="shared" ref="G491:G502" si="50">F491/E491</f>
        <v>#REF!</v>
      </c>
      <c r="H491" s="286"/>
      <c r="I491" s="102">
        <f t="shared" ref="I491:I502" si="51">LEN(H491)</f>
        <v>0</v>
      </c>
    </row>
    <row r="492" spans="1:15" x14ac:dyDescent="0.25">
      <c r="A492" s="220" t="s">
        <v>115</v>
      </c>
      <c r="B492" s="1360"/>
      <c r="C492" s="1219"/>
      <c r="D492" s="1363"/>
      <c r="E492" s="99">
        <v>0.73</v>
      </c>
      <c r="F492" s="72"/>
      <c r="G492" s="293">
        <f t="shared" si="50"/>
        <v>0</v>
      </c>
      <c r="H492" s="73"/>
      <c r="I492" s="102">
        <f t="shared" si="51"/>
        <v>0</v>
      </c>
    </row>
    <row r="493" spans="1:15" x14ac:dyDescent="0.25">
      <c r="A493" s="220" t="s">
        <v>116</v>
      </c>
      <c r="B493" s="1360"/>
      <c r="C493" s="1219"/>
      <c r="D493" s="1363"/>
      <c r="E493" s="99">
        <v>0.73</v>
      </c>
      <c r="F493" s="72"/>
      <c r="G493" s="293">
        <f t="shared" si="50"/>
        <v>0</v>
      </c>
      <c r="H493" s="73"/>
      <c r="I493" s="102">
        <f t="shared" si="51"/>
        <v>0</v>
      </c>
    </row>
    <row r="494" spans="1:15" x14ac:dyDescent="0.25">
      <c r="A494" s="220" t="s">
        <v>117</v>
      </c>
      <c r="B494" s="1360"/>
      <c r="C494" s="1219"/>
      <c r="D494" s="1363"/>
      <c r="E494" s="99">
        <v>0.73</v>
      </c>
      <c r="F494" s="72"/>
      <c r="G494" s="293">
        <f t="shared" si="50"/>
        <v>0</v>
      </c>
      <c r="H494" s="73"/>
      <c r="I494" s="102">
        <f t="shared" si="51"/>
        <v>0</v>
      </c>
    </row>
    <row r="495" spans="1:15" x14ac:dyDescent="0.25">
      <c r="A495" s="220" t="s">
        <v>118</v>
      </c>
      <c r="B495" s="1360"/>
      <c r="C495" s="1219"/>
      <c r="D495" s="1363"/>
      <c r="E495" s="99">
        <v>0.73</v>
      </c>
      <c r="F495" s="72"/>
      <c r="G495" s="293">
        <f t="shared" si="50"/>
        <v>0</v>
      </c>
      <c r="H495" s="73"/>
      <c r="I495" s="102">
        <f t="shared" si="51"/>
        <v>0</v>
      </c>
    </row>
    <row r="496" spans="1:15" x14ac:dyDescent="0.25">
      <c r="A496" s="220" t="s">
        <v>119</v>
      </c>
      <c r="B496" s="1360"/>
      <c r="C496" s="1219"/>
      <c r="D496" s="1363"/>
      <c r="E496" s="99">
        <v>0.73</v>
      </c>
      <c r="F496" s="72"/>
      <c r="G496" s="293">
        <f t="shared" si="50"/>
        <v>0</v>
      </c>
      <c r="H496" s="73"/>
      <c r="I496" s="102">
        <f t="shared" si="51"/>
        <v>0</v>
      </c>
    </row>
    <row r="497" spans="1:15" x14ac:dyDescent="0.25">
      <c r="A497" s="220" t="s">
        <v>107</v>
      </c>
      <c r="B497" s="1360"/>
      <c r="C497" s="1219"/>
      <c r="D497" s="1363"/>
      <c r="E497" s="99">
        <v>0.73</v>
      </c>
      <c r="F497" s="72"/>
      <c r="G497" s="293">
        <f t="shared" si="50"/>
        <v>0</v>
      </c>
      <c r="H497" s="73"/>
      <c r="I497" s="102">
        <f t="shared" si="51"/>
        <v>0</v>
      </c>
    </row>
    <row r="498" spans="1:15" x14ac:dyDescent="0.25">
      <c r="A498" s="62" t="s">
        <v>108</v>
      </c>
      <c r="B498" s="1360"/>
      <c r="C498" s="1219"/>
      <c r="D498" s="1363"/>
      <c r="E498" s="99">
        <v>0.73</v>
      </c>
      <c r="F498" s="72"/>
      <c r="G498" s="293">
        <f t="shared" si="50"/>
        <v>0</v>
      </c>
      <c r="H498" s="73"/>
      <c r="I498" s="102">
        <f t="shared" si="51"/>
        <v>0</v>
      </c>
    </row>
    <row r="499" spans="1:15" s="1" customFormat="1" x14ac:dyDescent="0.25">
      <c r="A499" s="135" t="s">
        <v>109</v>
      </c>
      <c r="B499" s="1360"/>
      <c r="C499" s="1219"/>
      <c r="D499" s="1363"/>
      <c r="E499" s="99">
        <v>0.73</v>
      </c>
      <c r="F499" s="137"/>
      <c r="G499" s="293">
        <f t="shared" si="50"/>
        <v>0</v>
      </c>
      <c r="H499" s="138"/>
      <c r="I499" s="102">
        <f t="shared" si="51"/>
        <v>0</v>
      </c>
      <c r="O499" s="4"/>
    </row>
    <row r="500" spans="1:15" s="1" customFormat="1" x14ac:dyDescent="0.25">
      <c r="A500" s="135" t="s">
        <v>110</v>
      </c>
      <c r="B500" s="1360"/>
      <c r="C500" s="1219"/>
      <c r="D500" s="1363"/>
      <c r="E500" s="99">
        <v>0.73</v>
      </c>
      <c r="F500" s="137"/>
      <c r="G500" s="293">
        <f t="shared" si="50"/>
        <v>0</v>
      </c>
      <c r="H500" s="138"/>
      <c r="I500" s="102">
        <f t="shared" si="51"/>
        <v>0</v>
      </c>
      <c r="O500" s="4"/>
    </row>
    <row r="501" spans="1:15" s="1" customFormat="1" x14ac:dyDescent="0.25">
      <c r="A501" s="135" t="s">
        <v>111</v>
      </c>
      <c r="B501" s="1360"/>
      <c r="C501" s="1219"/>
      <c r="D501" s="1363"/>
      <c r="E501" s="99">
        <v>0.73</v>
      </c>
      <c r="F501" s="204"/>
      <c r="G501" s="293">
        <f t="shared" si="50"/>
        <v>0</v>
      </c>
      <c r="H501" s="138"/>
      <c r="I501" s="102">
        <f t="shared" si="51"/>
        <v>0</v>
      </c>
      <c r="O501" s="4"/>
    </row>
    <row r="502" spans="1:15" s="1" customFormat="1" ht="15.75" thickBot="1" x14ac:dyDescent="0.3">
      <c r="A502" s="239" t="s">
        <v>112</v>
      </c>
      <c r="B502" s="1361"/>
      <c r="C502" s="1362"/>
      <c r="D502" s="1364"/>
      <c r="E502" s="100">
        <v>0.73</v>
      </c>
      <c r="F502" s="271"/>
      <c r="G502" s="294">
        <f t="shared" si="50"/>
        <v>0</v>
      </c>
      <c r="H502" s="261"/>
      <c r="I502" s="102">
        <f t="shared" si="51"/>
        <v>0</v>
      </c>
      <c r="O502" s="4"/>
    </row>
    <row r="503" spans="1:15" s="1" customFormat="1" x14ac:dyDescent="0.25">
      <c r="A503" s="209"/>
      <c r="B503" s="210"/>
      <c r="C503" s="210"/>
      <c r="D503" s="268"/>
      <c r="E503" s="269"/>
      <c r="F503" s="209"/>
      <c r="G503" s="270"/>
      <c r="H503" s="209"/>
      <c r="I503" s="4"/>
      <c r="O503" s="4"/>
    </row>
    <row r="505" spans="1:15" ht="20.25" hidden="1" x14ac:dyDescent="0.3">
      <c r="A505" s="1212" t="s">
        <v>175</v>
      </c>
      <c r="B505" s="1213"/>
      <c r="C505" s="1213"/>
      <c r="D505" s="1213"/>
      <c r="E505" s="1213"/>
      <c r="F505" s="1213"/>
      <c r="G505" s="1213"/>
      <c r="H505" s="1214"/>
    </row>
    <row r="506" spans="1:15" ht="38.25" hidden="1" x14ac:dyDescent="0.25">
      <c r="A506" s="59" t="s">
        <v>62</v>
      </c>
      <c r="B506" s="60" t="s">
        <v>171</v>
      </c>
      <c r="C506" s="80" t="s">
        <v>127</v>
      </c>
      <c r="D506" s="80" t="s">
        <v>142</v>
      </c>
      <c r="E506" s="80" t="s">
        <v>176</v>
      </c>
      <c r="F506" s="80" t="s">
        <v>177</v>
      </c>
      <c r="G506" s="80" t="s">
        <v>178</v>
      </c>
      <c r="H506" s="61" t="s">
        <v>160</v>
      </c>
    </row>
    <row r="507" spans="1:15" hidden="1" x14ac:dyDescent="0.25">
      <c r="A507" s="66" t="s">
        <v>114</v>
      </c>
      <c r="B507" s="63"/>
      <c r="C507" s="63"/>
      <c r="D507" s="63"/>
      <c r="E507" s="63"/>
      <c r="F507" s="63"/>
      <c r="G507" s="63" t="e">
        <f>F507/E507</f>
        <v>#DIV/0!</v>
      </c>
      <c r="H507" s="64"/>
    </row>
    <row r="508" spans="1:15" hidden="1" x14ac:dyDescent="0.25">
      <c r="A508" s="66" t="s">
        <v>115</v>
      </c>
      <c r="B508" s="63"/>
      <c r="C508" s="63"/>
      <c r="D508" s="63"/>
      <c r="E508" s="63"/>
      <c r="F508" s="63"/>
      <c r="G508" s="63" t="e">
        <f t="shared" ref="G508:G518" si="52">F508/E508</f>
        <v>#DIV/0!</v>
      </c>
      <c r="H508" s="64"/>
    </row>
    <row r="509" spans="1:15" hidden="1" x14ac:dyDescent="0.25">
      <c r="A509" s="66" t="s">
        <v>116</v>
      </c>
      <c r="B509" s="63"/>
      <c r="C509" s="63"/>
      <c r="D509" s="63"/>
      <c r="E509" s="63"/>
      <c r="F509" s="63"/>
      <c r="G509" s="63" t="e">
        <f t="shared" si="52"/>
        <v>#DIV/0!</v>
      </c>
      <c r="H509" s="64"/>
    </row>
    <row r="510" spans="1:15" hidden="1" x14ac:dyDescent="0.25">
      <c r="A510" s="66" t="s">
        <v>117</v>
      </c>
      <c r="B510" s="63"/>
      <c r="C510" s="63"/>
      <c r="D510" s="63"/>
      <c r="E510" s="63"/>
      <c r="F510" s="63"/>
      <c r="G510" s="63" t="e">
        <f t="shared" si="52"/>
        <v>#DIV/0!</v>
      </c>
      <c r="H510" s="64"/>
    </row>
    <row r="511" spans="1:15" hidden="1" x14ac:dyDescent="0.25">
      <c r="A511" s="66" t="s">
        <v>118</v>
      </c>
      <c r="B511" s="63"/>
      <c r="C511" s="63"/>
      <c r="D511" s="63"/>
      <c r="E511" s="63"/>
      <c r="F511" s="63"/>
      <c r="G511" s="63" t="e">
        <f t="shared" si="52"/>
        <v>#DIV/0!</v>
      </c>
      <c r="H511" s="64"/>
    </row>
    <row r="512" spans="1:15" hidden="1" x14ac:dyDescent="0.25">
      <c r="A512" s="66" t="s">
        <v>119</v>
      </c>
      <c r="B512" s="63"/>
      <c r="C512" s="63"/>
      <c r="D512" s="63"/>
      <c r="E512" s="63"/>
      <c r="F512" s="63"/>
      <c r="G512" s="63" t="e">
        <f t="shared" si="52"/>
        <v>#DIV/0!</v>
      </c>
      <c r="H512" s="64"/>
    </row>
    <row r="513" spans="1:8" hidden="1" x14ac:dyDescent="0.25">
      <c r="A513" s="66" t="s">
        <v>107</v>
      </c>
      <c r="B513" s="63"/>
      <c r="C513" s="63"/>
      <c r="D513" s="63"/>
      <c r="E513" s="63"/>
      <c r="F513" s="63"/>
      <c r="G513" s="63" t="e">
        <f t="shared" si="52"/>
        <v>#DIV/0!</v>
      </c>
      <c r="H513" s="64"/>
    </row>
    <row r="514" spans="1:8" hidden="1" x14ac:dyDescent="0.25">
      <c r="A514" s="66" t="s">
        <v>108</v>
      </c>
      <c r="B514" s="63"/>
      <c r="C514" s="63"/>
      <c r="D514" s="63"/>
      <c r="E514" s="63"/>
      <c r="F514" s="63"/>
      <c r="G514" s="63" t="e">
        <f t="shared" si="52"/>
        <v>#DIV/0!</v>
      </c>
      <c r="H514" s="64"/>
    </row>
    <row r="515" spans="1:8" hidden="1" x14ac:dyDescent="0.25">
      <c r="A515" s="66" t="s">
        <v>109</v>
      </c>
      <c r="B515" s="63"/>
      <c r="C515" s="63"/>
      <c r="D515" s="63"/>
      <c r="E515" s="63"/>
      <c r="F515" s="63"/>
      <c r="G515" s="63" t="e">
        <f t="shared" si="52"/>
        <v>#DIV/0!</v>
      </c>
      <c r="H515" s="64"/>
    </row>
    <row r="516" spans="1:8" hidden="1" x14ac:dyDescent="0.25">
      <c r="A516" s="66" t="s">
        <v>110</v>
      </c>
      <c r="B516" s="63"/>
      <c r="C516" s="63"/>
      <c r="D516" s="63"/>
      <c r="E516" s="63"/>
      <c r="F516" s="63"/>
      <c r="G516" s="63" t="e">
        <f t="shared" si="52"/>
        <v>#DIV/0!</v>
      </c>
      <c r="H516" s="64"/>
    </row>
    <row r="517" spans="1:8" hidden="1" x14ac:dyDescent="0.25">
      <c r="A517" s="66" t="s">
        <v>111</v>
      </c>
      <c r="B517" s="63"/>
      <c r="C517" s="63"/>
      <c r="D517" s="63"/>
      <c r="E517" s="63"/>
      <c r="F517" s="63"/>
      <c r="G517" s="63" t="e">
        <f t="shared" si="52"/>
        <v>#DIV/0!</v>
      </c>
      <c r="H517" s="64"/>
    </row>
    <row r="518" spans="1:8" ht="15.75" hidden="1" thickBot="1" x14ac:dyDescent="0.3">
      <c r="A518" s="67" t="s">
        <v>112</v>
      </c>
      <c r="B518" s="65"/>
      <c r="C518" s="65"/>
      <c r="D518" s="65"/>
      <c r="E518" s="65"/>
      <c r="F518" s="65"/>
      <c r="G518" s="65" t="e">
        <f t="shared" si="52"/>
        <v>#DIV/0!</v>
      </c>
      <c r="H518" s="69"/>
    </row>
    <row r="520" spans="1:8" ht="20.25" hidden="1" x14ac:dyDescent="0.3">
      <c r="A520" s="1212" t="s">
        <v>175</v>
      </c>
      <c r="B520" s="1213"/>
      <c r="C520" s="1213"/>
      <c r="D520" s="1213"/>
      <c r="E520" s="1213"/>
      <c r="F520" s="1213"/>
      <c r="G520" s="1213"/>
      <c r="H520" s="1214"/>
    </row>
    <row r="521" spans="1:8" ht="38.25" hidden="1" x14ac:dyDescent="0.25">
      <c r="A521" s="59" t="s">
        <v>63</v>
      </c>
      <c r="B521" s="60" t="s">
        <v>171</v>
      </c>
      <c r="C521" s="80" t="s">
        <v>127</v>
      </c>
      <c r="D521" s="80" t="s">
        <v>147</v>
      </c>
      <c r="E521" s="80" t="s">
        <v>180</v>
      </c>
      <c r="F521" s="80" t="s">
        <v>181</v>
      </c>
      <c r="G521" s="80" t="s">
        <v>182</v>
      </c>
      <c r="H521" s="61" t="s">
        <v>160</v>
      </c>
    </row>
    <row r="522" spans="1:8" hidden="1" x14ac:dyDescent="0.25">
      <c r="A522" s="66" t="s">
        <v>114</v>
      </c>
      <c r="B522" s="63"/>
      <c r="C522" s="63"/>
      <c r="D522" s="63"/>
      <c r="E522" s="63"/>
      <c r="F522" s="63"/>
      <c r="G522" s="63" t="e">
        <f>F522/E522</f>
        <v>#DIV/0!</v>
      </c>
      <c r="H522" s="64"/>
    </row>
    <row r="523" spans="1:8" hidden="1" x14ac:dyDescent="0.25">
      <c r="A523" s="66" t="s">
        <v>115</v>
      </c>
      <c r="B523" s="63"/>
      <c r="C523" s="63"/>
      <c r="D523" s="63"/>
      <c r="E523" s="63"/>
      <c r="F523" s="63"/>
      <c r="G523" s="63" t="e">
        <f t="shared" ref="G523:G533" si="53">F523/E523</f>
        <v>#DIV/0!</v>
      </c>
      <c r="H523" s="64"/>
    </row>
    <row r="524" spans="1:8" hidden="1" x14ac:dyDescent="0.25">
      <c r="A524" s="66" t="s">
        <v>116</v>
      </c>
      <c r="B524" s="63"/>
      <c r="C524" s="63"/>
      <c r="D524" s="63"/>
      <c r="E524" s="63"/>
      <c r="F524" s="63"/>
      <c r="G524" s="63" t="e">
        <f t="shared" si="53"/>
        <v>#DIV/0!</v>
      </c>
      <c r="H524" s="64"/>
    </row>
    <row r="525" spans="1:8" hidden="1" x14ac:dyDescent="0.25">
      <c r="A525" s="66" t="s">
        <v>117</v>
      </c>
      <c r="B525" s="63"/>
      <c r="C525" s="63"/>
      <c r="D525" s="63"/>
      <c r="E525" s="63"/>
      <c r="F525" s="63"/>
      <c r="G525" s="63" t="e">
        <f t="shared" si="53"/>
        <v>#DIV/0!</v>
      </c>
      <c r="H525" s="64"/>
    </row>
    <row r="526" spans="1:8" hidden="1" x14ac:dyDescent="0.25">
      <c r="A526" s="66" t="s">
        <v>118</v>
      </c>
      <c r="B526" s="63"/>
      <c r="C526" s="63"/>
      <c r="D526" s="63"/>
      <c r="E526" s="63"/>
      <c r="F526" s="63"/>
      <c r="G526" s="63" t="e">
        <f t="shared" si="53"/>
        <v>#DIV/0!</v>
      </c>
      <c r="H526" s="64"/>
    </row>
    <row r="527" spans="1:8" hidden="1" x14ac:dyDescent="0.25">
      <c r="A527" s="66" t="s">
        <v>119</v>
      </c>
      <c r="B527" s="63"/>
      <c r="C527" s="63"/>
      <c r="D527" s="63"/>
      <c r="E527" s="63"/>
      <c r="F527" s="63"/>
      <c r="G527" s="63" t="e">
        <f t="shared" si="53"/>
        <v>#DIV/0!</v>
      </c>
      <c r="H527" s="64"/>
    </row>
    <row r="528" spans="1:8" hidden="1" x14ac:dyDescent="0.25">
      <c r="A528" s="66" t="s">
        <v>107</v>
      </c>
      <c r="B528" s="63"/>
      <c r="C528" s="63"/>
      <c r="D528" s="63"/>
      <c r="E528" s="63"/>
      <c r="F528" s="63"/>
      <c r="G528" s="63" t="e">
        <f t="shared" si="53"/>
        <v>#DIV/0!</v>
      </c>
      <c r="H528" s="64"/>
    </row>
    <row r="529" spans="1:8" hidden="1" x14ac:dyDescent="0.25">
      <c r="A529" s="66" t="s">
        <v>108</v>
      </c>
      <c r="B529" s="63"/>
      <c r="C529" s="63"/>
      <c r="D529" s="63"/>
      <c r="E529" s="63"/>
      <c r="F529" s="63"/>
      <c r="G529" s="63" t="e">
        <f t="shared" si="53"/>
        <v>#DIV/0!</v>
      </c>
      <c r="H529" s="64"/>
    </row>
    <row r="530" spans="1:8" hidden="1" x14ac:dyDescent="0.25">
      <c r="A530" s="66" t="s">
        <v>109</v>
      </c>
      <c r="B530" s="63"/>
      <c r="C530" s="63"/>
      <c r="D530" s="63"/>
      <c r="E530" s="63"/>
      <c r="F530" s="63"/>
      <c r="G530" s="63" t="e">
        <f t="shared" si="53"/>
        <v>#DIV/0!</v>
      </c>
      <c r="H530" s="64"/>
    </row>
    <row r="531" spans="1:8" hidden="1" x14ac:dyDescent="0.25">
      <c r="A531" s="66" t="s">
        <v>110</v>
      </c>
      <c r="B531" s="63"/>
      <c r="C531" s="63"/>
      <c r="D531" s="63"/>
      <c r="E531" s="63"/>
      <c r="F531" s="63"/>
      <c r="G531" s="63" t="e">
        <f t="shared" si="53"/>
        <v>#DIV/0!</v>
      </c>
      <c r="H531" s="64"/>
    </row>
    <row r="532" spans="1:8" hidden="1" x14ac:dyDescent="0.25">
      <c r="A532" s="66" t="s">
        <v>111</v>
      </c>
      <c r="B532" s="63"/>
      <c r="C532" s="63"/>
      <c r="D532" s="63"/>
      <c r="E532" s="63"/>
      <c r="F532" s="63"/>
      <c r="G532" s="63" t="e">
        <f t="shared" si="53"/>
        <v>#DIV/0!</v>
      </c>
      <c r="H532" s="64"/>
    </row>
    <row r="533" spans="1:8" ht="15.75" hidden="1" thickBot="1" x14ac:dyDescent="0.3">
      <c r="A533" s="67" t="s">
        <v>112</v>
      </c>
      <c r="B533" s="65"/>
      <c r="C533" s="65"/>
      <c r="D533" s="65"/>
      <c r="E533" s="65"/>
      <c r="F533" s="65"/>
      <c r="G533" s="65" t="e">
        <f t="shared" si="53"/>
        <v>#DIV/0!</v>
      </c>
      <c r="H533" s="69"/>
    </row>
    <row r="534" spans="1:8" ht="15.75" hidden="1" thickBot="1" x14ac:dyDescent="0.3">
      <c r="A534" s="86"/>
      <c r="B534" s="86"/>
      <c r="C534" s="86"/>
      <c r="D534" s="86"/>
      <c r="E534" s="86"/>
      <c r="F534" s="86"/>
      <c r="G534" s="86"/>
      <c r="H534" s="86"/>
    </row>
    <row r="535" spans="1:8" ht="20.25" hidden="1" x14ac:dyDescent="0.3">
      <c r="A535" s="1212" t="s">
        <v>179</v>
      </c>
      <c r="B535" s="1213"/>
      <c r="C535" s="1213"/>
      <c r="D535" s="1213"/>
      <c r="E535" s="1213"/>
      <c r="F535" s="1213"/>
      <c r="G535" s="1213"/>
      <c r="H535" s="1214"/>
    </row>
    <row r="536" spans="1:8" ht="38.25" hidden="1" x14ac:dyDescent="0.25">
      <c r="A536" s="59" t="s">
        <v>63</v>
      </c>
      <c r="B536" s="60" t="s">
        <v>171</v>
      </c>
      <c r="C536" s="80" t="s">
        <v>127</v>
      </c>
      <c r="D536" s="80" t="s">
        <v>147</v>
      </c>
      <c r="E536" s="80" t="s">
        <v>180</v>
      </c>
      <c r="F536" s="80" t="s">
        <v>181</v>
      </c>
      <c r="G536" s="80" t="s">
        <v>182</v>
      </c>
      <c r="H536" s="61" t="s">
        <v>160</v>
      </c>
    </row>
    <row r="537" spans="1:8" hidden="1" x14ac:dyDescent="0.25">
      <c r="A537" s="66" t="s">
        <v>114</v>
      </c>
      <c r="B537" s="63"/>
      <c r="C537" s="63"/>
      <c r="D537" s="63"/>
      <c r="E537" s="63"/>
      <c r="F537" s="63"/>
      <c r="G537" s="63" t="e">
        <f>F537/E537</f>
        <v>#DIV/0!</v>
      </c>
      <c r="H537" s="64"/>
    </row>
    <row r="538" spans="1:8" hidden="1" x14ac:dyDescent="0.25">
      <c r="A538" s="66" t="s">
        <v>115</v>
      </c>
      <c r="B538" s="63"/>
      <c r="C538" s="63"/>
      <c r="D538" s="63"/>
      <c r="E538" s="63"/>
      <c r="F538" s="63"/>
      <c r="G538" s="63" t="e">
        <f t="shared" ref="G538:G548" si="54">F538/E538</f>
        <v>#DIV/0!</v>
      </c>
      <c r="H538" s="64"/>
    </row>
    <row r="539" spans="1:8" hidden="1" x14ac:dyDescent="0.25">
      <c r="A539" s="66" t="s">
        <v>116</v>
      </c>
      <c r="B539" s="63"/>
      <c r="C539" s="63"/>
      <c r="D539" s="63"/>
      <c r="E539" s="63"/>
      <c r="F539" s="63"/>
      <c r="G539" s="63" t="e">
        <f t="shared" si="54"/>
        <v>#DIV/0!</v>
      </c>
      <c r="H539" s="64"/>
    </row>
    <row r="540" spans="1:8" hidden="1" x14ac:dyDescent="0.25">
      <c r="A540" s="66" t="s">
        <v>117</v>
      </c>
      <c r="B540" s="63"/>
      <c r="C540" s="63"/>
      <c r="D540" s="63"/>
      <c r="E540" s="63"/>
      <c r="F540" s="63"/>
      <c r="G540" s="63" t="e">
        <f t="shared" si="54"/>
        <v>#DIV/0!</v>
      </c>
      <c r="H540" s="64"/>
    </row>
    <row r="541" spans="1:8" hidden="1" x14ac:dyDescent="0.25">
      <c r="A541" s="66" t="s">
        <v>118</v>
      </c>
      <c r="B541" s="63"/>
      <c r="C541" s="63"/>
      <c r="D541" s="63"/>
      <c r="E541" s="63"/>
      <c r="F541" s="63"/>
      <c r="G541" s="63" t="e">
        <f t="shared" si="54"/>
        <v>#DIV/0!</v>
      </c>
      <c r="H541" s="64"/>
    </row>
    <row r="542" spans="1:8" hidden="1" x14ac:dyDescent="0.25">
      <c r="A542" s="66" t="s">
        <v>119</v>
      </c>
      <c r="B542" s="63"/>
      <c r="C542" s="63"/>
      <c r="D542" s="63"/>
      <c r="E542" s="63"/>
      <c r="F542" s="63"/>
      <c r="G542" s="63" t="e">
        <f t="shared" si="54"/>
        <v>#DIV/0!</v>
      </c>
      <c r="H542" s="64"/>
    </row>
    <row r="543" spans="1:8" hidden="1" x14ac:dyDescent="0.25">
      <c r="A543" s="66" t="s">
        <v>107</v>
      </c>
      <c r="B543" s="63"/>
      <c r="C543" s="63"/>
      <c r="D543" s="63"/>
      <c r="E543" s="63"/>
      <c r="F543" s="63"/>
      <c r="G543" s="63" t="e">
        <f t="shared" si="54"/>
        <v>#DIV/0!</v>
      </c>
      <c r="H543" s="64"/>
    </row>
    <row r="544" spans="1:8" hidden="1" x14ac:dyDescent="0.25">
      <c r="A544" s="66" t="s">
        <v>108</v>
      </c>
      <c r="B544" s="63"/>
      <c r="C544" s="63"/>
      <c r="D544" s="63"/>
      <c r="E544" s="63"/>
      <c r="F544" s="63"/>
      <c r="G544" s="63" t="e">
        <f t="shared" si="54"/>
        <v>#DIV/0!</v>
      </c>
      <c r="H544" s="64"/>
    </row>
    <row r="545" spans="1:8" hidden="1" x14ac:dyDescent="0.25">
      <c r="A545" s="66" t="s">
        <v>109</v>
      </c>
      <c r="B545" s="63"/>
      <c r="C545" s="63"/>
      <c r="D545" s="63"/>
      <c r="E545" s="63"/>
      <c r="F545" s="63"/>
      <c r="G545" s="63" t="e">
        <f t="shared" si="54"/>
        <v>#DIV/0!</v>
      </c>
      <c r="H545" s="64"/>
    </row>
    <row r="546" spans="1:8" hidden="1" x14ac:dyDescent="0.25">
      <c r="A546" s="66" t="s">
        <v>110</v>
      </c>
      <c r="B546" s="63"/>
      <c r="C546" s="63"/>
      <c r="D546" s="63"/>
      <c r="E546" s="63"/>
      <c r="F546" s="63"/>
      <c r="G546" s="63" t="e">
        <f t="shared" si="54"/>
        <v>#DIV/0!</v>
      </c>
      <c r="H546" s="64"/>
    </row>
    <row r="547" spans="1:8" hidden="1" x14ac:dyDescent="0.25">
      <c r="A547" s="66" t="s">
        <v>111</v>
      </c>
      <c r="B547" s="63"/>
      <c r="C547" s="63"/>
      <c r="D547" s="63"/>
      <c r="E547" s="63"/>
      <c r="F547" s="63"/>
      <c r="G547" s="63" t="e">
        <f t="shared" si="54"/>
        <v>#DIV/0!</v>
      </c>
      <c r="H547" s="64"/>
    </row>
    <row r="548" spans="1:8" ht="15.75" hidden="1" thickBot="1" x14ac:dyDescent="0.3">
      <c r="A548" s="67" t="s">
        <v>112</v>
      </c>
      <c r="B548" s="65"/>
      <c r="C548" s="65"/>
      <c r="D548" s="65"/>
      <c r="E548" s="65"/>
      <c r="F548" s="65"/>
      <c r="G548" s="65" t="e">
        <f t="shared" si="54"/>
        <v>#DIV/0!</v>
      </c>
      <c r="H548" s="69"/>
    </row>
    <row r="549" spans="1:8" ht="15.75" hidden="1" thickBot="1" x14ac:dyDescent="0.3">
      <c r="A549" s="86"/>
      <c r="B549" s="86"/>
      <c r="C549" s="86"/>
      <c r="D549" s="86"/>
      <c r="E549" s="86"/>
      <c r="F549" s="86"/>
      <c r="G549" s="86"/>
      <c r="H549" s="86"/>
    </row>
    <row r="550" spans="1:8" ht="20.25" hidden="1" x14ac:dyDescent="0.3">
      <c r="A550" s="1212" t="s">
        <v>183</v>
      </c>
      <c r="B550" s="1213"/>
      <c r="C550" s="1213"/>
      <c r="D550" s="1213"/>
      <c r="E550" s="1213"/>
      <c r="F550" s="1213"/>
      <c r="G550" s="1213"/>
      <c r="H550" s="1214"/>
    </row>
    <row r="551" spans="1:8" ht="63.75" hidden="1" customHeight="1" x14ac:dyDescent="0.25">
      <c r="A551" s="59" t="s">
        <v>64</v>
      </c>
      <c r="B551" s="60" t="s">
        <v>171</v>
      </c>
      <c r="C551" s="80" t="s">
        <v>127</v>
      </c>
      <c r="D551" s="80" t="s">
        <v>152</v>
      </c>
      <c r="E551" s="80" t="s">
        <v>184</v>
      </c>
      <c r="F551" s="80" t="s">
        <v>185</v>
      </c>
      <c r="G551" s="80" t="s">
        <v>186</v>
      </c>
      <c r="H551" s="61" t="s">
        <v>160</v>
      </c>
    </row>
    <row r="552" spans="1:8" hidden="1" x14ac:dyDescent="0.25">
      <c r="A552" s="66" t="s">
        <v>114</v>
      </c>
      <c r="B552" s="63"/>
      <c r="C552" s="63"/>
      <c r="D552" s="63"/>
      <c r="E552" s="63"/>
      <c r="F552" s="63"/>
      <c r="G552" s="63" t="e">
        <f>F552/E552</f>
        <v>#DIV/0!</v>
      </c>
      <c r="H552" s="64"/>
    </row>
    <row r="553" spans="1:8" hidden="1" x14ac:dyDescent="0.25">
      <c r="A553" s="66" t="s">
        <v>115</v>
      </c>
      <c r="B553" s="63"/>
      <c r="C553" s="63"/>
      <c r="D553" s="63"/>
      <c r="E553" s="63"/>
      <c r="F553" s="63"/>
      <c r="G553" s="63" t="e">
        <f t="shared" ref="G553:G563" si="55">F553/E553</f>
        <v>#DIV/0!</v>
      </c>
      <c r="H553" s="64"/>
    </row>
    <row r="554" spans="1:8" hidden="1" x14ac:dyDescent="0.25">
      <c r="A554" s="66" t="s">
        <v>116</v>
      </c>
      <c r="B554" s="63"/>
      <c r="C554" s="63"/>
      <c r="D554" s="63"/>
      <c r="E554" s="63"/>
      <c r="F554" s="63"/>
      <c r="G554" s="63" t="e">
        <f t="shared" si="55"/>
        <v>#DIV/0!</v>
      </c>
      <c r="H554" s="64"/>
    </row>
    <row r="555" spans="1:8" hidden="1" x14ac:dyDescent="0.25">
      <c r="A555" s="66" t="s">
        <v>117</v>
      </c>
      <c r="B555" s="63"/>
      <c r="C555" s="63"/>
      <c r="D555" s="63"/>
      <c r="E555" s="63"/>
      <c r="F555" s="63"/>
      <c r="G555" s="63" t="e">
        <f t="shared" si="55"/>
        <v>#DIV/0!</v>
      </c>
      <c r="H555" s="64"/>
    </row>
    <row r="556" spans="1:8" hidden="1" x14ac:dyDescent="0.25">
      <c r="A556" s="66" t="s">
        <v>118</v>
      </c>
      <c r="B556" s="63"/>
      <c r="C556" s="63"/>
      <c r="D556" s="63"/>
      <c r="E556" s="63"/>
      <c r="F556" s="63"/>
      <c r="G556" s="63" t="e">
        <f t="shared" si="55"/>
        <v>#DIV/0!</v>
      </c>
      <c r="H556" s="64"/>
    </row>
    <row r="557" spans="1:8" hidden="1" x14ac:dyDescent="0.25">
      <c r="A557" s="66" t="s">
        <v>119</v>
      </c>
      <c r="B557" s="63"/>
      <c r="C557" s="63"/>
      <c r="D557" s="63"/>
      <c r="E557" s="63"/>
      <c r="F557" s="63"/>
      <c r="G557" s="63" t="e">
        <f t="shared" si="55"/>
        <v>#DIV/0!</v>
      </c>
      <c r="H557" s="64"/>
    </row>
    <row r="558" spans="1:8" hidden="1" x14ac:dyDescent="0.25">
      <c r="A558" s="66" t="s">
        <v>107</v>
      </c>
      <c r="B558" s="63"/>
      <c r="C558" s="63"/>
      <c r="D558" s="63"/>
      <c r="E558" s="63"/>
      <c r="F558" s="63"/>
      <c r="G558" s="63" t="e">
        <f t="shared" si="55"/>
        <v>#DIV/0!</v>
      </c>
      <c r="H558" s="64"/>
    </row>
    <row r="559" spans="1:8" hidden="1" x14ac:dyDescent="0.25">
      <c r="A559" s="66" t="s">
        <v>108</v>
      </c>
      <c r="B559" s="63"/>
      <c r="C559" s="63"/>
      <c r="D559" s="63"/>
      <c r="E559" s="63"/>
      <c r="F559" s="63"/>
      <c r="G559" s="63" t="e">
        <f t="shared" si="55"/>
        <v>#DIV/0!</v>
      </c>
      <c r="H559" s="64"/>
    </row>
    <row r="560" spans="1:8" hidden="1" x14ac:dyDescent="0.25">
      <c r="A560" s="66" t="s">
        <v>109</v>
      </c>
      <c r="B560" s="63"/>
      <c r="C560" s="63"/>
      <c r="D560" s="63"/>
      <c r="E560" s="63"/>
      <c r="F560" s="63"/>
      <c r="G560" s="63" t="e">
        <f t="shared" si="55"/>
        <v>#DIV/0!</v>
      </c>
      <c r="H560" s="64"/>
    </row>
    <row r="561" spans="1:44" hidden="1" x14ac:dyDescent="0.25">
      <c r="A561" s="66" t="s">
        <v>110</v>
      </c>
      <c r="B561" s="63"/>
      <c r="C561" s="63"/>
      <c r="D561" s="63"/>
      <c r="E561" s="63"/>
      <c r="F561" s="63"/>
      <c r="G561" s="63" t="e">
        <f t="shared" si="55"/>
        <v>#DIV/0!</v>
      </c>
      <c r="H561" s="64"/>
    </row>
    <row r="562" spans="1:44" hidden="1" x14ac:dyDescent="0.25">
      <c r="A562" s="66" t="s">
        <v>111</v>
      </c>
      <c r="B562" s="63"/>
      <c r="C562" s="63"/>
      <c r="D562" s="63"/>
      <c r="E562" s="63"/>
      <c r="F562" s="63"/>
      <c r="G562" s="63" t="e">
        <f t="shared" si="55"/>
        <v>#DIV/0!</v>
      </c>
      <c r="H562" s="64"/>
    </row>
    <row r="563" spans="1:44" ht="15.75" hidden="1" thickBot="1" x14ac:dyDescent="0.3">
      <c r="A563" s="67" t="s">
        <v>112</v>
      </c>
      <c r="B563" s="65"/>
      <c r="C563" s="65"/>
      <c r="D563" s="65"/>
      <c r="E563" s="65"/>
      <c r="F563" s="65"/>
      <c r="G563" s="65" t="e">
        <f t="shared" si="55"/>
        <v>#DIV/0!</v>
      </c>
      <c r="H563" s="69"/>
    </row>
    <row r="564" spans="1:44" ht="26.25" customHeight="1" x14ac:dyDescent="0.25">
      <c r="A564" s="34" t="s">
        <v>35</v>
      </c>
      <c r="B564" s="32"/>
      <c r="C564" s="32"/>
      <c r="D564" s="32"/>
      <c r="E564" s="33"/>
      <c r="F564" s="33"/>
      <c r="G564" s="33"/>
      <c r="H564" s="33"/>
      <c r="I564" s="33"/>
      <c r="J564" s="33"/>
      <c r="K564" s="33"/>
      <c r="L564" s="33"/>
      <c r="M564" s="33"/>
      <c r="N564" s="33"/>
      <c r="O564" s="121"/>
      <c r="P564" s="33"/>
      <c r="Q564" s="33"/>
      <c r="R564" s="33"/>
      <c r="S564" s="33"/>
      <c r="T564" s="33"/>
      <c r="U564" s="33"/>
      <c r="V564" s="33"/>
      <c r="W564" s="33"/>
      <c r="X564" s="32"/>
      <c r="Y564" s="32"/>
      <c r="Z564" s="32"/>
      <c r="AA564" s="32"/>
      <c r="AB564" s="32"/>
      <c r="AC564" s="32"/>
      <c r="AD564" s="35"/>
      <c r="AE564" s="35"/>
      <c r="AF564" s="35"/>
      <c r="AG564" s="35"/>
      <c r="AH564" s="35"/>
      <c r="AI564" s="35"/>
      <c r="AJ564" s="57"/>
      <c r="AK564" s="57"/>
      <c r="AL564" s="36"/>
      <c r="AM564" s="36"/>
      <c r="AN564" s="36"/>
      <c r="AO564" s="36"/>
      <c r="AP564" s="36"/>
      <c r="AQ564" s="36"/>
      <c r="AR564" s="36"/>
    </row>
    <row r="565" spans="1:44" ht="26.25" customHeight="1" x14ac:dyDescent="0.25">
      <c r="A565" s="37" t="s">
        <v>36</v>
      </c>
      <c r="B565" s="1125" t="s">
        <v>37</v>
      </c>
      <c r="C565" s="1126"/>
      <c r="D565" s="1127"/>
      <c r="E565" s="1228" t="s">
        <v>38</v>
      </c>
      <c r="F565" s="1229"/>
      <c r="G565" s="1229"/>
      <c r="H565" s="1229"/>
      <c r="I565" s="1229"/>
      <c r="J565" s="1229"/>
      <c r="K565" s="1229"/>
      <c r="L565" s="1229"/>
      <c r="M565" s="1229"/>
      <c r="N565" s="1229"/>
      <c r="O565" s="122"/>
      <c r="P565" s="32"/>
      <c r="Q565" s="32"/>
      <c r="R565" s="32"/>
      <c r="S565" s="32"/>
      <c r="T565" s="32"/>
      <c r="U565" s="32"/>
      <c r="V565" s="32"/>
      <c r="W565" s="32"/>
      <c r="X565" s="32"/>
      <c r="Y565" s="32"/>
      <c r="Z565" s="32"/>
      <c r="AA565" s="32"/>
      <c r="AB565" s="32"/>
      <c r="AC565" s="32"/>
      <c r="AD565" s="35"/>
      <c r="AE565" s="35"/>
      <c r="AF565" s="35"/>
      <c r="AG565" s="35"/>
      <c r="AH565" s="35"/>
      <c r="AI565" s="35"/>
      <c r="AJ565" s="57"/>
      <c r="AK565" s="57"/>
      <c r="AL565" s="35"/>
      <c r="AM565" s="35"/>
      <c r="AN565" s="35"/>
      <c r="AO565" s="35"/>
      <c r="AP565" s="35"/>
      <c r="AQ565" s="35"/>
      <c r="AR565" s="57"/>
    </row>
    <row r="566" spans="1:44" ht="43.5" customHeight="1" x14ac:dyDescent="0.25">
      <c r="A566" s="152">
        <v>12</v>
      </c>
      <c r="B566" s="1121" t="s">
        <v>85</v>
      </c>
      <c r="C566" s="1122"/>
      <c r="D566" s="1123"/>
      <c r="E566" s="1273" t="s">
        <v>86</v>
      </c>
      <c r="F566" s="1274"/>
      <c r="G566" s="1274"/>
      <c r="H566" s="1274"/>
      <c r="I566" s="1274"/>
      <c r="J566" s="1274"/>
      <c r="K566" s="1274"/>
      <c r="L566" s="1274"/>
      <c r="M566" s="1274"/>
      <c r="N566" s="1274"/>
      <c r="O566" s="122"/>
      <c r="P566" s="32"/>
      <c r="Q566" s="32"/>
      <c r="R566" s="32"/>
      <c r="S566" s="32"/>
      <c r="T566" s="32"/>
      <c r="U566" s="32"/>
      <c r="V566" s="32"/>
      <c r="W566" s="32"/>
      <c r="X566" s="32"/>
      <c r="Y566" s="32"/>
      <c r="Z566" s="32"/>
      <c r="AA566" s="32"/>
      <c r="AB566" s="32"/>
      <c r="AC566" s="32"/>
      <c r="AD566" s="32"/>
      <c r="AE566" s="32"/>
      <c r="AF566" s="32"/>
      <c r="AG566" s="32"/>
      <c r="AH566" s="32"/>
      <c r="AI566" s="32"/>
      <c r="AJ566" s="56"/>
      <c r="AK566" s="56"/>
      <c r="AL566" s="32"/>
      <c r="AM566" s="32"/>
      <c r="AN566" s="32"/>
      <c r="AO566" s="32"/>
      <c r="AP566" s="32"/>
      <c r="AQ566" s="32"/>
      <c r="AR566" s="56"/>
    </row>
    <row r="567" spans="1:44" x14ac:dyDescent="0.25">
      <c r="A567" s="152">
        <v>13</v>
      </c>
      <c r="B567" s="1121" t="s">
        <v>97</v>
      </c>
      <c r="C567" s="1122"/>
      <c r="D567" s="1123"/>
      <c r="E567" s="1273" t="s">
        <v>88</v>
      </c>
      <c r="F567" s="1274"/>
      <c r="G567" s="1274"/>
      <c r="H567" s="1274"/>
      <c r="I567" s="1274"/>
      <c r="J567" s="1274"/>
      <c r="K567" s="1274"/>
      <c r="L567" s="1274"/>
      <c r="M567" s="1274"/>
      <c r="N567" s="1274"/>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2022-01-31T12:48:56Z</dcterms:modified>
</cp:coreProperties>
</file>