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defaultThemeVersion="124226"/>
  <mc:AlternateContent xmlns:mc="http://schemas.openxmlformats.org/markup-compatibility/2006">
    <mc:Choice Requires="x15">
      <x15ac:absPath xmlns:x15ac="http://schemas.microsoft.com/office/spreadsheetml/2010/11/ac" url="C:\Users\YULIED.PENARANDA.SDA\Desktop\2024\4-ABRIL 2024\PA marzo 2024\PA FINALES\"/>
    </mc:Choice>
  </mc:AlternateContent>
  <xr:revisionPtr revIDLastSave="0" documentId="13_ncr:1_{B2A2FA66-A3CD-4F33-8B79-F47595A5B880}" xr6:coauthVersionLast="47" xr6:coauthVersionMax="47" xr10:uidLastSave="{00000000-0000-0000-0000-000000000000}"/>
  <bookViews>
    <workbookView xWindow="-120" yWindow="-120" windowWidth="20730" windowHeight="11160" xr2:uid="{00000000-000D-0000-FFFF-FFFF00000000}"/>
  </bookViews>
  <sheets>
    <sheet name="GESTIÓN" sheetId="1" r:id="rId1"/>
    <sheet name="INVERSIÓN" sheetId="2" r:id="rId2"/>
    <sheet name="ACTIVIDADES" sheetId="3" r:id="rId3"/>
    <sheet name="TERRITORIALIZACIÓN" sheetId="4" r:id="rId4"/>
    <sheet name="SPI." sheetId="5" r:id="rId5"/>
    <sheet name="SPI" sheetId="6" state="hidden" r:id="rId6"/>
  </sheets>
  <externalReferences>
    <externalReference r:id="rId7"/>
    <externalReference r:id="rId8"/>
    <externalReference r:id="rId9"/>
    <externalReference r:id="rId10"/>
  </externalReferences>
  <definedNames>
    <definedName name="GRUPO_ETAREOS">#REF!</definedName>
    <definedName name="GRUPO_ETARIO">#REF!</definedName>
    <definedName name="GRUPO_ETNICO">#REF!</definedName>
    <definedName name="GRUPOETNICO">#REF!</definedName>
    <definedName name="GRUPOSETAREOS">#REF!</definedName>
    <definedName name="LOCALIDAD">#REF!</definedName>
    <definedName name="LOCALIZACION">#REF!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51" i="4" l="1"/>
  <c r="I348" i="4"/>
  <c r="I347" i="4"/>
  <c r="I345" i="4"/>
  <c r="I338" i="4"/>
  <c r="I331" i="4"/>
  <c r="I324" i="4"/>
  <c r="I317" i="4"/>
  <c r="I310" i="4"/>
  <c r="I303" i="4"/>
  <c r="I296" i="4"/>
  <c r="I289" i="4"/>
  <c r="I282" i="4"/>
  <c r="I275" i="4"/>
  <c r="I268" i="4"/>
  <c r="I261" i="4"/>
  <c r="I254" i="4"/>
  <c r="I247" i="4"/>
  <c r="I240" i="4"/>
  <c r="I233" i="4"/>
  <c r="I226" i="4"/>
  <c r="I219" i="4"/>
  <c r="I212" i="4"/>
  <c r="I201" i="4"/>
  <c r="I206" i="4" s="1"/>
  <c r="I367" i="4" s="1"/>
  <c r="I198" i="4"/>
  <c r="I197" i="4"/>
  <c r="I195" i="4"/>
  <c r="I188" i="4"/>
  <c r="I181" i="4"/>
  <c r="I174" i="4"/>
  <c r="I167" i="4"/>
  <c r="I160" i="4"/>
  <c r="I154" i="4"/>
  <c r="I151" i="4"/>
  <c r="I150" i="4"/>
  <c r="I202" i="4" s="1"/>
  <c r="I148" i="4"/>
  <c r="I141" i="4"/>
  <c r="I134" i="4"/>
  <c r="I127" i="4"/>
  <c r="I120" i="4"/>
  <c r="I113" i="4"/>
  <c r="I106" i="4"/>
  <c r="I99" i="4"/>
  <c r="I92" i="4"/>
  <c r="I85" i="4"/>
  <c r="I78" i="4"/>
  <c r="I71" i="4"/>
  <c r="I64" i="4"/>
  <c r="I57" i="4"/>
  <c r="I50" i="4"/>
  <c r="I43" i="4"/>
  <c r="I36" i="4"/>
  <c r="I29" i="4"/>
  <c r="I22" i="4"/>
  <c r="I15" i="4"/>
  <c r="EX13" i="1"/>
  <c r="EX14" i="1"/>
  <c r="EW14" i="1"/>
  <c r="EW13" i="1"/>
  <c r="EV13" i="1"/>
  <c r="EU13" i="1"/>
  <c r="ET13" i="1"/>
  <c r="ES13" i="1"/>
  <c r="ER13" i="1"/>
  <c r="EQ13" i="1"/>
  <c r="EP13" i="1"/>
  <c r="EO13" i="1"/>
  <c r="EV44" i="2"/>
  <c r="EV39" i="2"/>
  <c r="EV38" i="2"/>
  <c r="EV10" i="2"/>
  <c r="EU43" i="2"/>
  <c r="EU10" i="2"/>
  <c r="ET10" i="2"/>
  <c r="ES10" i="2"/>
  <c r="ER32" i="2"/>
  <c r="ER33" i="2"/>
  <c r="ER34" i="2"/>
  <c r="ER35" i="2"/>
  <c r="ER36" i="2"/>
  <c r="ER37" i="2"/>
  <c r="ER38" i="2"/>
  <c r="ER39" i="2"/>
  <c r="ER40" i="2"/>
  <c r="ER41" i="2"/>
  <c r="ER42" i="2"/>
  <c r="ER43" i="2"/>
  <c r="ER44" i="2"/>
  <c r="ER31" i="2"/>
  <c r="ER27" i="2"/>
  <c r="ER25" i="2"/>
  <c r="ER20" i="2"/>
  <c r="ER18" i="2"/>
  <c r="ER13" i="2"/>
  <c r="ER11" i="2"/>
  <c r="ER16" i="2"/>
  <c r="ER12" i="2"/>
  <c r="ER14" i="2"/>
  <c r="ER15" i="2"/>
  <c r="ER17" i="2"/>
  <c r="ER19" i="2"/>
  <c r="ER21" i="2"/>
  <c r="ER22" i="2"/>
  <c r="ER23" i="2"/>
  <c r="ER24" i="2"/>
  <c r="ER26" i="2"/>
  <c r="ER28" i="2"/>
  <c r="ER29" i="2"/>
  <c r="ER30" i="2"/>
  <c r="ER10" i="2"/>
  <c r="EP45" i="2"/>
  <c r="CI45" i="2"/>
  <c r="G35" i="2"/>
  <c r="G39" i="2"/>
  <c r="G32" i="2"/>
  <c r="G31" i="2"/>
  <c r="G24" i="2"/>
  <c r="G22" i="2"/>
  <c r="G18" i="2"/>
  <c r="G17" i="2"/>
  <c r="G10" i="2"/>
  <c r="G15" i="2"/>
  <c r="EQ10" i="2"/>
  <c r="I203" i="4" l="1"/>
  <c r="I366" i="4"/>
  <c r="I368" i="4" s="1"/>
  <c r="EQ17" i="2"/>
  <c r="EO21" i="2"/>
  <c r="EO14" i="2"/>
  <c r="EO18" i="2" l="1"/>
  <c r="EO11" i="2"/>
  <c r="G563" i="6"/>
  <c r="G562" i="6"/>
  <c r="G561" i="6"/>
  <c r="G560" i="6"/>
  <c r="G559" i="6"/>
  <c r="G558" i="6"/>
  <c r="G557" i="6"/>
  <c r="G556" i="6"/>
  <c r="G555" i="6"/>
  <c r="G554" i="6"/>
  <c r="G553" i="6"/>
  <c r="G552" i="6"/>
  <c r="G548" i="6"/>
  <c r="G547" i="6"/>
  <c r="G546" i="6"/>
  <c r="G545" i="6"/>
  <c r="G544" i="6"/>
  <c r="G543" i="6"/>
  <c r="G542" i="6"/>
  <c r="G541" i="6"/>
  <c r="G540" i="6"/>
  <c r="G539" i="6"/>
  <c r="G538" i="6"/>
  <c r="G537" i="6"/>
  <c r="G533" i="6"/>
  <c r="G532" i="6"/>
  <c r="G531" i="6"/>
  <c r="G530" i="6"/>
  <c r="G529" i="6"/>
  <c r="G528" i="6"/>
  <c r="G527" i="6"/>
  <c r="G526" i="6"/>
  <c r="G525" i="6"/>
  <c r="G524" i="6"/>
  <c r="G523" i="6"/>
  <c r="G522" i="6"/>
  <c r="G518" i="6"/>
  <c r="G517" i="6"/>
  <c r="G516" i="6"/>
  <c r="G515" i="6"/>
  <c r="G514" i="6"/>
  <c r="G513" i="6"/>
  <c r="G512" i="6"/>
  <c r="G511" i="6"/>
  <c r="G510" i="6"/>
  <c r="G509" i="6"/>
  <c r="G508" i="6"/>
  <c r="G507" i="6"/>
  <c r="I502" i="6"/>
  <c r="G502" i="6"/>
  <c r="I501" i="6"/>
  <c r="G501" i="6"/>
  <c r="I500" i="6"/>
  <c r="G500" i="6"/>
  <c r="I499" i="6"/>
  <c r="G499" i="6"/>
  <c r="I498" i="6"/>
  <c r="G498" i="6"/>
  <c r="I497" i="6"/>
  <c r="G497" i="6"/>
  <c r="I496" i="6"/>
  <c r="G496" i="6"/>
  <c r="I495" i="6"/>
  <c r="G495" i="6"/>
  <c r="I494" i="6"/>
  <c r="G494" i="6"/>
  <c r="I493" i="6"/>
  <c r="G493" i="6"/>
  <c r="I492" i="6"/>
  <c r="G492" i="6"/>
  <c r="I491" i="6"/>
  <c r="F491" i="6"/>
  <c r="G491" i="6" s="1"/>
  <c r="I487" i="6"/>
  <c r="G487" i="6"/>
  <c r="I486" i="6"/>
  <c r="G486" i="6"/>
  <c r="I485" i="6"/>
  <c r="G485" i="6"/>
  <c r="I484" i="6"/>
  <c r="G484" i="6"/>
  <c r="I483" i="6"/>
  <c r="G483" i="6"/>
  <c r="I482" i="6"/>
  <c r="G482" i="6"/>
  <c r="I481" i="6"/>
  <c r="G481" i="6"/>
  <c r="I480" i="6"/>
  <c r="G480" i="6"/>
  <c r="I479" i="6"/>
  <c r="G479" i="6"/>
  <c r="I478" i="6"/>
  <c r="G478" i="6"/>
  <c r="I477" i="6"/>
  <c r="G477" i="6"/>
  <c r="I476" i="6"/>
  <c r="F476" i="6"/>
  <c r="G476" i="6" s="1"/>
  <c r="I472" i="6"/>
  <c r="G472" i="6"/>
  <c r="I471" i="6"/>
  <c r="G471" i="6"/>
  <c r="I470" i="6"/>
  <c r="G470" i="6"/>
  <c r="I469" i="6"/>
  <c r="G469" i="6"/>
  <c r="I468" i="6"/>
  <c r="G468" i="6"/>
  <c r="I467" i="6"/>
  <c r="G467" i="6"/>
  <c r="I466" i="6"/>
  <c r="G466" i="6"/>
  <c r="I465" i="6"/>
  <c r="G465" i="6"/>
  <c r="I464" i="6"/>
  <c r="G464" i="6"/>
  <c r="I463" i="6"/>
  <c r="G463" i="6"/>
  <c r="I462" i="6"/>
  <c r="G462" i="6"/>
  <c r="I461" i="6"/>
  <c r="F461" i="6"/>
  <c r="G461" i="6" s="1"/>
  <c r="I457" i="6"/>
  <c r="G457" i="6"/>
  <c r="I456" i="6"/>
  <c r="G456" i="6"/>
  <c r="I455" i="6"/>
  <c r="G455" i="6"/>
  <c r="I454" i="6"/>
  <c r="G454" i="6"/>
  <c r="I453" i="6"/>
  <c r="G453" i="6"/>
  <c r="I452" i="6"/>
  <c r="G452" i="6"/>
  <c r="I451" i="6"/>
  <c r="G451" i="6"/>
  <c r="I450" i="6"/>
  <c r="G450" i="6"/>
  <c r="I449" i="6"/>
  <c r="G449" i="6"/>
  <c r="I448" i="6"/>
  <c r="G448" i="6"/>
  <c r="I447" i="6"/>
  <c r="G447" i="6"/>
  <c r="I446" i="6"/>
  <c r="F446" i="6"/>
  <c r="G446" i="6" s="1"/>
  <c r="I441" i="6"/>
  <c r="G441" i="6"/>
  <c r="I440" i="6"/>
  <c r="F440" i="6"/>
  <c r="G440" i="6" s="1"/>
  <c r="I439" i="6"/>
  <c r="G439" i="6"/>
  <c r="I438" i="6"/>
  <c r="G438" i="6"/>
  <c r="I437" i="6"/>
  <c r="G437" i="6"/>
  <c r="I436" i="6"/>
  <c r="G436" i="6"/>
  <c r="I432" i="6"/>
  <c r="F432" i="6"/>
  <c r="G432" i="6" s="1"/>
  <c r="I431" i="6"/>
  <c r="F431" i="6"/>
  <c r="G431" i="6" s="1"/>
  <c r="I430" i="6"/>
  <c r="G430" i="6"/>
  <c r="I429" i="6"/>
  <c r="G429" i="6"/>
  <c r="I428" i="6"/>
  <c r="G428" i="6"/>
  <c r="I427" i="6"/>
  <c r="G427" i="6"/>
  <c r="I423" i="6"/>
  <c r="G423" i="6"/>
  <c r="I422" i="6"/>
  <c r="F422" i="6"/>
  <c r="G422" i="6" s="1"/>
  <c r="I421" i="6"/>
  <c r="G421" i="6"/>
  <c r="I420" i="6"/>
  <c r="G420" i="6"/>
  <c r="I419" i="6"/>
  <c r="G419" i="6"/>
  <c r="I418" i="6"/>
  <c r="G418" i="6"/>
  <c r="I414" i="6"/>
  <c r="G414" i="6"/>
  <c r="I413" i="6"/>
  <c r="F413" i="6"/>
  <c r="G413" i="6" s="1"/>
  <c r="I412" i="6"/>
  <c r="G412" i="6"/>
  <c r="I411" i="6"/>
  <c r="G411" i="6"/>
  <c r="I410" i="6"/>
  <c r="G410" i="6"/>
  <c r="I409" i="6"/>
  <c r="G409" i="6"/>
  <c r="H365" i="6"/>
  <c r="H364" i="6"/>
  <c r="H363" i="6"/>
  <c r="H362" i="6"/>
  <c r="H361" i="6"/>
  <c r="H360" i="6"/>
  <c r="H359" i="6"/>
  <c r="H358" i="6"/>
  <c r="H357" i="6"/>
  <c r="H356" i="6"/>
  <c r="H355" i="6"/>
  <c r="H354" i="6"/>
  <c r="E354" i="6"/>
  <c r="H350" i="6"/>
  <c r="H349" i="6"/>
  <c r="H348" i="6"/>
  <c r="H347" i="6"/>
  <c r="H346" i="6"/>
  <c r="H345" i="6"/>
  <c r="H344" i="6"/>
  <c r="H343" i="6"/>
  <c r="H342" i="6"/>
  <c r="H341" i="6"/>
  <c r="H340" i="6"/>
  <c r="H339" i="6"/>
  <c r="E339" i="6"/>
  <c r="H335" i="6"/>
  <c r="H334" i="6"/>
  <c r="H333" i="6"/>
  <c r="H332" i="6"/>
  <c r="H331" i="6"/>
  <c r="H330" i="6"/>
  <c r="H329" i="6"/>
  <c r="H328" i="6"/>
  <c r="H327" i="6"/>
  <c r="H326" i="6"/>
  <c r="H325" i="6"/>
  <c r="H324" i="6"/>
  <c r="E324" i="6"/>
  <c r="H320" i="6"/>
  <c r="H319" i="6"/>
  <c r="H318" i="6"/>
  <c r="H317" i="6"/>
  <c r="H316" i="6"/>
  <c r="H315" i="6"/>
  <c r="H314" i="6"/>
  <c r="H313" i="6"/>
  <c r="H312" i="6"/>
  <c r="H311" i="6"/>
  <c r="H310" i="6"/>
  <c r="H309" i="6"/>
  <c r="E309" i="6"/>
  <c r="H303" i="6"/>
  <c r="F303" i="6"/>
  <c r="E303" i="6"/>
  <c r="H302" i="6"/>
  <c r="F302" i="6"/>
  <c r="E302" i="6"/>
  <c r="H301" i="6"/>
  <c r="F301" i="6"/>
  <c r="H300" i="6"/>
  <c r="H299" i="6"/>
  <c r="H298" i="6"/>
  <c r="H294" i="6"/>
  <c r="F294" i="6"/>
  <c r="E294" i="6"/>
  <c r="H293" i="6"/>
  <c r="F293" i="6"/>
  <c r="E293" i="6"/>
  <c r="H292" i="6"/>
  <c r="F292" i="6"/>
  <c r="H291" i="6"/>
  <c r="H290" i="6"/>
  <c r="H289" i="6"/>
  <c r="H285" i="6"/>
  <c r="F285" i="6"/>
  <c r="E285" i="6"/>
  <c r="H284" i="6"/>
  <c r="F284" i="6"/>
  <c r="E284" i="6"/>
  <c r="H283" i="6"/>
  <c r="F283" i="6"/>
  <c r="H282" i="6"/>
  <c r="H281" i="6"/>
  <c r="H280" i="6"/>
  <c r="H276" i="6"/>
  <c r="F276" i="6"/>
  <c r="E276" i="6"/>
  <c r="H275" i="6"/>
  <c r="F275" i="6"/>
  <c r="E275" i="6"/>
  <c r="H274" i="6"/>
  <c r="F274" i="6"/>
  <c r="H273" i="6"/>
  <c r="H272" i="6"/>
  <c r="H271" i="6"/>
  <c r="M266" i="6"/>
  <c r="J266" i="6"/>
  <c r="M265" i="6"/>
  <c r="J265" i="6"/>
  <c r="M264" i="6"/>
  <c r="J264" i="6"/>
  <c r="M263" i="6"/>
  <c r="J263" i="6"/>
  <c r="M262" i="6"/>
  <c r="J262" i="6"/>
  <c r="M261" i="6"/>
  <c r="J261" i="6"/>
  <c r="M260" i="6"/>
  <c r="J260" i="6"/>
  <c r="M259" i="6"/>
  <c r="J259" i="6"/>
  <c r="M258" i="6"/>
  <c r="J258" i="6"/>
  <c r="M257" i="6"/>
  <c r="J257" i="6"/>
  <c r="M256" i="6"/>
  <c r="J256" i="6"/>
  <c r="M255" i="6"/>
  <c r="J255" i="6"/>
  <c r="M251" i="6"/>
  <c r="J251" i="6"/>
  <c r="M250" i="6"/>
  <c r="J250" i="6"/>
  <c r="M249" i="6"/>
  <c r="J249" i="6"/>
  <c r="M248" i="6"/>
  <c r="J248" i="6"/>
  <c r="M247" i="6"/>
  <c r="J247" i="6"/>
  <c r="M246" i="6"/>
  <c r="J246" i="6"/>
  <c r="M245" i="6"/>
  <c r="J245" i="6"/>
  <c r="M244" i="6"/>
  <c r="J244" i="6"/>
  <c r="M243" i="6"/>
  <c r="J243" i="6"/>
  <c r="M242" i="6"/>
  <c r="J242" i="6"/>
  <c r="M241" i="6"/>
  <c r="J241" i="6"/>
  <c r="M240" i="6"/>
  <c r="J240" i="6"/>
  <c r="M236" i="6"/>
  <c r="J236" i="6"/>
  <c r="M235" i="6"/>
  <c r="J235" i="6"/>
  <c r="M234" i="6"/>
  <c r="J234" i="6"/>
  <c r="M233" i="6"/>
  <c r="J233" i="6"/>
  <c r="M232" i="6"/>
  <c r="J232" i="6"/>
  <c r="M231" i="6"/>
  <c r="J231" i="6"/>
  <c r="M230" i="6"/>
  <c r="J230" i="6"/>
  <c r="M229" i="6"/>
  <c r="J229" i="6"/>
  <c r="M228" i="6"/>
  <c r="J228" i="6"/>
  <c r="M227" i="6"/>
  <c r="J227" i="6"/>
  <c r="M226" i="6"/>
  <c r="J226" i="6"/>
  <c r="M225" i="6"/>
  <c r="J225" i="6"/>
  <c r="M221" i="6"/>
  <c r="J221" i="6"/>
  <c r="O220" i="6"/>
  <c r="M220" i="6"/>
  <c r="J220" i="6"/>
  <c r="O219" i="6"/>
  <c r="M219" i="6"/>
  <c r="J219" i="6"/>
  <c r="O218" i="6"/>
  <c r="M218" i="6"/>
  <c r="J218" i="6"/>
  <c r="O217" i="6"/>
  <c r="M217" i="6"/>
  <c r="J217" i="6"/>
  <c r="O216" i="6"/>
  <c r="M216" i="6"/>
  <c r="J216" i="6"/>
  <c r="O215" i="6"/>
  <c r="M215" i="6"/>
  <c r="J215" i="6"/>
  <c r="O214" i="6"/>
  <c r="M214" i="6"/>
  <c r="J214" i="6"/>
  <c r="O213" i="6"/>
  <c r="M213" i="6"/>
  <c r="J213" i="6"/>
  <c r="O212" i="6"/>
  <c r="M212" i="6"/>
  <c r="J212" i="6"/>
  <c r="O211" i="6"/>
  <c r="M211" i="6"/>
  <c r="J211" i="6"/>
  <c r="O210" i="6"/>
  <c r="M210" i="6"/>
  <c r="J210" i="6"/>
  <c r="O202" i="6"/>
  <c r="J202" i="6"/>
  <c r="O201" i="6"/>
  <c r="J201" i="6"/>
  <c r="O200" i="6"/>
  <c r="J200" i="6"/>
  <c r="O199" i="6"/>
  <c r="J199" i="6"/>
  <c r="O198" i="6"/>
  <c r="J198" i="6"/>
  <c r="J197" i="6"/>
  <c r="J196" i="6"/>
  <c r="J195" i="6"/>
  <c r="J194" i="6"/>
  <c r="J193" i="6"/>
  <c r="J192" i="6"/>
  <c r="O191" i="6"/>
  <c r="K191" i="6"/>
  <c r="M191" i="6" s="1"/>
  <c r="I191" i="6"/>
  <c r="J191" i="6" s="1"/>
  <c r="O187" i="6"/>
  <c r="J187" i="6"/>
  <c r="O186" i="6"/>
  <c r="J186" i="6"/>
  <c r="O185" i="6"/>
  <c r="J185" i="6"/>
  <c r="O184" i="6"/>
  <c r="J184" i="6"/>
  <c r="O183" i="6"/>
  <c r="J183" i="6"/>
  <c r="O182" i="6"/>
  <c r="J182" i="6"/>
  <c r="O181" i="6"/>
  <c r="J181" i="6"/>
  <c r="O180" i="6"/>
  <c r="J180" i="6"/>
  <c r="O179" i="6"/>
  <c r="J179" i="6"/>
  <c r="O178" i="6"/>
  <c r="J178" i="6"/>
  <c r="O177" i="6"/>
  <c r="J177" i="6"/>
  <c r="O176" i="6"/>
  <c r="I176" i="6"/>
  <c r="J176" i="6" s="1"/>
  <c r="O172" i="6"/>
  <c r="J172" i="6"/>
  <c r="O171" i="6"/>
  <c r="J171" i="6"/>
  <c r="O170" i="6"/>
  <c r="J170" i="6"/>
  <c r="O169" i="6"/>
  <c r="J169" i="6"/>
  <c r="O168" i="6"/>
  <c r="J168" i="6"/>
  <c r="O167" i="6"/>
  <c r="J167" i="6"/>
  <c r="O166" i="6"/>
  <c r="J166" i="6"/>
  <c r="O165" i="6"/>
  <c r="J165" i="6"/>
  <c r="O164" i="6"/>
  <c r="J164" i="6"/>
  <c r="O163" i="6"/>
  <c r="J163" i="6"/>
  <c r="O162" i="6"/>
  <c r="J162" i="6"/>
  <c r="O161" i="6"/>
  <c r="I161" i="6"/>
  <c r="J161" i="6" s="1"/>
  <c r="O157" i="6"/>
  <c r="J157" i="6"/>
  <c r="O156" i="6"/>
  <c r="J156" i="6"/>
  <c r="O155" i="6"/>
  <c r="J155" i="6"/>
  <c r="O154" i="6"/>
  <c r="J154" i="6"/>
  <c r="O153" i="6"/>
  <c r="J153" i="6"/>
  <c r="O152" i="6"/>
  <c r="J152" i="6"/>
  <c r="O151" i="6"/>
  <c r="J151" i="6"/>
  <c r="O150" i="6"/>
  <c r="J150" i="6"/>
  <c r="O149" i="6"/>
  <c r="J149" i="6"/>
  <c r="O148" i="6"/>
  <c r="J148" i="6"/>
  <c r="O147" i="6"/>
  <c r="J147" i="6"/>
  <c r="O146" i="6"/>
  <c r="J146" i="6"/>
  <c r="O141" i="6"/>
  <c r="J141" i="6"/>
  <c r="O140" i="6"/>
  <c r="J140" i="6"/>
  <c r="O139" i="6"/>
  <c r="J139" i="6"/>
  <c r="O138" i="6"/>
  <c r="J138" i="6"/>
  <c r="O137" i="6"/>
  <c r="J137" i="6"/>
  <c r="O136" i="6"/>
  <c r="J136" i="6"/>
  <c r="O132" i="6"/>
  <c r="J132" i="6"/>
  <c r="O131" i="6"/>
  <c r="J131" i="6"/>
  <c r="O130" i="6"/>
  <c r="J130" i="6"/>
  <c r="O129" i="6"/>
  <c r="J129" i="6"/>
  <c r="O128" i="6"/>
  <c r="J128" i="6"/>
  <c r="O127" i="6"/>
  <c r="J127" i="6"/>
  <c r="O123" i="6"/>
  <c r="J123" i="6"/>
  <c r="O122" i="6"/>
  <c r="J122" i="6"/>
  <c r="O121" i="6"/>
  <c r="J121" i="6"/>
  <c r="O120" i="6"/>
  <c r="J120" i="6"/>
  <c r="O119" i="6"/>
  <c r="J119" i="6"/>
  <c r="O118" i="6"/>
  <c r="J118" i="6"/>
  <c r="O114" i="6"/>
  <c r="O113" i="6"/>
  <c r="J113" i="6"/>
  <c r="Q108" i="6" s="1"/>
  <c r="O112" i="6"/>
  <c r="J112" i="6"/>
  <c r="O111" i="6"/>
  <c r="J111" i="6"/>
  <c r="O110" i="6"/>
  <c r="J110" i="6"/>
  <c r="O109" i="6"/>
  <c r="J109" i="6"/>
  <c r="H105" i="6"/>
  <c r="H104" i="6"/>
  <c r="H103" i="6"/>
  <c r="H102" i="6"/>
  <c r="H101" i="6"/>
  <c r="H100" i="6"/>
  <c r="H99" i="6"/>
  <c r="H98" i="6"/>
  <c r="H97" i="6"/>
  <c r="H96" i="6"/>
  <c r="H95" i="6"/>
  <c r="H94" i="6"/>
  <c r="H90" i="6"/>
  <c r="H89" i="6"/>
  <c r="H88" i="6"/>
  <c r="H87" i="6"/>
  <c r="H86" i="6"/>
  <c r="H85" i="6"/>
  <c r="H84" i="6"/>
  <c r="H83" i="6"/>
  <c r="H82" i="6"/>
  <c r="H81" i="6"/>
  <c r="H80" i="6"/>
  <c r="H79" i="6"/>
  <c r="H75" i="6"/>
  <c r="H74" i="6"/>
  <c r="H73" i="6"/>
  <c r="H72" i="6"/>
  <c r="H71" i="6"/>
  <c r="H70" i="6"/>
  <c r="H69" i="6"/>
  <c r="H68" i="6"/>
  <c r="H67" i="6"/>
  <c r="H66" i="6"/>
  <c r="H65" i="6"/>
  <c r="H64" i="6"/>
  <c r="H60" i="6"/>
  <c r="H59" i="6"/>
  <c r="H58" i="6"/>
  <c r="H57" i="6"/>
  <c r="H56" i="6"/>
  <c r="H55" i="6"/>
  <c r="H54" i="6"/>
  <c r="H53" i="6"/>
  <c r="H52" i="6"/>
  <c r="H51" i="6"/>
  <c r="H50" i="6"/>
  <c r="D47" i="6"/>
  <c r="C47" i="6"/>
  <c r="G34" i="6"/>
  <c r="F24" i="6"/>
  <c r="E24" i="6"/>
  <c r="E19" i="6"/>
  <c r="F19" i="6" s="1"/>
  <c r="E14" i="6"/>
  <c r="F14" i="6" s="1"/>
  <c r="E9" i="6"/>
  <c r="F9" i="6" s="1"/>
  <c r="G433" i="5"/>
  <c r="G432" i="5"/>
  <c r="G431" i="5"/>
  <c r="G430" i="5"/>
  <c r="G429" i="5"/>
  <c r="G428" i="5"/>
  <c r="G427" i="5"/>
  <c r="G426" i="5"/>
  <c r="G425" i="5"/>
  <c r="F424" i="5"/>
  <c r="G424" i="5" s="1"/>
  <c r="G423" i="5"/>
  <c r="G422" i="5"/>
  <c r="G418" i="5"/>
  <c r="G417" i="5"/>
  <c r="G416" i="5"/>
  <c r="G415" i="5"/>
  <c r="G414" i="5"/>
  <c r="G413" i="5"/>
  <c r="G412" i="5"/>
  <c r="G411" i="5"/>
  <c r="G410" i="5"/>
  <c r="G409" i="5"/>
  <c r="G408" i="5"/>
  <c r="G407" i="5"/>
  <c r="G406" i="5"/>
  <c r="G402" i="5"/>
  <c r="G401" i="5"/>
  <c r="G400" i="5"/>
  <c r="G399" i="5"/>
  <c r="G398" i="5"/>
  <c r="G397" i="5"/>
  <c r="G396" i="5"/>
  <c r="G395" i="5"/>
  <c r="G394" i="5"/>
  <c r="G393" i="5"/>
  <c r="G392" i="5"/>
  <c r="G391" i="5"/>
  <c r="G387" i="5"/>
  <c r="G386" i="5"/>
  <c r="G385" i="5"/>
  <c r="G384" i="5"/>
  <c r="G383" i="5"/>
  <c r="G382" i="5"/>
  <c r="G381" i="5"/>
  <c r="G380" i="5"/>
  <c r="G379" i="5"/>
  <c r="G378" i="5"/>
  <c r="G377" i="5"/>
  <c r="G376" i="5"/>
  <c r="G372" i="5"/>
  <c r="G371" i="5"/>
  <c r="G370" i="5"/>
  <c r="G369" i="5"/>
  <c r="G368" i="5"/>
  <c r="G367" i="5"/>
  <c r="M187" i="5"/>
  <c r="J187" i="5"/>
  <c r="M186" i="5"/>
  <c r="J186" i="5"/>
  <c r="M185" i="5"/>
  <c r="J185" i="5"/>
  <c r="M184" i="5"/>
  <c r="J184" i="5"/>
  <c r="M183" i="5"/>
  <c r="J183" i="5"/>
  <c r="M182" i="5"/>
  <c r="J182" i="5"/>
  <c r="M181" i="5"/>
  <c r="J181" i="5"/>
  <c r="M180" i="5"/>
  <c r="J180" i="5"/>
  <c r="M179" i="5"/>
  <c r="J179" i="5"/>
  <c r="J178" i="5"/>
  <c r="J177" i="5"/>
  <c r="J176" i="5"/>
  <c r="J175" i="5"/>
  <c r="J174" i="5"/>
  <c r="J173" i="5"/>
  <c r="M168" i="5"/>
  <c r="J168" i="5"/>
  <c r="J167" i="5"/>
  <c r="J166" i="5"/>
  <c r="J165" i="5"/>
  <c r="J164" i="5"/>
  <c r="J163" i="5"/>
  <c r="J162" i="5"/>
  <c r="J161" i="5"/>
  <c r="J160" i="5"/>
  <c r="J159" i="5"/>
  <c r="J158" i="5"/>
  <c r="J157" i="5"/>
  <c r="J156" i="5"/>
  <c r="J155" i="5"/>
  <c r="J154" i="5"/>
  <c r="J153" i="5"/>
  <c r="J152" i="5"/>
  <c r="J151" i="5"/>
  <c r="J150" i="5"/>
  <c r="J149" i="5"/>
  <c r="J148" i="5"/>
  <c r="J147" i="5"/>
  <c r="J146" i="5"/>
  <c r="J142" i="5"/>
  <c r="J141" i="5"/>
  <c r="J140" i="5"/>
  <c r="J139" i="5"/>
  <c r="J138" i="5"/>
  <c r="J137" i="5"/>
  <c r="J136" i="5"/>
  <c r="J135" i="5"/>
  <c r="J134" i="5"/>
  <c r="J133" i="5"/>
  <c r="J132" i="5"/>
  <c r="J131" i="5"/>
  <c r="J130" i="5"/>
  <c r="J129" i="5"/>
  <c r="J128" i="5"/>
  <c r="J127" i="5"/>
  <c r="J126" i="5"/>
  <c r="J125" i="5"/>
  <c r="J124" i="5"/>
  <c r="J123" i="5"/>
  <c r="J122" i="5"/>
  <c r="J121" i="5"/>
  <c r="J120" i="5"/>
  <c r="J119" i="5"/>
  <c r="J116" i="5"/>
  <c r="J115" i="5"/>
  <c r="J114" i="5"/>
  <c r="J113" i="5"/>
  <c r="J112" i="5"/>
  <c r="J111" i="5"/>
  <c r="J110" i="5"/>
  <c r="J109" i="5"/>
  <c r="J108" i="5"/>
  <c r="J107" i="5"/>
  <c r="J106" i="5"/>
  <c r="J105" i="5"/>
  <c r="J104" i="5"/>
  <c r="J103" i="5"/>
  <c r="J102" i="5"/>
  <c r="J101" i="5"/>
  <c r="J100" i="5"/>
  <c r="J99" i="5"/>
  <c r="J98" i="5"/>
  <c r="J97" i="5"/>
  <c r="J96" i="5"/>
  <c r="J95" i="5"/>
  <c r="J94" i="5"/>
  <c r="J93" i="5"/>
  <c r="J89" i="5"/>
  <c r="J88" i="5"/>
  <c r="J87" i="5"/>
  <c r="J86" i="5"/>
  <c r="J85" i="5"/>
  <c r="J84" i="5"/>
  <c r="J83" i="5"/>
  <c r="J82" i="5"/>
  <c r="J81" i="5"/>
  <c r="J80" i="5"/>
  <c r="J79" i="5"/>
  <c r="J78" i="5"/>
  <c r="H74" i="5"/>
  <c r="H73" i="5"/>
  <c r="H72" i="5"/>
  <c r="H71" i="5"/>
  <c r="H70" i="5"/>
  <c r="H69" i="5"/>
  <c r="H68" i="5"/>
  <c r="H67" i="5"/>
  <c r="H66" i="5"/>
  <c r="H65" i="5"/>
  <c r="H64" i="5"/>
  <c r="H63" i="5"/>
  <c r="H59" i="5"/>
  <c r="H58" i="5"/>
  <c r="H57" i="5"/>
  <c r="H56" i="5"/>
  <c r="H55" i="5"/>
  <c r="H54" i="5"/>
  <c r="H53" i="5"/>
  <c r="H52" i="5"/>
  <c r="H51" i="5"/>
  <c r="H50" i="5"/>
  <c r="H49" i="5"/>
  <c r="H48" i="5"/>
  <c r="H44" i="5"/>
  <c r="H43" i="5"/>
  <c r="H42" i="5"/>
  <c r="H41" i="5"/>
  <c r="H40" i="5"/>
  <c r="H39" i="5"/>
  <c r="H38" i="5"/>
  <c r="H37" i="5"/>
  <c r="H36" i="5"/>
  <c r="H35" i="5"/>
  <c r="H34" i="5"/>
  <c r="H33" i="5"/>
  <c r="H29" i="5"/>
  <c r="H28" i="5"/>
  <c r="H27" i="5"/>
  <c r="H26" i="5"/>
  <c r="H25" i="5"/>
  <c r="H24" i="5"/>
  <c r="H23" i="5"/>
  <c r="H22" i="5"/>
  <c r="H21" i="5"/>
  <c r="H20" i="5"/>
  <c r="H19" i="5"/>
  <c r="H14" i="5"/>
  <c r="H13" i="5"/>
  <c r="H12" i="5"/>
  <c r="H11" i="5"/>
  <c r="H10" i="5"/>
  <c r="H9" i="5"/>
  <c r="V365" i="4"/>
  <c r="V355" i="4"/>
  <c r="V353" i="4"/>
  <c r="V351" i="4"/>
  <c r="U351" i="4"/>
  <c r="T351" i="4"/>
  <c r="H351" i="4"/>
  <c r="G351" i="4"/>
  <c r="F351" i="4"/>
  <c r="E351" i="4"/>
  <c r="V348" i="4"/>
  <c r="U348" i="4"/>
  <c r="T348" i="4"/>
  <c r="H348" i="4"/>
  <c r="G348" i="4"/>
  <c r="F348" i="4"/>
  <c r="E348" i="4"/>
  <c r="AY347" i="4"/>
  <c r="AW347" i="4"/>
  <c r="AU347" i="4"/>
  <c r="AR347" i="4"/>
  <c r="AO347" i="4"/>
  <c r="T347" i="4"/>
  <c r="H347" i="4"/>
  <c r="G347" i="4"/>
  <c r="F347" i="4"/>
  <c r="E347" i="4"/>
  <c r="V345" i="4"/>
  <c r="U345" i="4"/>
  <c r="T345" i="4"/>
  <c r="H345" i="4"/>
  <c r="G345" i="4"/>
  <c r="F345" i="4"/>
  <c r="E345" i="4"/>
  <c r="V344" i="4"/>
  <c r="U344" i="4"/>
  <c r="AZ340" i="4"/>
  <c r="V338" i="4"/>
  <c r="U338" i="4"/>
  <c r="T338" i="4"/>
  <c r="H338" i="4"/>
  <c r="G338" i="4"/>
  <c r="F338" i="4"/>
  <c r="E338" i="4"/>
  <c r="V337" i="4"/>
  <c r="U337" i="4"/>
  <c r="AZ333" i="4"/>
  <c r="V331" i="4"/>
  <c r="U331" i="4"/>
  <c r="T331" i="4"/>
  <c r="H331" i="4"/>
  <c r="G331" i="4"/>
  <c r="F331" i="4"/>
  <c r="E331" i="4"/>
  <c r="V330" i="4"/>
  <c r="U330" i="4"/>
  <c r="AZ326" i="4"/>
  <c r="V324" i="4"/>
  <c r="U324" i="4"/>
  <c r="T324" i="4"/>
  <c r="H324" i="4"/>
  <c r="G324" i="4"/>
  <c r="F324" i="4"/>
  <c r="E324" i="4"/>
  <c r="V323" i="4"/>
  <c r="U323" i="4"/>
  <c r="AZ319" i="4"/>
  <c r="V317" i="4"/>
  <c r="U317" i="4"/>
  <c r="T317" i="4"/>
  <c r="H317" i="4"/>
  <c r="G317" i="4"/>
  <c r="F317" i="4"/>
  <c r="E317" i="4"/>
  <c r="V316" i="4"/>
  <c r="U316" i="4"/>
  <c r="AZ312" i="4"/>
  <c r="V310" i="4"/>
  <c r="U310" i="4"/>
  <c r="T310" i="4"/>
  <c r="H310" i="4"/>
  <c r="G310" i="4"/>
  <c r="F310" i="4"/>
  <c r="E310" i="4"/>
  <c r="V309" i="4"/>
  <c r="U309" i="4"/>
  <c r="AZ305" i="4"/>
  <c r="V303" i="4"/>
  <c r="U303" i="4"/>
  <c r="T303" i="4"/>
  <c r="H303" i="4"/>
  <c r="G303" i="4"/>
  <c r="F303" i="4"/>
  <c r="E303" i="4"/>
  <c r="V302" i="4"/>
  <c r="U302" i="4"/>
  <c r="AZ298" i="4"/>
  <c r="V296" i="4"/>
  <c r="U296" i="4"/>
  <c r="T296" i="4"/>
  <c r="H296" i="4"/>
  <c r="G296" i="4"/>
  <c r="F296" i="4"/>
  <c r="E296" i="4"/>
  <c r="V295" i="4"/>
  <c r="U295" i="4"/>
  <c r="AZ291" i="4"/>
  <c r="V289" i="4"/>
  <c r="U289" i="4"/>
  <c r="T289" i="4"/>
  <c r="H289" i="4"/>
  <c r="G289" i="4"/>
  <c r="F289" i="4"/>
  <c r="E289" i="4"/>
  <c r="V288" i="4"/>
  <c r="U288" i="4"/>
  <c r="AZ284" i="4"/>
  <c r="V282" i="4"/>
  <c r="U282" i="4"/>
  <c r="T282" i="4"/>
  <c r="H282" i="4"/>
  <c r="G282" i="4"/>
  <c r="F282" i="4"/>
  <c r="E282" i="4"/>
  <c r="V281" i="4"/>
  <c r="U281" i="4"/>
  <c r="AZ277" i="4"/>
  <c r="V275" i="4"/>
  <c r="U275" i="4"/>
  <c r="T275" i="4"/>
  <c r="H275" i="4"/>
  <c r="G275" i="4"/>
  <c r="F275" i="4"/>
  <c r="E275" i="4"/>
  <c r="V274" i="4"/>
  <c r="U274" i="4"/>
  <c r="AZ270" i="4"/>
  <c r="V268" i="4"/>
  <c r="U268" i="4"/>
  <c r="T268" i="4"/>
  <c r="H268" i="4"/>
  <c r="G268" i="4"/>
  <c r="F268" i="4"/>
  <c r="E268" i="4"/>
  <c r="V267" i="4"/>
  <c r="U267" i="4"/>
  <c r="AZ263" i="4"/>
  <c r="V261" i="4"/>
  <c r="U261" i="4"/>
  <c r="T261" i="4"/>
  <c r="H261" i="4"/>
  <c r="G261" i="4"/>
  <c r="F261" i="4"/>
  <c r="E261" i="4"/>
  <c r="V260" i="4"/>
  <c r="U260" i="4"/>
  <c r="AZ256" i="4"/>
  <c r="V254" i="4"/>
  <c r="U254" i="4"/>
  <c r="T254" i="4"/>
  <c r="H254" i="4"/>
  <c r="G254" i="4"/>
  <c r="F254" i="4"/>
  <c r="E254" i="4"/>
  <c r="V253" i="4"/>
  <c r="U253" i="4"/>
  <c r="AZ249" i="4"/>
  <c r="T247" i="4"/>
  <c r="H247" i="4"/>
  <c r="G247" i="4"/>
  <c r="F247" i="4"/>
  <c r="E247" i="4"/>
  <c r="V246" i="4"/>
  <c r="U246" i="4"/>
  <c r="AZ242" i="4"/>
  <c r="V240" i="4"/>
  <c r="U240" i="4"/>
  <c r="T240" i="4"/>
  <c r="H240" i="4"/>
  <c r="G240" i="4"/>
  <c r="F240" i="4"/>
  <c r="E240" i="4"/>
  <c r="V239" i="4"/>
  <c r="U239" i="4"/>
  <c r="AZ235" i="4"/>
  <c r="V233" i="4"/>
  <c r="U233" i="4"/>
  <c r="T233" i="4"/>
  <c r="H233" i="4"/>
  <c r="G233" i="4"/>
  <c r="F233" i="4"/>
  <c r="E233" i="4"/>
  <c r="V232" i="4"/>
  <c r="U232" i="4"/>
  <c r="AZ228" i="4"/>
  <c r="V226" i="4"/>
  <c r="U226" i="4"/>
  <c r="T226" i="4"/>
  <c r="H226" i="4"/>
  <c r="G226" i="4"/>
  <c r="F226" i="4"/>
  <c r="E226" i="4"/>
  <c r="V225" i="4"/>
  <c r="U225" i="4"/>
  <c r="AZ221" i="4"/>
  <c r="V219" i="4"/>
  <c r="U219" i="4"/>
  <c r="T219" i="4"/>
  <c r="H219" i="4"/>
  <c r="G219" i="4"/>
  <c r="F219" i="4"/>
  <c r="E219" i="4"/>
  <c r="V218" i="4"/>
  <c r="U218" i="4"/>
  <c r="AZ214" i="4"/>
  <c r="V212" i="4"/>
  <c r="U212" i="4"/>
  <c r="T212" i="4"/>
  <c r="H212" i="4"/>
  <c r="G212" i="4"/>
  <c r="F212" i="4"/>
  <c r="E212" i="4"/>
  <c r="V211" i="4"/>
  <c r="U211" i="4"/>
  <c r="AZ207" i="4"/>
  <c r="V201" i="4"/>
  <c r="U201" i="4"/>
  <c r="T201" i="4"/>
  <c r="H201" i="4"/>
  <c r="G201" i="4"/>
  <c r="F201" i="4"/>
  <c r="F206" i="4" s="1"/>
  <c r="F367" i="4" s="1"/>
  <c r="E201" i="4"/>
  <c r="V198" i="4"/>
  <c r="U198" i="4"/>
  <c r="T198" i="4"/>
  <c r="H198" i="4"/>
  <c r="G198" i="4"/>
  <c r="F198" i="4"/>
  <c r="E198" i="4"/>
  <c r="E203" i="4" s="1"/>
  <c r="AY197" i="4"/>
  <c r="AW197" i="4"/>
  <c r="AU197" i="4"/>
  <c r="AR197" i="4"/>
  <c r="AO197" i="4"/>
  <c r="AN197" i="4"/>
  <c r="T197" i="4"/>
  <c r="H197" i="4"/>
  <c r="H202" i="4" s="1"/>
  <c r="G197" i="4"/>
  <c r="F197" i="4"/>
  <c r="E197" i="4"/>
  <c r="V195" i="4"/>
  <c r="U195" i="4"/>
  <c r="T195" i="4"/>
  <c r="H195" i="4"/>
  <c r="G195" i="4"/>
  <c r="F195" i="4"/>
  <c r="E195" i="4"/>
  <c r="V194" i="4"/>
  <c r="U194" i="4"/>
  <c r="AZ190" i="4"/>
  <c r="V188" i="4"/>
  <c r="U188" i="4"/>
  <c r="T188" i="4"/>
  <c r="H188" i="4"/>
  <c r="G188" i="4"/>
  <c r="F188" i="4"/>
  <c r="E188" i="4"/>
  <c r="V187" i="4"/>
  <c r="U187" i="4"/>
  <c r="AZ183" i="4"/>
  <c r="V181" i="4"/>
  <c r="U181" i="4"/>
  <c r="T181" i="4"/>
  <c r="H181" i="4"/>
  <c r="G181" i="4"/>
  <c r="F181" i="4"/>
  <c r="E181" i="4"/>
  <c r="V180" i="4"/>
  <c r="U180" i="4"/>
  <c r="V174" i="4"/>
  <c r="U174" i="4"/>
  <c r="T174" i="4"/>
  <c r="H174" i="4"/>
  <c r="G174" i="4"/>
  <c r="F174" i="4"/>
  <c r="E174" i="4"/>
  <c r="V173" i="4"/>
  <c r="U173" i="4"/>
  <c r="V167" i="4"/>
  <c r="U167" i="4"/>
  <c r="T167" i="4"/>
  <c r="H167" i="4"/>
  <c r="G167" i="4"/>
  <c r="F167" i="4"/>
  <c r="E167" i="4"/>
  <c r="V166" i="4"/>
  <c r="U166" i="4"/>
  <c r="V160" i="4"/>
  <c r="U160" i="4"/>
  <c r="T160" i="4"/>
  <c r="H160" i="4"/>
  <c r="G160" i="4"/>
  <c r="F160" i="4"/>
  <c r="E160" i="4"/>
  <c r="V159" i="4"/>
  <c r="U159" i="4"/>
  <c r="V154" i="4"/>
  <c r="U154" i="4"/>
  <c r="U206" i="4" s="1"/>
  <c r="T154" i="4"/>
  <c r="H154" i="4"/>
  <c r="G154" i="4"/>
  <c r="F154" i="4"/>
  <c r="E154" i="4"/>
  <c r="V151" i="4"/>
  <c r="V203" i="4" s="1"/>
  <c r="U151" i="4"/>
  <c r="T151" i="4"/>
  <c r="T203" i="4" s="1"/>
  <c r="H151" i="4"/>
  <c r="G151" i="4"/>
  <c r="F151" i="4"/>
  <c r="E151" i="4"/>
  <c r="AZ150" i="4"/>
  <c r="AY150" i="4"/>
  <c r="AW150" i="4"/>
  <c r="AU150" i="4"/>
  <c r="AU202" i="4" s="1"/>
  <c r="AR150" i="4"/>
  <c r="AO150" i="4"/>
  <c r="T150" i="4"/>
  <c r="H150" i="4"/>
  <c r="G150" i="4"/>
  <c r="F150" i="4"/>
  <c r="E150" i="4"/>
  <c r="V148" i="4"/>
  <c r="U148" i="4"/>
  <c r="T148" i="4"/>
  <c r="H148" i="4"/>
  <c r="G148" i="4"/>
  <c r="F148" i="4"/>
  <c r="E148" i="4"/>
  <c r="V147" i="4"/>
  <c r="U147" i="4"/>
  <c r="V141" i="4"/>
  <c r="U141" i="4"/>
  <c r="T141" i="4"/>
  <c r="H141" i="4"/>
  <c r="G141" i="4"/>
  <c r="F141" i="4"/>
  <c r="E141" i="4"/>
  <c r="V140" i="4"/>
  <c r="U140" i="4"/>
  <c r="V134" i="4"/>
  <c r="U134" i="4"/>
  <c r="T134" i="4"/>
  <c r="H134" i="4"/>
  <c r="G134" i="4"/>
  <c r="F134" i="4"/>
  <c r="E134" i="4"/>
  <c r="V133" i="4"/>
  <c r="U133" i="4"/>
  <c r="V127" i="4"/>
  <c r="U127" i="4"/>
  <c r="T127" i="4"/>
  <c r="H127" i="4"/>
  <c r="G127" i="4"/>
  <c r="F127" i="4"/>
  <c r="E127" i="4"/>
  <c r="V126" i="4"/>
  <c r="U126" i="4"/>
  <c r="V120" i="4"/>
  <c r="U120" i="4"/>
  <c r="T120" i="4"/>
  <c r="H120" i="4"/>
  <c r="G120" i="4"/>
  <c r="F120" i="4"/>
  <c r="E120" i="4"/>
  <c r="V119" i="4"/>
  <c r="U119" i="4"/>
  <c r="V113" i="4"/>
  <c r="U113" i="4"/>
  <c r="T113" i="4"/>
  <c r="H113" i="4"/>
  <c r="G113" i="4"/>
  <c r="F113" i="4"/>
  <c r="E113" i="4"/>
  <c r="V112" i="4"/>
  <c r="U112" i="4"/>
  <c r="V106" i="4"/>
  <c r="U106" i="4"/>
  <c r="T106" i="4"/>
  <c r="H106" i="4"/>
  <c r="G106" i="4"/>
  <c r="F106" i="4"/>
  <c r="E106" i="4"/>
  <c r="V105" i="4"/>
  <c r="U105" i="4"/>
  <c r="V99" i="4"/>
  <c r="U99" i="4"/>
  <c r="T99" i="4"/>
  <c r="H99" i="4"/>
  <c r="G99" i="4"/>
  <c r="F99" i="4"/>
  <c r="E99" i="4"/>
  <c r="V98" i="4"/>
  <c r="U98" i="4"/>
  <c r="V92" i="4"/>
  <c r="U92" i="4"/>
  <c r="T92" i="4"/>
  <c r="H92" i="4"/>
  <c r="G92" i="4"/>
  <c r="F92" i="4"/>
  <c r="E92" i="4"/>
  <c r="V91" i="4"/>
  <c r="U91" i="4"/>
  <c r="V85" i="4"/>
  <c r="U85" i="4"/>
  <c r="T85" i="4"/>
  <c r="H85" i="4"/>
  <c r="G85" i="4"/>
  <c r="F85" i="4"/>
  <c r="E85" i="4"/>
  <c r="V84" i="4"/>
  <c r="U84" i="4"/>
  <c r="V78" i="4"/>
  <c r="U78" i="4"/>
  <c r="T78" i="4"/>
  <c r="H78" i="4"/>
  <c r="G78" i="4"/>
  <c r="F78" i="4"/>
  <c r="E78" i="4"/>
  <c r="V77" i="4"/>
  <c r="U77" i="4"/>
  <c r="V71" i="4"/>
  <c r="U71" i="4"/>
  <c r="T71" i="4"/>
  <c r="H71" i="4"/>
  <c r="G71" i="4"/>
  <c r="F71" i="4"/>
  <c r="E71" i="4"/>
  <c r="V70" i="4"/>
  <c r="U70" i="4"/>
  <c r="V64" i="4"/>
  <c r="U64" i="4"/>
  <c r="T64" i="4"/>
  <c r="H64" i="4"/>
  <c r="G64" i="4"/>
  <c r="F64" i="4"/>
  <c r="E64" i="4"/>
  <c r="V63" i="4"/>
  <c r="U63" i="4"/>
  <c r="V57" i="4"/>
  <c r="U57" i="4"/>
  <c r="T57" i="4"/>
  <c r="H57" i="4"/>
  <c r="G57" i="4"/>
  <c r="F57" i="4"/>
  <c r="E57" i="4"/>
  <c r="V56" i="4"/>
  <c r="U56" i="4"/>
  <c r="V50" i="4"/>
  <c r="U50" i="4"/>
  <c r="T50" i="4"/>
  <c r="H50" i="4"/>
  <c r="G50" i="4"/>
  <c r="F50" i="4"/>
  <c r="E50" i="4"/>
  <c r="V49" i="4"/>
  <c r="U49" i="4"/>
  <c r="V43" i="4"/>
  <c r="U43" i="4"/>
  <c r="T43" i="4"/>
  <c r="H43" i="4"/>
  <c r="G43" i="4"/>
  <c r="F43" i="4"/>
  <c r="E43" i="4"/>
  <c r="V42" i="4"/>
  <c r="U42" i="4"/>
  <c r="V36" i="4"/>
  <c r="U36" i="4"/>
  <c r="T36" i="4"/>
  <c r="H36" i="4"/>
  <c r="G36" i="4"/>
  <c r="F36" i="4"/>
  <c r="E36" i="4"/>
  <c r="V35" i="4"/>
  <c r="U35" i="4"/>
  <c r="V29" i="4"/>
  <c r="U29" i="4"/>
  <c r="T29" i="4"/>
  <c r="H29" i="4"/>
  <c r="G29" i="4"/>
  <c r="F29" i="4"/>
  <c r="E29" i="4"/>
  <c r="V28" i="4"/>
  <c r="U28" i="4"/>
  <c r="V22" i="4"/>
  <c r="U22" i="4"/>
  <c r="T22" i="4"/>
  <c r="H22" i="4"/>
  <c r="G22" i="4"/>
  <c r="F22" i="4"/>
  <c r="E22" i="4"/>
  <c r="V21" i="4"/>
  <c r="U21" i="4"/>
  <c r="AT16" i="4"/>
  <c r="V15" i="4"/>
  <c r="U15" i="4"/>
  <c r="T15" i="4"/>
  <c r="H15" i="4"/>
  <c r="G15" i="4"/>
  <c r="F15" i="4"/>
  <c r="E15" i="4"/>
  <c r="V14" i="4"/>
  <c r="U14" i="4"/>
  <c r="U23" i="3"/>
  <c r="T23" i="3"/>
  <c r="S22" i="3"/>
  <c r="S21" i="3"/>
  <c r="S20" i="3"/>
  <c r="Y19" i="3"/>
  <c r="S19" i="3"/>
  <c r="S18" i="3"/>
  <c r="S17" i="3"/>
  <c r="S16" i="3"/>
  <c r="S15" i="3"/>
  <c r="S14" i="3"/>
  <c r="S13" i="3"/>
  <c r="S12" i="3"/>
  <c r="S11" i="3"/>
  <c r="S10" i="3"/>
  <c r="S9" i="3"/>
  <c r="EL46" i="2"/>
  <c r="EK46" i="2"/>
  <c r="EJ46" i="2"/>
  <c r="EI46" i="2"/>
  <c r="EH46" i="2"/>
  <c r="EG46" i="2"/>
  <c r="EF46" i="2"/>
  <c r="EE46" i="2"/>
  <c r="ED46" i="2"/>
  <c r="EC46" i="2"/>
  <c r="EB46" i="2"/>
  <c r="EA46" i="2"/>
  <c r="DZ46" i="2"/>
  <c r="DY46" i="2"/>
  <c r="DX46" i="2"/>
  <c r="DW46" i="2"/>
  <c r="DV46" i="2"/>
  <c r="DU46" i="2"/>
  <c r="DT46" i="2"/>
  <c r="DS46" i="2"/>
  <c r="DR46" i="2"/>
  <c r="DQ46" i="2"/>
  <c r="DP46" i="2"/>
  <c r="DO46" i="2"/>
  <c r="DN46" i="2"/>
  <c r="DH46" i="2"/>
  <c r="DG46" i="2"/>
  <c r="DF46" i="2"/>
  <c r="DE46" i="2"/>
  <c r="DD46" i="2"/>
  <c r="DC46" i="2"/>
  <c r="DB46" i="2"/>
  <c r="DA46" i="2"/>
  <c r="CZ46" i="2"/>
  <c r="CY46" i="2"/>
  <c r="CX46" i="2"/>
  <c r="CW46" i="2"/>
  <c r="CV46" i="2"/>
  <c r="CU46" i="2"/>
  <c r="CT46" i="2"/>
  <c r="CS46" i="2"/>
  <c r="CR46" i="2"/>
  <c r="CQ46" i="2"/>
  <c r="CP46" i="2"/>
  <c r="CO46" i="2"/>
  <c r="CN46" i="2"/>
  <c r="CM46" i="2"/>
  <c r="CL46" i="2"/>
  <c r="CK46" i="2"/>
  <c r="CJ46" i="2"/>
  <c r="CD46" i="2"/>
  <c r="CC46" i="2"/>
  <c r="CB46" i="2"/>
  <c r="CA46" i="2"/>
  <c r="BZ46" i="2"/>
  <c r="BY46" i="2"/>
  <c r="BX46" i="2"/>
  <c r="BW46" i="2"/>
  <c r="BV46" i="2"/>
  <c r="BU46" i="2"/>
  <c r="BT46" i="2"/>
  <c r="BS46" i="2"/>
  <c r="BR46" i="2"/>
  <c r="BQ46" i="2"/>
  <c r="BP46" i="2"/>
  <c r="BO46" i="2"/>
  <c r="BN46" i="2"/>
  <c r="BM46" i="2"/>
  <c r="BL46" i="2"/>
  <c r="BK46" i="2"/>
  <c r="BJ46" i="2"/>
  <c r="BI46" i="2"/>
  <c r="BH46" i="2"/>
  <c r="BG46" i="2"/>
  <c r="BF46" i="2"/>
  <c r="AZ46" i="2"/>
  <c r="AY46" i="2"/>
  <c r="AX46" i="2"/>
  <c r="AW46" i="2"/>
  <c r="AV46" i="2"/>
  <c r="AU46" i="2"/>
  <c r="AT46" i="2"/>
  <c r="AS46" i="2"/>
  <c r="AR46" i="2"/>
  <c r="AQ46" i="2"/>
  <c r="AP46" i="2"/>
  <c r="AO46" i="2"/>
  <c r="AN46" i="2"/>
  <c r="AM46" i="2"/>
  <c r="AL46" i="2"/>
  <c r="AK46" i="2"/>
  <c r="AJ46" i="2"/>
  <c r="AI46" i="2"/>
  <c r="AH46" i="2"/>
  <c r="AG46" i="2"/>
  <c r="AF46" i="2"/>
  <c r="AE46" i="2"/>
  <c r="AD46" i="2"/>
  <c r="AC46" i="2"/>
  <c r="AB46" i="2"/>
  <c r="AA46" i="2"/>
  <c r="Z46" i="2"/>
  <c r="Y46" i="2"/>
  <c r="X46" i="2"/>
  <c r="W46" i="2"/>
  <c r="V46" i="2"/>
  <c r="U46" i="2"/>
  <c r="T46" i="2"/>
  <c r="S46" i="2"/>
  <c r="R46" i="2"/>
  <c r="Q46" i="2"/>
  <c r="P46" i="2"/>
  <c r="O46" i="2"/>
  <c r="N46" i="2"/>
  <c r="M46" i="2"/>
  <c r="L46" i="2"/>
  <c r="K46" i="2"/>
  <c r="J46" i="2"/>
  <c r="I46" i="2"/>
  <c r="H46" i="2"/>
  <c r="EL45" i="2"/>
  <c r="EK45" i="2"/>
  <c r="EK47" i="2" s="1"/>
  <c r="EJ45" i="2"/>
  <c r="EI45" i="2"/>
  <c r="EI47" i="2" s="1"/>
  <c r="EH45" i="2"/>
  <c r="EG45" i="2"/>
  <c r="EF45" i="2"/>
  <c r="EF47" i="2" s="1"/>
  <c r="EE45" i="2"/>
  <c r="EE47" i="2" s="1"/>
  <c r="ED45" i="2"/>
  <c r="EC45" i="2"/>
  <c r="EB45" i="2"/>
  <c r="EA45" i="2"/>
  <c r="EA47" i="2" s="1"/>
  <c r="DZ45" i="2"/>
  <c r="DZ47" i="2" s="1"/>
  <c r="DY45" i="2"/>
  <c r="DX45" i="2"/>
  <c r="DX47" i="2" s="1"/>
  <c r="DW45" i="2"/>
  <c r="DW47" i="2" s="1"/>
  <c r="DV45" i="2"/>
  <c r="DU45" i="2"/>
  <c r="DT45" i="2"/>
  <c r="DS45" i="2"/>
  <c r="DS47" i="2" s="1"/>
  <c r="DR45" i="2"/>
  <c r="DR47" i="2" s="1"/>
  <c r="DQ45" i="2"/>
  <c r="DP45" i="2"/>
  <c r="DP47" i="2" s="1"/>
  <c r="DO45" i="2"/>
  <c r="DO47" i="2" s="1"/>
  <c r="DN45" i="2"/>
  <c r="DN47" i="2" s="1"/>
  <c r="DH45" i="2"/>
  <c r="DH47" i="2" s="1"/>
  <c r="DG45" i="2"/>
  <c r="DG47" i="2" s="1"/>
  <c r="DF45" i="2"/>
  <c r="DE45" i="2"/>
  <c r="DE47" i="2" s="1"/>
  <c r="DD45" i="2"/>
  <c r="DD47" i="2" s="1"/>
  <c r="DC45" i="2"/>
  <c r="DC47" i="2" s="1"/>
  <c r="DB45" i="2"/>
  <c r="DB47" i="2" s="1"/>
  <c r="DA45" i="2"/>
  <c r="DA47" i="2" s="1"/>
  <c r="CZ45" i="2"/>
  <c r="CZ47" i="2" s="1"/>
  <c r="CY45" i="2"/>
  <c r="CY47" i="2" s="1"/>
  <c r="CX45" i="2"/>
  <c r="CW45" i="2"/>
  <c r="CW47" i="2" s="1"/>
  <c r="CV45" i="2"/>
  <c r="CU45" i="2"/>
  <c r="CU47" i="2" s="1"/>
  <c r="CT45" i="2"/>
  <c r="CT47" i="2" s="1"/>
  <c r="CS45" i="2"/>
  <c r="CS47" i="2" s="1"/>
  <c r="CR45" i="2"/>
  <c r="CR47" i="2" s="1"/>
  <c r="CQ45" i="2"/>
  <c r="CQ47" i="2" s="1"/>
  <c r="CP45" i="2"/>
  <c r="CO45" i="2"/>
  <c r="CO47" i="2" s="1"/>
  <c r="CN45" i="2"/>
  <c r="CN47" i="2" s="1"/>
  <c r="CM45" i="2"/>
  <c r="CM47" i="2" s="1"/>
  <c r="CL45" i="2"/>
  <c r="CL47" i="2" s="1"/>
  <c r="CK45" i="2"/>
  <c r="CJ45" i="2"/>
  <c r="CJ47" i="2" s="1"/>
  <c r="CD45" i="2"/>
  <c r="CD47" i="2" s="1"/>
  <c r="CC45" i="2"/>
  <c r="CC47" i="2" s="1"/>
  <c r="CB45" i="2"/>
  <c r="CB47" i="2" s="1"/>
  <c r="CA45" i="2"/>
  <c r="CA47" i="2" s="1"/>
  <c r="BZ45" i="2"/>
  <c r="BZ47" i="2" s="1"/>
  <c r="BY45" i="2"/>
  <c r="BY47" i="2" s="1"/>
  <c r="BX45" i="2"/>
  <c r="BW45" i="2"/>
  <c r="BW47" i="2" s="1"/>
  <c r="BV45" i="2"/>
  <c r="BV47" i="2" s="1"/>
  <c r="BU45" i="2"/>
  <c r="BU47" i="2" s="1"/>
  <c r="BT45" i="2"/>
  <c r="BT47" i="2" s="1"/>
  <c r="BS45" i="2"/>
  <c r="BS47" i="2" s="1"/>
  <c r="BR45" i="2"/>
  <c r="BR47" i="2" s="1"/>
  <c r="BQ45" i="2"/>
  <c r="BQ47" i="2" s="1"/>
  <c r="BP45" i="2"/>
  <c r="BO45" i="2"/>
  <c r="BO47" i="2" s="1"/>
  <c r="BN45" i="2"/>
  <c r="BN47" i="2" s="1"/>
  <c r="BM45" i="2"/>
  <c r="BM47" i="2" s="1"/>
  <c r="BL45" i="2"/>
  <c r="BL47" i="2" s="1"/>
  <c r="BK45" i="2"/>
  <c r="BK47" i="2" s="1"/>
  <c r="BJ45" i="2"/>
  <c r="BJ47" i="2" s="1"/>
  <c r="BI45" i="2"/>
  <c r="BI47" i="2" s="1"/>
  <c r="BH45" i="2"/>
  <c r="BG45" i="2"/>
  <c r="BG47" i="2" s="1"/>
  <c r="BF45" i="2"/>
  <c r="BF47" i="2" s="1"/>
  <c r="AZ45" i="2"/>
  <c r="AY45" i="2"/>
  <c r="AY47" i="2" s="1"/>
  <c r="AX45" i="2"/>
  <c r="AX47" i="2" s="1"/>
  <c r="AW45" i="2"/>
  <c r="AW47" i="2" s="1"/>
  <c r="AV45" i="2"/>
  <c r="AV47" i="2" s="1"/>
  <c r="AU45" i="2"/>
  <c r="AU47" i="2" s="1"/>
  <c r="AT45" i="2"/>
  <c r="AT47" i="2" s="1"/>
  <c r="AS45" i="2"/>
  <c r="AS47" i="2" s="1"/>
  <c r="AR45" i="2"/>
  <c r="AQ45" i="2"/>
  <c r="AQ47" i="2" s="1"/>
  <c r="AP45" i="2"/>
  <c r="AP47" i="2" s="1"/>
  <c r="AO45" i="2"/>
  <c r="AO47" i="2" s="1"/>
  <c r="AN45" i="2"/>
  <c r="AN47" i="2" s="1"/>
  <c r="AM45" i="2"/>
  <c r="AM47" i="2" s="1"/>
  <c r="AL45" i="2"/>
  <c r="AL47" i="2" s="1"/>
  <c r="AK45" i="2"/>
  <c r="AK47" i="2" s="1"/>
  <c r="AJ45" i="2"/>
  <c r="AI45" i="2"/>
  <c r="AI47" i="2" s="1"/>
  <c r="AH45" i="2"/>
  <c r="AH47" i="2" s="1"/>
  <c r="AG45" i="2"/>
  <c r="AG47" i="2" s="1"/>
  <c r="AF45" i="2"/>
  <c r="AF47" i="2" s="1"/>
  <c r="AE45" i="2"/>
  <c r="AE47" i="2" s="1"/>
  <c r="AD45" i="2"/>
  <c r="AD47" i="2" s="1"/>
  <c r="AC45" i="2"/>
  <c r="AC47" i="2" s="1"/>
  <c r="AB45" i="2"/>
  <c r="AA45" i="2"/>
  <c r="AA47" i="2" s="1"/>
  <c r="Z45" i="2"/>
  <c r="Z47" i="2" s="1"/>
  <c r="Y45" i="2"/>
  <c r="X45" i="2"/>
  <c r="X47" i="2" s="1"/>
  <c r="W45" i="2"/>
  <c r="W47" i="2" s="1"/>
  <c r="V45" i="2"/>
  <c r="V47" i="2" s="1"/>
  <c r="U45" i="2"/>
  <c r="U47" i="2" s="1"/>
  <c r="T45" i="2"/>
  <c r="S45" i="2"/>
  <c r="S47" i="2" s="1"/>
  <c r="R45" i="2"/>
  <c r="R47" i="2" s="1"/>
  <c r="Q45" i="2"/>
  <c r="Q47" i="2" s="1"/>
  <c r="P45" i="2"/>
  <c r="P47" i="2" s="1"/>
  <c r="O45" i="2"/>
  <c r="O47" i="2" s="1"/>
  <c r="N45" i="2"/>
  <c r="N47" i="2" s="1"/>
  <c r="M45" i="2"/>
  <c r="M47" i="2" s="1"/>
  <c r="L45" i="2"/>
  <c r="K45" i="2"/>
  <c r="K47" i="2" s="1"/>
  <c r="J45" i="2"/>
  <c r="J47" i="2" s="1"/>
  <c r="I45" i="2"/>
  <c r="I47" i="2" s="1"/>
  <c r="H45" i="2"/>
  <c r="H47" i="2" s="1"/>
  <c r="EL44" i="2"/>
  <c r="EJ44" i="2"/>
  <c r="EI44" i="2"/>
  <c r="EH44" i="2"/>
  <c r="EG44" i="2"/>
  <c r="EF44" i="2"/>
  <c r="ED44" i="2"/>
  <c r="EC44" i="2"/>
  <c r="EB44" i="2"/>
  <c r="EA44" i="2"/>
  <c r="DZ44" i="2"/>
  <c r="DY44" i="2"/>
  <c r="DX44" i="2"/>
  <c r="DW44" i="2"/>
  <c r="DV44" i="2"/>
  <c r="DU44" i="2"/>
  <c r="DT44" i="2"/>
  <c r="DS44" i="2"/>
  <c r="DR44" i="2"/>
  <c r="DQ44" i="2"/>
  <c r="DP44" i="2"/>
  <c r="DN44" i="2"/>
  <c r="DH44" i="2"/>
  <c r="DG44" i="2"/>
  <c r="DF44" i="2"/>
  <c r="DE44" i="2"/>
  <c r="DD44" i="2"/>
  <c r="DC44" i="2"/>
  <c r="DB44" i="2"/>
  <c r="DA44" i="2"/>
  <c r="CZ44" i="2"/>
  <c r="CY44" i="2"/>
  <c r="CX44" i="2"/>
  <c r="CW44" i="2"/>
  <c r="CV44" i="2"/>
  <c r="CU44" i="2"/>
  <c r="CT44" i="2"/>
  <c r="CS44" i="2"/>
  <c r="CR44" i="2"/>
  <c r="CQ44" i="2"/>
  <c r="CP44" i="2"/>
  <c r="CO44" i="2"/>
  <c r="CN44" i="2"/>
  <c r="CM44" i="2"/>
  <c r="CL44" i="2"/>
  <c r="CK44" i="2"/>
  <c r="CJ44" i="2"/>
  <c r="CD44" i="2"/>
  <c r="CC44" i="2"/>
  <c r="CB44" i="2"/>
  <c r="CA44" i="2"/>
  <c r="BZ44" i="2"/>
  <c r="BY44" i="2"/>
  <c r="BX44" i="2"/>
  <c r="BW44" i="2"/>
  <c r="BV44" i="2"/>
  <c r="BU44" i="2"/>
  <c r="BT44" i="2"/>
  <c r="BS44" i="2"/>
  <c r="BR44" i="2"/>
  <c r="BQ44" i="2"/>
  <c r="BP44" i="2"/>
  <c r="BO44" i="2"/>
  <c r="BN44" i="2"/>
  <c r="BM44" i="2"/>
  <c r="BL44" i="2"/>
  <c r="BK44" i="2"/>
  <c r="BJ44" i="2"/>
  <c r="BI44" i="2"/>
  <c r="BH44" i="2"/>
  <c r="BG44" i="2"/>
  <c r="BF44" i="2"/>
  <c r="BE44" i="2"/>
  <c r="BD44" i="2"/>
  <c r="AZ44" i="2"/>
  <c r="AY44" i="2"/>
  <c r="AX44" i="2"/>
  <c r="AW44" i="2"/>
  <c r="AV44" i="2"/>
  <c r="AU44" i="2"/>
  <c r="AT44" i="2"/>
  <c r="AS44" i="2"/>
  <c r="AR44" i="2"/>
  <c r="AQ44" i="2"/>
  <c r="AP44" i="2"/>
  <c r="AO44" i="2"/>
  <c r="AN44" i="2"/>
  <c r="AM44" i="2"/>
  <c r="AL44" i="2"/>
  <c r="AK44" i="2"/>
  <c r="AJ44" i="2"/>
  <c r="AI44" i="2"/>
  <c r="AH44" i="2"/>
  <c r="AG44" i="2"/>
  <c r="AF44" i="2"/>
  <c r="AE44" i="2"/>
  <c r="AD44" i="2"/>
  <c r="AC44" i="2"/>
  <c r="AB44" i="2"/>
  <c r="AA44" i="2"/>
  <c r="Z44" i="2"/>
  <c r="Y44" i="2"/>
  <c r="X44" i="2"/>
  <c r="W44" i="2"/>
  <c r="V44" i="2"/>
  <c r="U44" i="2"/>
  <c r="T44" i="2"/>
  <c r="S44" i="2"/>
  <c r="R44" i="2"/>
  <c r="Q44" i="2"/>
  <c r="P44" i="2"/>
  <c r="O44" i="2"/>
  <c r="N44" i="2"/>
  <c r="M44" i="2"/>
  <c r="L44" i="2"/>
  <c r="K44" i="2"/>
  <c r="J44" i="2"/>
  <c r="I44" i="2"/>
  <c r="H44" i="2"/>
  <c r="EV43" i="2"/>
  <c r="EQ43" i="2"/>
  <c r="EP43" i="2"/>
  <c r="EO43" i="2"/>
  <c r="EN43" i="2"/>
  <c r="EM43" i="2"/>
  <c r="DH43" i="2"/>
  <c r="DG43" i="2"/>
  <c r="DF43" i="2"/>
  <c r="DE43" i="2"/>
  <c r="DD43" i="2"/>
  <c r="DC43" i="2"/>
  <c r="DB43" i="2"/>
  <c r="DA43" i="2"/>
  <c r="CZ43" i="2"/>
  <c r="CY43" i="2"/>
  <c r="CX43" i="2"/>
  <c r="CW43" i="2"/>
  <c r="CV43" i="2"/>
  <c r="CU43" i="2"/>
  <c r="CT43" i="2"/>
  <c r="CS43" i="2"/>
  <c r="CR43" i="2"/>
  <c r="CQ43" i="2"/>
  <c r="CP43" i="2"/>
  <c r="CO43" i="2"/>
  <c r="CN43" i="2"/>
  <c r="CM43" i="2"/>
  <c r="CL43" i="2"/>
  <c r="DM43" i="2" s="1"/>
  <c r="CK43" i="2"/>
  <c r="CJ43" i="2"/>
  <c r="CD43" i="2"/>
  <c r="CC43" i="2"/>
  <c r="CB43" i="2"/>
  <c r="CA43" i="2"/>
  <c r="BZ43" i="2"/>
  <c r="BY43" i="2"/>
  <c r="BX43" i="2"/>
  <c r="BW43" i="2"/>
  <c r="AZ43" i="2"/>
  <c r="AY43" i="2"/>
  <c r="AX43" i="2"/>
  <c r="AW43" i="2"/>
  <c r="AV43" i="2"/>
  <c r="AU43" i="2"/>
  <c r="AT43" i="2"/>
  <c r="AS43" i="2"/>
  <c r="H43" i="2"/>
  <c r="EQ42" i="2"/>
  <c r="ET42" i="2" s="1"/>
  <c r="EP42" i="2"/>
  <c r="G42" i="2" s="1"/>
  <c r="G44" i="2" s="1"/>
  <c r="EO42" i="2"/>
  <c r="EN42" i="2"/>
  <c r="EM42" i="2"/>
  <c r="DM42" i="2"/>
  <c r="DL42" i="2"/>
  <c r="DK42" i="2"/>
  <c r="DJ42" i="2"/>
  <c r="DI42" i="2"/>
  <c r="CI42" i="2"/>
  <c r="CH42" i="2"/>
  <c r="CG42" i="2"/>
  <c r="CF42" i="2"/>
  <c r="CE42" i="2"/>
  <c r="BC42" i="2"/>
  <c r="BB42" i="2"/>
  <c r="BA42" i="2"/>
  <c r="EQ41" i="2"/>
  <c r="EP41" i="2"/>
  <c r="EO41" i="2"/>
  <c r="EN41" i="2"/>
  <c r="EM41" i="2"/>
  <c r="DK41" i="2"/>
  <c r="DJ41" i="2"/>
  <c r="BC41" i="2"/>
  <c r="BB41" i="2"/>
  <c r="BA41" i="2"/>
  <c r="G41" i="2"/>
  <c r="G43" i="2" s="1"/>
  <c r="EQ40" i="2"/>
  <c r="EP40" i="2"/>
  <c r="EO40" i="2"/>
  <c r="EN40" i="2"/>
  <c r="EM40" i="2"/>
  <c r="DM40" i="2"/>
  <c r="DL40" i="2"/>
  <c r="DK40" i="2"/>
  <c r="DJ40" i="2"/>
  <c r="DI40" i="2"/>
  <c r="CI40" i="2"/>
  <c r="CH40" i="2"/>
  <c r="CG40" i="2"/>
  <c r="CF40" i="2"/>
  <c r="CE40" i="2"/>
  <c r="BC40" i="2"/>
  <c r="BB40" i="2"/>
  <c r="BA40" i="2"/>
  <c r="EQ39" i="2"/>
  <c r="EP39" i="2"/>
  <c r="EO39" i="2"/>
  <c r="EN39" i="2"/>
  <c r="EM39" i="2"/>
  <c r="DM39" i="2"/>
  <c r="DM44" i="2" s="1"/>
  <c r="DL39" i="2"/>
  <c r="DK39" i="2"/>
  <c r="DJ39" i="2"/>
  <c r="DI39" i="2"/>
  <c r="DI44" i="2" s="1"/>
  <c r="CI39" i="2"/>
  <c r="CH39" i="2"/>
  <c r="CG39" i="2"/>
  <c r="CG44" i="2" s="1"/>
  <c r="CF39" i="2"/>
  <c r="CF44" i="2" s="1"/>
  <c r="CE39" i="2"/>
  <c r="CE44" i="2" s="1"/>
  <c r="BC39" i="2"/>
  <c r="BC44" i="2" s="1"/>
  <c r="BB39" i="2"/>
  <c r="BB44" i="2" s="1"/>
  <c r="BA39" i="2"/>
  <c r="BA44" i="2" s="1"/>
  <c r="EQ38" i="2"/>
  <c r="EP38" i="2"/>
  <c r="EO38" i="2"/>
  <c r="EN38" i="2"/>
  <c r="EM38" i="2"/>
  <c r="DM38" i="2"/>
  <c r="DL38" i="2"/>
  <c r="DK38" i="2"/>
  <c r="DJ38" i="2"/>
  <c r="DI38" i="2"/>
  <c r="CI38" i="2"/>
  <c r="CH38" i="2"/>
  <c r="CG38" i="2"/>
  <c r="CF38" i="2"/>
  <c r="CE38" i="2"/>
  <c r="BC38" i="2"/>
  <c r="BB38" i="2"/>
  <c r="BA38" i="2"/>
  <c r="ET37" i="2"/>
  <c r="ES37" i="2"/>
  <c r="DM37" i="2"/>
  <c r="DL37" i="2"/>
  <c r="DI37" i="2"/>
  <c r="DH37" i="2"/>
  <c r="DG37" i="2"/>
  <c r="DF37" i="2"/>
  <c r="DE37" i="2"/>
  <c r="DD37" i="2"/>
  <c r="DC37" i="2"/>
  <c r="DB37" i="2"/>
  <c r="DA37" i="2"/>
  <c r="CZ37" i="2"/>
  <c r="CY37" i="2"/>
  <c r="CX37" i="2"/>
  <c r="CW37" i="2"/>
  <c r="CV37" i="2"/>
  <c r="CU37" i="2"/>
  <c r="CT37" i="2"/>
  <c r="CS37" i="2"/>
  <c r="CR37" i="2"/>
  <c r="CQ37" i="2"/>
  <c r="CP37" i="2"/>
  <c r="CO37" i="2"/>
  <c r="CN37" i="2"/>
  <c r="CM37" i="2"/>
  <c r="CL37" i="2"/>
  <c r="CK37" i="2"/>
  <c r="CJ37" i="2"/>
  <c r="CD37" i="2"/>
  <c r="CC37" i="2"/>
  <c r="CB37" i="2"/>
  <c r="CA37" i="2"/>
  <c r="BZ37" i="2"/>
  <c r="BY37" i="2"/>
  <c r="BX37" i="2"/>
  <c r="BW37" i="2"/>
  <c r="BV37" i="2"/>
  <c r="BU37" i="2"/>
  <c r="BT37" i="2"/>
  <c r="BS37" i="2"/>
  <c r="BR37" i="2"/>
  <c r="BQ37" i="2"/>
  <c r="BP37" i="2"/>
  <c r="BO37" i="2"/>
  <c r="BN37" i="2"/>
  <c r="BM37" i="2"/>
  <c r="BL37" i="2"/>
  <c r="BK37" i="2"/>
  <c r="BJ37" i="2"/>
  <c r="BI37" i="2"/>
  <c r="BH37" i="2"/>
  <c r="BG37" i="2"/>
  <c r="BF37" i="2"/>
  <c r="AZ37" i="2"/>
  <c r="AY37" i="2"/>
  <c r="AX37" i="2"/>
  <c r="AW37" i="2"/>
  <c r="AV37" i="2"/>
  <c r="AU37" i="2"/>
  <c r="AT37" i="2"/>
  <c r="AS37" i="2"/>
  <c r="AR37" i="2"/>
  <c r="AQ37" i="2"/>
  <c r="AP37" i="2"/>
  <c r="AO37" i="2"/>
  <c r="AN37" i="2"/>
  <c r="AM37" i="2"/>
  <c r="AL37" i="2"/>
  <c r="AK37" i="2"/>
  <c r="AJ37" i="2"/>
  <c r="AI37" i="2"/>
  <c r="AH37" i="2"/>
  <c r="AG37" i="2"/>
  <c r="AF37" i="2"/>
  <c r="AE37" i="2"/>
  <c r="AD37" i="2"/>
  <c r="AC37" i="2"/>
  <c r="AB37" i="2"/>
  <c r="AA37" i="2"/>
  <c r="Z37" i="2"/>
  <c r="Y37" i="2"/>
  <c r="X37" i="2"/>
  <c r="W37" i="2"/>
  <c r="V37" i="2"/>
  <c r="U37" i="2"/>
  <c r="T37" i="2"/>
  <c r="S37" i="2"/>
  <c r="R37" i="2"/>
  <c r="Q37" i="2"/>
  <c r="P37" i="2"/>
  <c r="O37" i="2"/>
  <c r="N37" i="2"/>
  <c r="M37" i="2"/>
  <c r="L37" i="2"/>
  <c r="K37" i="2"/>
  <c r="J37" i="2"/>
  <c r="I37" i="2"/>
  <c r="H37" i="2"/>
  <c r="EQ36" i="2"/>
  <c r="EP36" i="2"/>
  <c r="EO36" i="2"/>
  <c r="EN36" i="2"/>
  <c r="ES36" i="2" s="1"/>
  <c r="EM36" i="2"/>
  <c r="DK36" i="2"/>
  <c r="DJ36" i="2"/>
  <c r="CI36" i="2"/>
  <c r="CH36" i="2"/>
  <c r="CG36" i="2"/>
  <c r="CF36" i="2"/>
  <c r="CE36" i="2"/>
  <c r="AZ36" i="2"/>
  <c r="AY36" i="2"/>
  <c r="AX36" i="2"/>
  <c r="AW36" i="2"/>
  <c r="AV36" i="2"/>
  <c r="AU36" i="2"/>
  <c r="AT36" i="2"/>
  <c r="AS36" i="2"/>
  <c r="H36" i="2"/>
  <c r="EQ35" i="2"/>
  <c r="ET35" i="2" s="1"/>
  <c r="EP35" i="2"/>
  <c r="EO35" i="2"/>
  <c r="EN35" i="2"/>
  <c r="EM35" i="2"/>
  <c r="DK35" i="2"/>
  <c r="DJ35" i="2"/>
  <c r="CI35" i="2"/>
  <c r="CH35" i="2"/>
  <c r="CG35" i="2"/>
  <c r="CF35" i="2"/>
  <c r="CE35" i="2"/>
  <c r="BE35" i="2"/>
  <c r="BD35" i="2"/>
  <c r="BC35" i="2"/>
  <c r="BB35" i="2"/>
  <c r="BA35" i="2"/>
  <c r="EQ34" i="2"/>
  <c r="EP34" i="2"/>
  <c r="ET34" i="2" s="1"/>
  <c r="EO34" i="2"/>
  <c r="EN34" i="2"/>
  <c r="EM34" i="2"/>
  <c r="DK34" i="2"/>
  <c r="DJ34" i="2"/>
  <c r="CI34" i="2"/>
  <c r="CH34" i="2"/>
  <c r="CG34" i="2"/>
  <c r="CF34" i="2"/>
  <c r="CE34" i="2"/>
  <c r="BE34" i="2"/>
  <c r="BD34" i="2"/>
  <c r="BC34" i="2"/>
  <c r="BB34" i="2"/>
  <c r="BA34" i="2"/>
  <c r="G34" i="2"/>
  <c r="EQ33" i="2"/>
  <c r="EP33" i="2"/>
  <c r="ET33" i="2" s="1"/>
  <c r="EO33" i="2"/>
  <c r="ES33" i="2" s="1"/>
  <c r="EN33" i="2"/>
  <c r="EM33" i="2"/>
  <c r="DK33" i="2"/>
  <c r="DJ33" i="2"/>
  <c r="CI33" i="2"/>
  <c r="CH33" i="2"/>
  <c r="CG33" i="2"/>
  <c r="CF33" i="2"/>
  <c r="CE33" i="2"/>
  <c r="BE33" i="2"/>
  <c r="BD33" i="2"/>
  <c r="BC33" i="2"/>
  <c r="BB33" i="2"/>
  <c r="BA33" i="2"/>
  <c r="EQ32" i="2"/>
  <c r="EP32" i="2"/>
  <c r="EO32" i="2"/>
  <c r="ES32" i="2" s="1"/>
  <c r="EN32" i="2"/>
  <c r="EM32" i="2"/>
  <c r="DK32" i="2"/>
  <c r="DJ32" i="2"/>
  <c r="CI32" i="2"/>
  <c r="CI37" i="2" s="1"/>
  <c r="CH32" i="2"/>
  <c r="CG32" i="2"/>
  <c r="CG37" i="2" s="1"/>
  <c r="CF32" i="2"/>
  <c r="CF37" i="2" s="1"/>
  <c r="CE32" i="2"/>
  <c r="BE32" i="2"/>
  <c r="BD32" i="2"/>
  <c r="BC32" i="2"/>
  <c r="BB32" i="2"/>
  <c r="BB37" i="2" s="1"/>
  <c r="BA32" i="2"/>
  <c r="BA37" i="2" s="1"/>
  <c r="EQ31" i="2"/>
  <c r="ET31" i="2" s="1"/>
  <c r="EP31" i="2"/>
  <c r="EO31" i="2"/>
  <c r="EN31" i="2"/>
  <c r="EM31" i="2"/>
  <c r="DK31" i="2"/>
  <c r="DJ31" i="2"/>
  <c r="CI31" i="2"/>
  <c r="CH31" i="2"/>
  <c r="CG31" i="2"/>
  <c r="CF31" i="2"/>
  <c r="CE31" i="2"/>
  <c r="BE31" i="2"/>
  <c r="BD31" i="2"/>
  <c r="BC31" i="2"/>
  <c r="BB31" i="2"/>
  <c r="BA31" i="2"/>
  <c r="EL30" i="2"/>
  <c r="EK30" i="2"/>
  <c r="EJ30" i="2"/>
  <c r="EI30" i="2"/>
  <c r="EH30" i="2"/>
  <c r="EG30" i="2"/>
  <c r="EF30" i="2"/>
  <c r="EE30" i="2"/>
  <c r="ED30" i="2"/>
  <c r="EC30" i="2"/>
  <c r="EB30" i="2"/>
  <c r="EA30" i="2"/>
  <c r="DZ30" i="2"/>
  <c r="DY30" i="2"/>
  <c r="DX30" i="2"/>
  <c r="DW30" i="2"/>
  <c r="DV30" i="2"/>
  <c r="DU30" i="2"/>
  <c r="DT30" i="2"/>
  <c r="DS30" i="2"/>
  <c r="DR30" i="2"/>
  <c r="DQ30" i="2"/>
  <c r="DP30" i="2"/>
  <c r="DO30" i="2"/>
  <c r="DN30" i="2"/>
  <c r="DH30" i="2"/>
  <c r="DG30" i="2"/>
  <c r="DF30" i="2"/>
  <c r="DE30" i="2"/>
  <c r="DD30" i="2"/>
  <c r="DC30" i="2"/>
  <c r="DB30" i="2"/>
  <c r="DA30" i="2"/>
  <c r="CZ30" i="2"/>
  <c r="CY30" i="2"/>
  <c r="CX30" i="2"/>
  <c r="CW30" i="2"/>
  <c r="CV30" i="2"/>
  <c r="CU30" i="2"/>
  <c r="CT30" i="2"/>
  <c r="CS30" i="2"/>
  <c r="CR30" i="2"/>
  <c r="CQ30" i="2"/>
  <c r="CP30" i="2"/>
  <c r="CO30" i="2"/>
  <c r="CN30" i="2"/>
  <c r="CM30" i="2"/>
  <c r="CL30" i="2"/>
  <c r="CK30" i="2"/>
  <c r="CJ30" i="2"/>
  <c r="CD30" i="2"/>
  <c r="CC30" i="2"/>
  <c r="CB30" i="2"/>
  <c r="CA30" i="2"/>
  <c r="BZ30" i="2"/>
  <c r="BY30" i="2"/>
  <c r="BX30" i="2"/>
  <c r="BW30" i="2"/>
  <c r="BV30" i="2"/>
  <c r="BU30" i="2"/>
  <c r="BT30" i="2"/>
  <c r="BS30" i="2"/>
  <c r="BR30" i="2"/>
  <c r="BQ30" i="2"/>
  <c r="BP30" i="2"/>
  <c r="BO30" i="2"/>
  <c r="BN30" i="2"/>
  <c r="BM30" i="2"/>
  <c r="BL30" i="2"/>
  <c r="BK30" i="2"/>
  <c r="BJ30" i="2"/>
  <c r="BI30" i="2"/>
  <c r="BH30" i="2"/>
  <c r="BG30" i="2"/>
  <c r="BF30" i="2"/>
  <c r="AZ30" i="2"/>
  <c r="AY30" i="2"/>
  <c r="AX30" i="2"/>
  <c r="AW30" i="2"/>
  <c r="AV30" i="2"/>
  <c r="AU30" i="2"/>
  <c r="AT30" i="2"/>
  <c r="AS30" i="2"/>
  <c r="AR30" i="2"/>
  <c r="AQ30" i="2"/>
  <c r="AP30" i="2"/>
  <c r="AO30" i="2"/>
  <c r="AN30" i="2"/>
  <c r="AM30" i="2"/>
  <c r="AL30" i="2"/>
  <c r="AK30" i="2"/>
  <c r="AJ30" i="2"/>
  <c r="AI30" i="2"/>
  <c r="AH30" i="2"/>
  <c r="AG30" i="2"/>
  <c r="AF30" i="2"/>
  <c r="AE30" i="2"/>
  <c r="AD30" i="2"/>
  <c r="AC30" i="2"/>
  <c r="AB30" i="2"/>
  <c r="AA30" i="2"/>
  <c r="Z30" i="2"/>
  <c r="Y30" i="2"/>
  <c r="X30" i="2"/>
  <c r="W30" i="2"/>
  <c r="V30" i="2"/>
  <c r="U30" i="2"/>
  <c r="T30" i="2"/>
  <c r="S30" i="2"/>
  <c r="R30" i="2"/>
  <c r="Q30" i="2"/>
  <c r="P30" i="2"/>
  <c r="O30" i="2"/>
  <c r="N30" i="2"/>
  <c r="M30" i="2"/>
  <c r="L30" i="2"/>
  <c r="K30" i="2"/>
  <c r="J30" i="2"/>
  <c r="I30" i="2"/>
  <c r="H30" i="2"/>
  <c r="EL29" i="2"/>
  <c r="EK29" i="2"/>
  <c r="EJ29" i="2"/>
  <c r="EI29" i="2"/>
  <c r="EH29" i="2"/>
  <c r="EG29" i="2"/>
  <c r="EF29" i="2"/>
  <c r="EE29" i="2"/>
  <c r="ED29" i="2"/>
  <c r="EC29" i="2"/>
  <c r="EB29" i="2"/>
  <c r="EA29" i="2"/>
  <c r="DZ29" i="2"/>
  <c r="DY29" i="2"/>
  <c r="DX29" i="2"/>
  <c r="DW29" i="2"/>
  <c r="DV29" i="2"/>
  <c r="DU29" i="2"/>
  <c r="DT29" i="2"/>
  <c r="DS29" i="2"/>
  <c r="DR29" i="2"/>
  <c r="DQ29" i="2"/>
  <c r="DP29" i="2"/>
  <c r="DO29" i="2"/>
  <c r="DN29" i="2"/>
  <c r="DH29" i="2"/>
  <c r="DG29" i="2"/>
  <c r="DF29" i="2"/>
  <c r="DE29" i="2"/>
  <c r="DD29" i="2"/>
  <c r="DC29" i="2"/>
  <c r="DB29" i="2"/>
  <c r="DA29" i="2"/>
  <c r="CZ29" i="2"/>
  <c r="CY29" i="2"/>
  <c r="CX29" i="2"/>
  <c r="CW29" i="2"/>
  <c r="CV29" i="2"/>
  <c r="CU29" i="2"/>
  <c r="CT29" i="2"/>
  <c r="CS29" i="2"/>
  <c r="CR29" i="2"/>
  <c r="CQ29" i="2"/>
  <c r="CP29" i="2"/>
  <c r="CO29" i="2"/>
  <c r="CN29" i="2"/>
  <c r="CM29" i="2"/>
  <c r="CL29" i="2"/>
  <c r="CK29" i="2"/>
  <c r="CJ29" i="2"/>
  <c r="CD29" i="2"/>
  <c r="CC29" i="2"/>
  <c r="CB29" i="2"/>
  <c r="CA29" i="2"/>
  <c r="BZ29" i="2"/>
  <c r="BY29" i="2"/>
  <c r="BX29" i="2"/>
  <c r="BW29" i="2"/>
  <c r="BV29" i="2"/>
  <c r="BU29" i="2"/>
  <c r="BT29" i="2"/>
  <c r="BS29" i="2"/>
  <c r="BR29" i="2"/>
  <c r="BQ29" i="2"/>
  <c r="BP29" i="2"/>
  <c r="BO29" i="2"/>
  <c r="BN29" i="2"/>
  <c r="BM29" i="2"/>
  <c r="BL29" i="2"/>
  <c r="BK29" i="2"/>
  <c r="BJ29" i="2"/>
  <c r="BI29" i="2"/>
  <c r="BH29" i="2"/>
  <c r="BG29" i="2"/>
  <c r="BF29" i="2"/>
  <c r="AZ29" i="2"/>
  <c r="AY29" i="2"/>
  <c r="AX29" i="2"/>
  <c r="AW29" i="2"/>
  <c r="AV29" i="2"/>
  <c r="AU29" i="2"/>
  <c r="AT29" i="2"/>
  <c r="AS29" i="2"/>
  <c r="AR29" i="2"/>
  <c r="AQ29" i="2"/>
  <c r="AP29" i="2"/>
  <c r="AO29" i="2"/>
  <c r="AN29" i="2"/>
  <c r="AM29" i="2"/>
  <c r="AL29" i="2"/>
  <c r="AK29" i="2"/>
  <c r="AJ29" i="2"/>
  <c r="AI29" i="2"/>
  <c r="AH29" i="2"/>
  <c r="AG29" i="2"/>
  <c r="AF29" i="2"/>
  <c r="AE29" i="2"/>
  <c r="AD29" i="2"/>
  <c r="BE29" i="2" s="1"/>
  <c r="AC29" i="2"/>
  <c r="AB29" i="2"/>
  <c r="AA29" i="2"/>
  <c r="Z29" i="2"/>
  <c r="Y29" i="2"/>
  <c r="X29" i="2"/>
  <c r="W29" i="2"/>
  <c r="V29" i="2"/>
  <c r="H29" i="2"/>
  <c r="EQ28" i="2"/>
  <c r="ET28" i="2" s="1"/>
  <c r="EP28" i="2"/>
  <c r="G28" i="2" s="1"/>
  <c r="EO28" i="2"/>
  <c r="EN28" i="2"/>
  <c r="EM28" i="2"/>
  <c r="DM28" i="2"/>
  <c r="DL28" i="2"/>
  <c r="DK28" i="2"/>
  <c r="DJ28" i="2"/>
  <c r="DI28" i="2"/>
  <c r="CI28" i="2"/>
  <c r="CH28" i="2"/>
  <c r="CG28" i="2"/>
  <c r="CF28" i="2"/>
  <c r="CE28" i="2"/>
  <c r="BE28" i="2"/>
  <c r="BD28" i="2"/>
  <c r="BC28" i="2"/>
  <c r="BB28" i="2"/>
  <c r="BA28" i="2"/>
  <c r="EQ27" i="2"/>
  <c r="EP27" i="2"/>
  <c r="EO27" i="2"/>
  <c r="EN27" i="2"/>
  <c r="EM27" i="2"/>
  <c r="DL27" i="2"/>
  <c r="DK27" i="2"/>
  <c r="DJ27" i="2"/>
  <c r="BE27" i="2"/>
  <c r="BD27" i="2"/>
  <c r="G27" i="2" s="1"/>
  <c r="BC27" i="2"/>
  <c r="BB27" i="2"/>
  <c r="BA27" i="2"/>
  <c r="EQ26" i="2"/>
  <c r="EO26" i="2"/>
  <c r="EN26" i="2"/>
  <c r="EM26" i="2"/>
  <c r="EP26" i="2" s="1"/>
  <c r="DM26" i="2"/>
  <c r="DL26" i="2"/>
  <c r="DK26" i="2"/>
  <c r="DJ26" i="2"/>
  <c r="DI26" i="2"/>
  <c r="CI26" i="2"/>
  <c r="CH26" i="2"/>
  <c r="CG26" i="2"/>
  <c r="CF26" i="2"/>
  <c r="CE26" i="2"/>
  <c r="BE26" i="2"/>
  <c r="BD26" i="2"/>
  <c r="BC26" i="2"/>
  <c r="BB26" i="2"/>
  <c r="BA26" i="2"/>
  <c r="EQ25" i="2"/>
  <c r="EQ30" i="2" s="1"/>
  <c r="EO25" i="2"/>
  <c r="ES25" i="2" s="1"/>
  <c r="EN25" i="2"/>
  <c r="EM25" i="2"/>
  <c r="EP25" i="2" s="1"/>
  <c r="G25" i="2" s="1"/>
  <c r="DM25" i="2"/>
  <c r="DL25" i="2"/>
  <c r="DK25" i="2"/>
  <c r="DJ25" i="2"/>
  <c r="DI25" i="2"/>
  <c r="DI30" i="2" s="1"/>
  <c r="CI25" i="2"/>
  <c r="CI30" i="2" s="1"/>
  <c r="CH25" i="2"/>
  <c r="CG25" i="2"/>
  <c r="CG30" i="2" s="1"/>
  <c r="CF25" i="2"/>
  <c r="CE25" i="2"/>
  <c r="BE25" i="2"/>
  <c r="BE30" i="2" s="1"/>
  <c r="BD25" i="2"/>
  <c r="BD30" i="2" s="1"/>
  <c r="BC25" i="2"/>
  <c r="BC30" i="2" s="1"/>
  <c r="BB25" i="2"/>
  <c r="BA25" i="2"/>
  <c r="EQ24" i="2"/>
  <c r="EP24" i="2"/>
  <c r="ET24" i="2" s="1"/>
  <c r="EO24" i="2"/>
  <c r="EN24" i="2"/>
  <c r="EM24" i="2"/>
  <c r="DM24" i="2"/>
  <c r="DL24" i="2"/>
  <c r="DK24" i="2"/>
  <c r="DJ24" i="2"/>
  <c r="DI24" i="2"/>
  <c r="CI24" i="2"/>
  <c r="CH24" i="2"/>
  <c r="CG24" i="2"/>
  <c r="CF24" i="2"/>
  <c r="CE24" i="2"/>
  <c r="BE24" i="2"/>
  <c r="BD24" i="2"/>
  <c r="BC24" i="2"/>
  <c r="BB24" i="2"/>
  <c r="BA24" i="2"/>
  <c r="EL23" i="2"/>
  <c r="EK23" i="2"/>
  <c r="EJ23" i="2"/>
  <c r="EI23" i="2"/>
  <c r="EH23" i="2"/>
  <c r="EG23" i="2"/>
  <c r="EF23" i="2"/>
  <c r="EE23" i="2"/>
  <c r="ED23" i="2"/>
  <c r="EC23" i="2"/>
  <c r="EB23" i="2"/>
  <c r="EA23" i="2"/>
  <c r="DZ23" i="2"/>
  <c r="DY23" i="2"/>
  <c r="DX23" i="2"/>
  <c r="DW23" i="2"/>
  <c r="DV23" i="2"/>
  <c r="DU23" i="2"/>
  <c r="DT23" i="2"/>
  <c r="DS23" i="2"/>
  <c r="DR23" i="2"/>
  <c r="DQ23" i="2"/>
  <c r="DP23" i="2"/>
  <c r="DO23" i="2"/>
  <c r="DN23" i="2"/>
  <c r="DH23" i="2"/>
  <c r="DG23" i="2"/>
  <c r="DF23" i="2"/>
  <c r="DE23" i="2"/>
  <c r="DD23" i="2"/>
  <c r="DC23" i="2"/>
  <c r="DB23" i="2"/>
  <c r="DA23" i="2"/>
  <c r="CZ23" i="2"/>
  <c r="CY23" i="2"/>
  <c r="CX23" i="2"/>
  <c r="CW23" i="2"/>
  <c r="CV23" i="2"/>
  <c r="CU23" i="2"/>
  <c r="CT23" i="2"/>
  <c r="CS23" i="2"/>
  <c r="CR23" i="2"/>
  <c r="CQ23" i="2"/>
  <c r="CP23" i="2"/>
  <c r="CO23" i="2"/>
  <c r="CN23" i="2"/>
  <c r="CM23" i="2"/>
  <c r="CL23" i="2"/>
  <c r="CK23" i="2"/>
  <c r="CJ23" i="2"/>
  <c r="CD23" i="2"/>
  <c r="CC23" i="2"/>
  <c r="CB23" i="2"/>
  <c r="CA23" i="2"/>
  <c r="BZ23" i="2"/>
  <c r="BY23" i="2"/>
  <c r="BX23" i="2"/>
  <c r="BW23" i="2"/>
  <c r="BV23" i="2"/>
  <c r="BU23" i="2"/>
  <c r="BT23" i="2"/>
  <c r="BS23" i="2"/>
  <c r="BR23" i="2"/>
  <c r="BQ23" i="2"/>
  <c r="BP23" i="2"/>
  <c r="BO23" i="2"/>
  <c r="BN23" i="2"/>
  <c r="BM23" i="2"/>
  <c r="BL23" i="2"/>
  <c r="BK23" i="2"/>
  <c r="BJ23" i="2"/>
  <c r="BI23" i="2"/>
  <c r="BH23" i="2"/>
  <c r="BG23" i="2"/>
  <c r="BF23" i="2"/>
  <c r="AZ23" i="2"/>
  <c r="AY23" i="2"/>
  <c r="AX23" i="2"/>
  <c r="AW23" i="2"/>
  <c r="AV23" i="2"/>
  <c r="AU23" i="2"/>
  <c r="AT23" i="2"/>
  <c r="AS23" i="2"/>
  <c r="AR23" i="2"/>
  <c r="AQ23" i="2"/>
  <c r="AP23" i="2"/>
  <c r="AO23" i="2"/>
  <c r="AN23" i="2"/>
  <c r="AM23" i="2"/>
  <c r="AL23" i="2"/>
  <c r="AK23" i="2"/>
  <c r="AJ23" i="2"/>
  <c r="AI23" i="2"/>
  <c r="AH23" i="2"/>
  <c r="AG23" i="2"/>
  <c r="AF23" i="2"/>
  <c r="AE23" i="2"/>
  <c r="AD23" i="2"/>
  <c r="AC23" i="2"/>
  <c r="AB23" i="2"/>
  <c r="AA23" i="2"/>
  <c r="Z23" i="2"/>
  <c r="Y23" i="2"/>
  <c r="X23" i="2"/>
  <c r="W23" i="2"/>
  <c r="V23" i="2"/>
  <c r="U23" i="2"/>
  <c r="T23" i="2"/>
  <c r="S23" i="2"/>
  <c r="R23" i="2"/>
  <c r="Q23" i="2"/>
  <c r="P23" i="2"/>
  <c r="O23" i="2"/>
  <c r="N23" i="2"/>
  <c r="M23" i="2"/>
  <c r="L23" i="2"/>
  <c r="K23" i="2"/>
  <c r="J23" i="2"/>
  <c r="I23" i="2"/>
  <c r="H23" i="2"/>
  <c r="EL22" i="2"/>
  <c r="EK22" i="2"/>
  <c r="EJ22" i="2"/>
  <c r="EI22" i="2"/>
  <c r="EH22" i="2"/>
  <c r="EG22" i="2"/>
  <c r="EF22" i="2"/>
  <c r="EE22" i="2"/>
  <c r="ED22" i="2"/>
  <c r="EC22" i="2"/>
  <c r="EB22" i="2"/>
  <c r="EA22" i="2"/>
  <c r="DZ22" i="2"/>
  <c r="DY22" i="2"/>
  <c r="DX22" i="2"/>
  <c r="DW22" i="2"/>
  <c r="DV22" i="2"/>
  <c r="DU22" i="2"/>
  <c r="DT22" i="2"/>
  <c r="DS22" i="2"/>
  <c r="DR22" i="2"/>
  <c r="EN22" i="2" s="1"/>
  <c r="DQ22" i="2"/>
  <c r="DP22" i="2"/>
  <c r="DO22" i="2"/>
  <c r="DN22" i="2"/>
  <c r="DH22" i="2"/>
  <c r="DG22" i="2"/>
  <c r="DF22" i="2"/>
  <c r="DE22" i="2"/>
  <c r="DD22" i="2"/>
  <c r="DC22" i="2"/>
  <c r="DB22" i="2"/>
  <c r="DA22" i="2"/>
  <c r="CZ22" i="2"/>
  <c r="CY22" i="2"/>
  <c r="CX22" i="2"/>
  <c r="CW22" i="2"/>
  <c r="CV22" i="2"/>
  <c r="CU22" i="2"/>
  <c r="CT22" i="2"/>
  <c r="CS22" i="2"/>
  <c r="CR22" i="2"/>
  <c r="CQ22" i="2"/>
  <c r="CP22" i="2"/>
  <c r="CO22" i="2"/>
  <c r="CN22" i="2"/>
  <c r="DM22" i="2" s="1"/>
  <c r="CM22" i="2"/>
  <c r="CL22" i="2"/>
  <c r="CK22" i="2"/>
  <c r="CJ22" i="2"/>
  <c r="CD22" i="2"/>
  <c r="CC22" i="2"/>
  <c r="CB22" i="2"/>
  <c r="CA22" i="2"/>
  <c r="BZ22" i="2"/>
  <c r="BY22" i="2"/>
  <c r="BX22" i="2"/>
  <c r="BW22" i="2"/>
  <c r="BV22" i="2"/>
  <c r="BU22" i="2"/>
  <c r="BT22" i="2"/>
  <c r="BS22" i="2"/>
  <c r="BR22" i="2"/>
  <c r="BQ22" i="2"/>
  <c r="BP22" i="2"/>
  <c r="BO22" i="2"/>
  <c r="BN22" i="2"/>
  <c r="BM22" i="2"/>
  <c r="BL22" i="2"/>
  <c r="BK22" i="2"/>
  <c r="BJ22" i="2"/>
  <c r="BI22" i="2"/>
  <c r="BH22" i="2"/>
  <c r="BG22" i="2"/>
  <c r="BF22" i="2"/>
  <c r="AZ22" i="2"/>
  <c r="AY22" i="2"/>
  <c r="AX22" i="2"/>
  <c r="AW22" i="2"/>
  <c r="AV22" i="2"/>
  <c r="AU22" i="2"/>
  <c r="AT22" i="2"/>
  <c r="AS22" i="2"/>
  <c r="AR22" i="2"/>
  <c r="AQ22" i="2"/>
  <c r="AP22" i="2"/>
  <c r="AO22" i="2"/>
  <c r="AN22" i="2"/>
  <c r="AM22" i="2"/>
  <c r="AL22" i="2"/>
  <c r="AK22" i="2"/>
  <c r="AJ22" i="2"/>
  <c r="AI22" i="2"/>
  <c r="AH22" i="2"/>
  <c r="AG22" i="2"/>
  <c r="AF22" i="2"/>
  <c r="AE22" i="2"/>
  <c r="AD22" i="2"/>
  <c r="AC22" i="2"/>
  <c r="AB22" i="2"/>
  <c r="AA22" i="2"/>
  <c r="Z22" i="2"/>
  <c r="Y22" i="2"/>
  <c r="X22" i="2"/>
  <c r="W22" i="2"/>
  <c r="V22" i="2"/>
  <c r="H22" i="2"/>
  <c r="EQ21" i="2"/>
  <c r="EP21" i="2"/>
  <c r="G21" i="2" s="1"/>
  <c r="G23" i="2" s="1"/>
  <c r="EN21" i="2"/>
  <c r="EM21" i="2"/>
  <c r="DM21" i="2"/>
  <c r="DL21" i="2"/>
  <c r="DK21" i="2"/>
  <c r="DJ21" i="2"/>
  <c r="DI21" i="2"/>
  <c r="CI21" i="2"/>
  <c r="CH21" i="2"/>
  <c r="CG21" i="2"/>
  <c r="CF21" i="2"/>
  <c r="CE21" i="2"/>
  <c r="BE21" i="2"/>
  <c r="BD21" i="2"/>
  <c r="BC21" i="2"/>
  <c r="BB21" i="2"/>
  <c r="BA21" i="2"/>
  <c r="EQ20" i="2"/>
  <c r="EP20" i="2"/>
  <c r="EO20" i="2"/>
  <c r="EN20" i="2"/>
  <c r="EM20" i="2"/>
  <c r="DM20" i="2"/>
  <c r="DL20" i="2"/>
  <c r="DK20" i="2"/>
  <c r="DJ20" i="2"/>
  <c r="DI20" i="2"/>
  <c r="CI20" i="2"/>
  <c r="CH20" i="2"/>
  <c r="CG20" i="2"/>
  <c r="CF20" i="2"/>
  <c r="BE20" i="2"/>
  <c r="BD20" i="2"/>
  <c r="G20" i="2" s="1"/>
  <c r="BB20" i="2"/>
  <c r="BA20" i="2"/>
  <c r="EQ19" i="2"/>
  <c r="EP19" i="2"/>
  <c r="EO19" i="2"/>
  <c r="ES19" i="2" s="1"/>
  <c r="EM19" i="2"/>
  <c r="DM19" i="2"/>
  <c r="DL19" i="2"/>
  <c r="DK19" i="2"/>
  <c r="DJ19" i="2"/>
  <c r="DI19" i="2"/>
  <c r="CI19" i="2"/>
  <c r="CH19" i="2"/>
  <c r="CG19" i="2"/>
  <c r="CF19" i="2"/>
  <c r="CE19" i="2"/>
  <c r="BE19" i="2"/>
  <c r="BD19" i="2"/>
  <c r="BC19" i="2"/>
  <c r="BB19" i="2"/>
  <c r="BA19" i="2"/>
  <c r="EQ18" i="2"/>
  <c r="EP18" i="2"/>
  <c r="EN18" i="2"/>
  <c r="EN23" i="2" s="1"/>
  <c r="EM18" i="2"/>
  <c r="DM18" i="2"/>
  <c r="DM23" i="2" s="1"/>
  <c r="DL18" i="2"/>
  <c r="DL23" i="2" s="1"/>
  <c r="DK18" i="2"/>
  <c r="DJ18" i="2"/>
  <c r="DI18" i="2"/>
  <c r="CI18" i="2"/>
  <c r="CH18" i="2"/>
  <c r="CH23" i="2" s="1"/>
  <c r="CG18" i="2"/>
  <c r="CF18" i="2"/>
  <c r="CF23" i="2" s="1"/>
  <c r="CE18" i="2"/>
  <c r="BE18" i="2"/>
  <c r="BD18" i="2"/>
  <c r="BD23" i="2" s="1"/>
  <c r="BC18" i="2"/>
  <c r="BB18" i="2"/>
  <c r="BA18" i="2"/>
  <c r="BA23" i="2" s="1"/>
  <c r="EP17" i="2"/>
  <c r="ET17" i="2" s="1"/>
  <c r="EO17" i="2"/>
  <c r="EN17" i="2"/>
  <c r="EM17" i="2"/>
  <c r="DM17" i="2"/>
  <c r="DL17" i="2"/>
  <c r="DK17" i="2"/>
  <c r="DJ17" i="2"/>
  <c r="DI17" i="2"/>
  <c r="CI17" i="2"/>
  <c r="CH17" i="2"/>
  <c r="CG17" i="2"/>
  <c r="CF17" i="2"/>
  <c r="CE17" i="2"/>
  <c r="BE17" i="2"/>
  <c r="BD17" i="2"/>
  <c r="BC17" i="2"/>
  <c r="BB17" i="2"/>
  <c r="BA17" i="2"/>
  <c r="EL16" i="2"/>
  <c r="EK16" i="2"/>
  <c r="EJ16" i="2"/>
  <c r="EI16" i="2"/>
  <c r="EH16" i="2"/>
  <c r="EG16" i="2"/>
  <c r="EF16" i="2"/>
  <c r="EE16" i="2"/>
  <c r="ED16" i="2"/>
  <c r="EC16" i="2"/>
  <c r="EB16" i="2"/>
  <c r="EA16" i="2"/>
  <c r="DZ16" i="2"/>
  <c r="DY16" i="2"/>
  <c r="DX16" i="2"/>
  <c r="DW16" i="2"/>
  <c r="DV16" i="2"/>
  <c r="DU16" i="2"/>
  <c r="DT16" i="2"/>
  <c r="DS16" i="2"/>
  <c r="DR16" i="2"/>
  <c r="DQ16" i="2"/>
  <c r="DP16" i="2"/>
  <c r="DO16" i="2"/>
  <c r="DN16" i="2"/>
  <c r="DH16" i="2"/>
  <c r="DG16" i="2"/>
  <c r="DF16" i="2"/>
  <c r="DE16" i="2"/>
  <c r="DD16" i="2"/>
  <c r="DC16" i="2"/>
  <c r="DB16" i="2"/>
  <c r="DA16" i="2"/>
  <c r="CZ16" i="2"/>
  <c r="CY16" i="2"/>
  <c r="CX16" i="2"/>
  <c r="CW16" i="2"/>
  <c r="CV16" i="2"/>
  <c r="CU16" i="2"/>
  <c r="CT16" i="2"/>
  <c r="CS16" i="2"/>
  <c r="CR16" i="2"/>
  <c r="CQ16" i="2"/>
  <c r="CP16" i="2"/>
  <c r="CO16" i="2"/>
  <c r="CN16" i="2"/>
  <c r="CM16" i="2"/>
  <c r="CL16" i="2"/>
  <c r="CK16" i="2"/>
  <c r="CJ16" i="2"/>
  <c r="CD16" i="2"/>
  <c r="CC16" i="2"/>
  <c r="CB16" i="2"/>
  <c r="CA16" i="2"/>
  <c r="BZ16" i="2"/>
  <c r="BY16" i="2"/>
  <c r="BX16" i="2"/>
  <c r="BW16" i="2"/>
  <c r="BV16" i="2"/>
  <c r="BU16" i="2"/>
  <c r="BT16" i="2"/>
  <c r="BS16" i="2"/>
  <c r="BR16" i="2"/>
  <c r="BQ16" i="2"/>
  <c r="BP16" i="2"/>
  <c r="BO16" i="2"/>
  <c r="BN16" i="2"/>
  <c r="BM16" i="2"/>
  <c r="BL16" i="2"/>
  <c r="BK16" i="2"/>
  <c r="BJ16" i="2"/>
  <c r="BI16" i="2"/>
  <c r="BH16" i="2"/>
  <c r="BG16" i="2"/>
  <c r="BF16" i="2"/>
  <c r="AZ16" i="2"/>
  <c r="AY16" i="2"/>
  <c r="AX16" i="2"/>
  <c r="AW16" i="2"/>
  <c r="AV16" i="2"/>
  <c r="AU16" i="2"/>
  <c r="AT16" i="2"/>
  <c r="AS16" i="2"/>
  <c r="AR16" i="2"/>
  <c r="AQ16" i="2"/>
  <c r="AP16" i="2"/>
  <c r="AO16" i="2"/>
  <c r="AN16" i="2"/>
  <c r="AM16" i="2"/>
  <c r="AL16" i="2"/>
  <c r="AK16" i="2"/>
  <c r="AJ16" i="2"/>
  <c r="AI16" i="2"/>
  <c r="AH16" i="2"/>
  <c r="AG16" i="2"/>
  <c r="AF16" i="2"/>
  <c r="AE16" i="2"/>
  <c r="AD16" i="2"/>
  <c r="AC16" i="2"/>
  <c r="AB16" i="2"/>
  <c r="AA16" i="2"/>
  <c r="Z16" i="2"/>
  <c r="Y16" i="2"/>
  <c r="X16" i="2"/>
  <c r="W16" i="2"/>
  <c r="V16" i="2"/>
  <c r="U16" i="2"/>
  <c r="T16" i="2"/>
  <c r="S16" i="2"/>
  <c r="R16" i="2"/>
  <c r="Q16" i="2"/>
  <c r="P16" i="2"/>
  <c r="O16" i="2"/>
  <c r="N16" i="2"/>
  <c r="M16" i="2"/>
  <c r="L16" i="2"/>
  <c r="K16" i="2"/>
  <c r="J16" i="2"/>
  <c r="I16" i="2"/>
  <c r="H16" i="2"/>
  <c r="EL15" i="2"/>
  <c r="EK15" i="2"/>
  <c r="EJ15" i="2"/>
  <c r="EI15" i="2"/>
  <c r="EH15" i="2"/>
  <c r="EG15" i="2"/>
  <c r="EF15" i="2"/>
  <c r="EE15" i="2"/>
  <c r="ED15" i="2"/>
  <c r="EC15" i="2"/>
  <c r="EB15" i="2"/>
  <c r="EA15" i="2"/>
  <c r="DZ15" i="2"/>
  <c r="DY15" i="2"/>
  <c r="DX15" i="2"/>
  <c r="DW15" i="2"/>
  <c r="DV15" i="2"/>
  <c r="DU15" i="2"/>
  <c r="DT15" i="2"/>
  <c r="DS15" i="2"/>
  <c r="DR15" i="2"/>
  <c r="DQ15" i="2"/>
  <c r="DP15" i="2"/>
  <c r="EO15" i="2" s="1"/>
  <c r="DO15" i="2"/>
  <c r="DN15" i="2"/>
  <c r="DH15" i="2"/>
  <c r="DG15" i="2"/>
  <c r="DF15" i="2"/>
  <c r="DE15" i="2"/>
  <c r="DD15" i="2"/>
  <c r="DC15" i="2"/>
  <c r="DB15" i="2"/>
  <c r="DA15" i="2"/>
  <c r="CZ15" i="2"/>
  <c r="CY15" i="2"/>
  <c r="CX15" i="2"/>
  <c r="CW15" i="2"/>
  <c r="CV15" i="2"/>
  <c r="CU15" i="2"/>
  <c r="CT15" i="2"/>
  <c r="CS15" i="2"/>
  <c r="CR15" i="2"/>
  <c r="CQ15" i="2"/>
  <c r="CP15" i="2"/>
  <c r="CO15" i="2"/>
  <c r="CN15" i="2"/>
  <c r="CM15" i="2"/>
  <c r="CL15" i="2"/>
  <c r="CK15" i="2"/>
  <c r="CJ15" i="2"/>
  <c r="CD15" i="2"/>
  <c r="CC15" i="2"/>
  <c r="CB15" i="2"/>
  <c r="CA15" i="2"/>
  <c r="BZ15" i="2"/>
  <c r="BY15" i="2"/>
  <c r="BX15" i="2"/>
  <c r="BW15" i="2"/>
  <c r="BV15" i="2"/>
  <c r="BU15" i="2"/>
  <c r="BT15" i="2"/>
  <c r="BS15" i="2"/>
  <c r="BR15" i="2"/>
  <c r="BQ15" i="2"/>
  <c r="BP15" i="2"/>
  <c r="BO15" i="2"/>
  <c r="BN15" i="2"/>
  <c r="BM15" i="2"/>
  <c r="BL15" i="2"/>
  <c r="BK15" i="2"/>
  <c r="BJ15" i="2"/>
  <c r="BI15" i="2"/>
  <c r="BH15" i="2"/>
  <c r="BG15" i="2"/>
  <c r="BF15" i="2"/>
  <c r="AZ15" i="2"/>
  <c r="AY15" i="2"/>
  <c r="AX15" i="2"/>
  <c r="AW15" i="2"/>
  <c r="AV15" i="2"/>
  <c r="AU15" i="2"/>
  <c r="AT15" i="2"/>
  <c r="AS15" i="2"/>
  <c r="AR15" i="2"/>
  <c r="AQ15" i="2"/>
  <c r="AP15" i="2"/>
  <c r="AO15" i="2"/>
  <c r="AN15" i="2"/>
  <c r="AM15" i="2"/>
  <c r="AL15" i="2"/>
  <c r="AK15" i="2"/>
  <c r="AJ15" i="2"/>
  <c r="AI15" i="2"/>
  <c r="AH15" i="2"/>
  <c r="AG15" i="2"/>
  <c r="AF15" i="2"/>
  <c r="BC15" i="2" s="1"/>
  <c r="AE15" i="2"/>
  <c r="AD15" i="2"/>
  <c r="AC15" i="2"/>
  <c r="AB15" i="2"/>
  <c r="AA15" i="2"/>
  <c r="Z15" i="2"/>
  <c r="Y15" i="2"/>
  <c r="X15" i="2"/>
  <c r="W15" i="2"/>
  <c r="V15" i="2"/>
  <c r="H15" i="2"/>
  <c r="EQ14" i="2"/>
  <c r="EN14" i="2"/>
  <c r="ES14" i="2" s="1"/>
  <c r="EM14" i="2"/>
  <c r="DM14" i="2"/>
  <c r="DM46" i="2" s="1"/>
  <c r="DL14" i="2"/>
  <c r="DK14" i="2"/>
  <c r="DJ14" i="2"/>
  <c r="DI14" i="2"/>
  <c r="CI14" i="2"/>
  <c r="CH14" i="2"/>
  <c r="CG14" i="2"/>
  <c r="CG46" i="2" s="1"/>
  <c r="CF14" i="2"/>
  <c r="CF46" i="2" s="1"/>
  <c r="CE14" i="2"/>
  <c r="BE14" i="2"/>
  <c r="BD14" i="2"/>
  <c r="BC14" i="2"/>
  <c r="BB14" i="2"/>
  <c r="BA14" i="2"/>
  <c r="EQ13" i="2"/>
  <c r="ET13" i="2" s="1"/>
  <c r="EO13" i="2"/>
  <c r="EN13" i="2"/>
  <c r="EM13" i="2"/>
  <c r="EP13" i="2" s="1"/>
  <c r="DM13" i="2"/>
  <c r="DL13" i="2"/>
  <c r="DK13" i="2"/>
  <c r="DJ13" i="2"/>
  <c r="BE13" i="2"/>
  <c r="BC13" i="2"/>
  <c r="BA13" i="2"/>
  <c r="BD13" i="2" s="1"/>
  <c r="G13" i="2" s="1"/>
  <c r="EQ12" i="2"/>
  <c r="EO12" i="2"/>
  <c r="EN12" i="2"/>
  <c r="EM12" i="2"/>
  <c r="EP12" i="2" s="1"/>
  <c r="DM12" i="2"/>
  <c r="DL12" i="2"/>
  <c r="DK12" i="2"/>
  <c r="DJ12" i="2"/>
  <c r="DI12" i="2"/>
  <c r="CH12" i="2"/>
  <c r="CG12" i="2"/>
  <c r="CF12" i="2"/>
  <c r="CE12" i="2"/>
  <c r="BE12" i="2"/>
  <c r="BD12" i="2"/>
  <c r="BC12" i="2"/>
  <c r="BB12" i="2"/>
  <c r="BA12" i="2"/>
  <c r="EQ11" i="2"/>
  <c r="EQ16" i="2" s="1"/>
  <c r="EN11" i="2"/>
  <c r="EN16" i="2" s="1"/>
  <c r="EM11" i="2"/>
  <c r="DM11" i="2"/>
  <c r="DL11" i="2"/>
  <c r="DK11" i="2"/>
  <c r="DJ11" i="2"/>
  <c r="DI11" i="2"/>
  <c r="DI16" i="2" s="1"/>
  <c r="CI11" i="2"/>
  <c r="CI16" i="2" s="1"/>
  <c r="CH11" i="2"/>
  <c r="CH16" i="2" s="1"/>
  <c r="CG11" i="2"/>
  <c r="CF11" i="2"/>
  <c r="CE11" i="2"/>
  <c r="CE16" i="2" s="1"/>
  <c r="BE11" i="2"/>
  <c r="BD11" i="2"/>
  <c r="BD16" i="2" s="1"/>
  <c r="BC11" i="2"/>
  <c r="BB11" i="2"/>
  <c r="BB16" i="2" s="1"/>
  <c r="BA11" i="2"/>
  <c r="BA16" i="2" s="1"/>
  <c r="EP10" i="2"/>
  <c r="EO10" i="2"/>
  <c r="EN10" i="2"/>
  <c r="EM10" i="2"/>
  <c r="DM10" i="2"/>
  <c r="DL10" i="2"/>
  <c r="DK10" i="2"/>
  <c r="DJ10" i="2"/>
  <c r="DI10" i="2"/>
  <c r="CI10" i="2"/>
  <c r="CH10" i="2"/>
  <c r="CG10" i="2"/>
  <c r="CF10" i="2"/>
  <c r="CE10" i="2"/>
  <c r="BE10" i="2"/>
  <c r="BD10" i="2"/>
  <c r="BC10" i="2"/>
  <c r="BB10" i="2"/>
  <c r="BA10" i="2"/>
  <c r="DO14" i="1"/>
  <c r="DN14" i="1"/>
  <c r="DM14" i="1"/>
  <c r="DL14" i="1"/>
  <c r="DK14" i="1"/>
  <c r="CI14" i="1"/>
  <c r="CE14" i="1"/>
  <c r="BG14" i="1"/>
  <c r="BF14" i="1"/>
  <c r="BE14" i="1"/>
  <c r="BD14" i="1"/>
  <c r="BC14" i="1"/>
  <c r="DO13" i="1"/>
  <c r="DN13" i="1"/>
  <c r="DM13" i="1"/>
  <c r="DL13" i="1"/>
  <c r="DK13" i="1"/>
  <c r="CI13" i="1"/>
  <c r="CE13" i="1"/>
  <c r="BG13" i="1"/>
  <c r="BE13" i="1"/>
  <c r="BC13" i="1"/>
  <c r="AY13" i="1"/>
  <c r="AA13" i="1"/>
  <c r="AC13" i="1" s="1"/>
  <c r="Z13" i="1"/>
  <c r="Y13" i="1"/>
  <c r="AB13" i="1" s="1"/>
  <c r="AO202" i="4" l="1"/>
  <c r="AZ197" i="4"/>
  <c r="U367" i="4"/>
  <c r="H203" i="4"/>
  <c r="E202" i="4"/>
  <c r="V150" i="4"/>
  <c r="V202" i="4" s="1"/>
  <c r="V347" i="4"/>
  <c r="DV47" i="2"/>
  <c r="EM46" i="2"/>
  <c r="EC47" i="2"/>
  <c r="DU47" i="2"/>
  <c r="ES40" i="2"/>
  <c r="BC45" i="2"/>
  <c r="CE30" i="2"/>
  <c r="DL30" i="2"/>
  <c r="ES26" i="2"/>
  <c r="DL29" i="2"/>
  <c r="BD37" i="2"/>
  <c r="ES34" i="2"/>
  <c r="ES38" i="2"/>
  <c r="T206" i="4"/>
  <c r="T367" i="4" s="1"/>
  <c r="G203" i="4"/>
  <c r="G366" i="4" s="1"/>
  <c r="CE22" i="2"/>
  <c r="CE37" i="2"/>
  <c r="ES35" i="2"/>
  <c r="ET36" i="2"/>
  <c r="DJ45" i="2"/>
  <c r="DJ46" i="2"/>
  <c r="AR202" i="4"/>
  <c r="Q145" i="6"/>
  <c r="EQ46" i="2"/>
  <c r="T366" i="4"/>
  <c r="DL45" i="2"/>
  <c r="BD46" i="2"/>
  <c r="BA15" i="2"/>
  <c r="BB23" i="2"/>
  <c r="CI23" i="2"/>
  <c r="EV33" i="2"/>
  <c r="CH44" i="2"/>
  <c r="EU41" i="2"/>
  <c r="BE15" i="2"/>
  <c r="DJ23" i="2"/>
  <c r="ET41" i="2"/>
  <c r="CF43" i="2"/>
  <c r="F202" i="4"/>
  <c r="AW202" i="4"/>
  <c r="EV31" i="2"/>
  <c r="CF30" i="2"/>
  <c r="EM16" i="2"/>
  <c r="ES13" i="2"/>
  <c r="DK23" i="2"/>
  <c r="BC43" i="2"/>
  <c r="DJ44" i="2"/>
  <c r="EQ15" i="2"/>
  <c r="E366" i="4"/>
  <c r="T368" i="4"/>
  <c r="DK15" i="2"/>
  <c r="EM15" i="2"/>
  <c r="EP15" i="2" s="1"/>
  <c r="EU19" i="2"/>
  <c r="CH22" i="2"/>
  <c r="EP22" i="2"/>
  <c r="EM22" i="2"/>
  <c r="DM29" i="2"/>
  <c r="ES31" i="2"/>
  <c r="DK37" i="2"/>
  <c r="ES39" i="2"/>
  <c r="DK43" i="2"/>
  <c r="DK44" i="2"/>
  <c r="ED47" i="2"/>
  <c r="EH47" i="2"/>
  <c r="EL47" i="2"/>
  <c r="DT47" i="2"/>
  <c r="EB47" i="2"/>
  <c r="EJ47" i="2"/>
  <c r="ES17" i="2"/>
  <c r="EV19" i="2"/>
  <c r="EU20" i="2"/>
  <c r="ES20" i="2"/>
  <c r="BB22" i="2"/>
  <c r="BC29" i="2"/>
  <c r="CG29" i="2"/>
  <c r="ES41" i="2"/>
  <c r="ET43" i="2"/>
  <c r="L47" i="2"/>
  <c r="T47" i="2"/>
  <c r="AB47" i="2"/>
  <c r="AJ47" i="2"/>
  <c r="AR47" i="2"/>
  <c r="AZ47" i="2"/>
  <c r="BH47" i="2"/>
  <c r="BP47" i="2"/>
  <c r="BX47" i="2"/>
  <c r="CV47" i="2"/>
  <c r="DQ47" i="2"/>
  <c r="DY47" i="2"/>
  <c r="EG47" i="2"/>
  <c r="H206" i="4"/>
  <c r="H367" i="4" s="1"/>
  <c r="U197" i="4"/>
  <c r="EU13" i="2"/>
  <c r="EV13" i="2"/>
  <c r="CE23" i="2"/>
  <c r="DL46" i="2"/>
  <c r="DL47" i="2" s="1"/>
  <c r="EP23" i="2"/>
  <c r="CF22" i="2"/>
  <c r="ES27" i="2"/>
  <c r="DK30" i="2"/>
  <c r="EU34" i="2"/>
  <c r="ET40" i="2"/>
  <c r="CH43" i="2"/>
  <c r="DI45" i="2"/>
  <c r="Y47" i="2"/>
  <c r="DJ15" i="2"/>
  <c r="DK16" i="2"/>
  <c r="ET19" i="2"/>
  <c r="ET20" i="2"/>
  <c r="EU25" i="2"/>
  <c r="ET26" i="2"/>
  <c r="BA30" i="2"/>
  <c r="CH46" i="2"/>
  <c r="EN46" i="2"/>
  <c r="DI29" i="2"/>
  <c r="EM29" i="2"/>
  <c r="ET32" i="2"/>
  <c r="EU35" i="2"/>
  <c r="ES42" i="2"/>
  <c r="ES43" i="2"/>
  <c r="DK45" i="2"/>
  <c r="AY202" i="4"/>
  <c r="EN15" i="2"/>
  <c r="ES15" i="2" s="1"/>
  <c r="CJ13" i="1"/>
  <c r="CH13" i="1"/>
  <c r="CG13" i="1"/>
  <c r="DI23" i="2"/>
  <c r="CH29" i="2"/>
  <c r="CF29" i="2"/>
  <c r="ET18" i="2"/>
  <c r="EQ23" i="2"/>
  <c r="EQ22" i="2"/>
  <c r="ET22" i="2" s="1"/>
  <c r="EO22" i="2"/>
  <c r="ES22" i="2" s="1"/>
  <c r="ES24" i="2"/>
  <c r="I13" i="1"/>
  <c r="I14" i="1"/>
  <c r="EO45" i="2"/>
  <c r="CI46" i="2"/>
  <c r="CG16" i="2"/>
  <c r="EU17" i="2"/>
  <c r="BE23" i="2"/>
  <c r="EU18" i="2"/>
  <c r="BE22" i="2"/>
  <c r="BD22" i="2"/>
  <c r="DL22" i="2"/>
  <c r="DJ22" i="2"/>
  <c r="DK29" i="2"/>
  <c r="EQ29" i="2"/>
  <c r="EO29" i="2"/>
  <c r="EM30" i="2"/>
  <c r="CK47" i="2"/>
  <c r="DJ47" i="2" s="1"/>
  <c r="ES12" i="2"/>
  <c r="EU12" i="2"/>
  <c r="BD15" i="2"/>
  <c r="BB15" i="2"/>
  <c r="ET21" i="2"/>
  <c r="EU38" i="2"/>
  <c r="BC23" i="2"/>
  <c r="CH30" i="2"/>
  <c r="EN30" i="2"/>
  <c r="ES28" i="2"/>
  <c r="CE29" i="2"/>
  <c r="BB30" i="2"/>
  <c r="CJ14" i="1"/>
  <c r="CH14" i="1"/>
  <c r="CG14" i="1"/>
  <c r="EQ45" i="2"/>
  <c r="EQ47" i="2" s="1"/>
  <c r="BC46" i="2"/>
  <c r="BC47" i="2" s="1"/>
  <c r="BC16" i="2"/>
  <c r="DI46" i="2"/>
  <c r="DI47" i="2" s="1"/>
  <c r="EP14" i="2"/>
  <c r="G14" i="2" s="1"/>
  <c r="G46" i="2" s="1"/>
  <c r="EO30" i="2"/>
  <c r="BB43" i="2"/>
  <c r="BA43" i="2"/>
  <c r="EQ44" i="2"/>
  <c r="ET44" i="2" s="1"/>
  <c r="BA45" i="2"/>
  <c r="EV26" i="2"/>
  <c r="EU26" i="2"/>
  <c r="CG45" i="2"/>
  <c r="CG47" i="2" s="1"/>
  <c r="BA46" i="2"/>
  <c r="BA22" i="2"/>
  <c r="CH45" i="2"/>
  <c r="CH47" i="2" s="1"/>
  <c r="DL43" i="2"/>
  <c r="DJ43" i="2"/>
  <c r="BD45" i="2"/>
  <c r="BD47" i="2" s="1"/>
  <c r="BE36" i="2"/>
  <c r="BC36" i="2"/>
  <c r="BB45" i="2"/>
  <c r="U150" i="4"/>
  <c r="U202" i="4" s="1"/>
  <c r="G202" i="4"/>
  <c r="E206" i="4"/>
  <c r="E367" i="4" s="1"/>
  <c r="E368" i="4" s="1"/>
  <c r="AZ347" i="4"/>
  <c r="DM30" i="2"/>
  <c r="DM45" i="2"/>
  <c r="DM47" i="2" s="1"/>
  <c r="EO23" i="2"/>
  <c r="ES23" i="2" s="1"/>
  <c r="EO44" i="2"/>
  <c r="ES44" i="2" s="1"/>
  <c r="ES18" i="2"/>
  <c r="ET25" i="2"/>
  <c r="EP30" i="2"/>
  <c r="ET30" i="2" s="1"/>
  <c r="CI15" i="2"/>
  <c r="CG15" i="2"/>
  <c r="DJ30" i="2"/>
  <c r="DM15" i="2"/>
  <c r="BE16" i="2"/>
  <c r="BE45" i="2"/>
  <c r="EU11" i="2"/>
  <c r="BB46" i="2"/>
  <c r="EV21" i="2"/>
  <c r="EU21" i="2"/>
  <c r="EO46" i="2"/>
  <c r="ES21" i="2"/>
  <c r="ET27" i="2"/>
  <c r="BD29" i="2"/>
  <c r="EP29" i="2"/>
  <c r="EN29" i="2"/>
  <c r="EV42" i="2"/>
  <c r="EU42" i="2"/>
  <c r="CI44" i="2"/>
  <c r="EU31" i="2"/>
  <c r="H366" i="4"/>
  <c r="H368" i="4" s="1"/>
  <c r="CF45" i="2"/>
  <c r="CF47" i="2" s="1"/>
  <c r="CH15" i="2"/>
  <c r="EU27" i="2"/>
  <c r="EU28" i="2"/>
  <c r="G30" i="2"/>
  <c r="EV30" i="2" s="1"/>
  <c r="CE43" i="2"/>
  <c r="DK46" i="2"/>
  <c r="AZ202" i="4"/>
  <c r="T202" i="4"/>
  <c r="F203" i="4"/>
  <c r="F366" i="4" s="1"/>
  <c r="F368" i="4" s="1"/>
  <c r="G206" i="4"/>
  <c r="G367" i="4" s="1"/>
  <c r="E34" i="6"/>
  <c r="ET39" i="2"/>
  <c r="CI22" i="2"/>
  <c r="CG22" i="2"/>
  <c r="BC37" i="2"/>
  <c r="EU32" i="2"/>
  <c r="BD36" i="2"/>
  <c r="BB36" i="2"/>
  <c r="BA36" i="2"/>
  <c r="DJ37" i="2"/>
  <c r="DL44" i="2"/>
  <c r="CI43" i="2"/>
  <c r="CE45" i="2"/>
  <c r="EV35" i="2"/>
  <c r="CH37" i="2"/>
  <c r="ET12" i="2"/>
  <c r="CI29" i="2"/>
  <c r="EU29" i="2" s="1"/>
  <c r="EN45" i="2"/>
  <c r="CE46" i="2"/>
  <c r="DJ16" i="2"/>
  <c r="CG23" i="2"/>
  <c r="EM23" i="2"/>
  <c r="EV20" i="2"/>
  <c r="DI22" i="2"/>
  <c r="EU24" i="2"/>
  <c r="G29" i="2"/>
  <c r="EV25" i="2"/>
  <c r="G36" i="2"/>
  <c r="ET38" i="2"/>
  <c r="EU39" i="2"/>
  <c r="EV40" i="2"/>
  <c r="EU40" i="2"/>
  <c r="EV41" i="2"/>
  <c r="CP47" i="2"/>
  <c r="DK47" i="2" s="1"/>
  <c r="CX47" i="2"/>
  <c r="DF47" i="2"/>
  <c r="BE46" i="2"/>
  <c r="V366" i="4"/>
  <c r="EP11" i="2"/>
  <c r="G11" i="2" s="1"/>
  <c r="EV11" i="2" s="1"/>
  <c r="EM45" i="2"/>
  <c r="EM47" i="2" s="1"/>
  <c r="BF13" i="1"/>
  <c r="BD13" i="1"/>
  <c r="CI47" i="2"/>
  <c r="EO16" i="2"/>
  <c r="ES16" i="2" s="1"/>
  <c r="ES11" i="2"/>
  <c r="EV12" i="2"/>
  <c r="EU14" i="2"/>
  <c r="DL15" i="2"/>
  <c r="DI15" i="2"/>
  <c r="DM16" i="2"/>
  <c r="DK22" i="2"/>
  <c r="EV27" i="2"/>
  <c r="DJ29" i="2"/>
  <c r="G37" i="2"/>
  <c r="EV32" i="2"/>
  <c r="EV34" i="2"/>
  <c r="BE37" i="2"/>
  <c r="EU37" i="2" s="1"/>
  <c r="DI43" i="2"/>
  <c r="U203" i="4"/>
  <c r="U366" i="4" s="1"/>
  <c r="U368" i="4" s="1"/>
  <c r="V206" i="4"/>
  <c r="V367" i="4" s="1"/>
  <c r="U347" i="4"/>
  <c r="CE15" i="2"/>
  <c r="BA29" i="2"/>
  <c r="EU33" i="2"/>
  <c r="CF15" i="2"/>
  <c r="BC22" i="2"/>
  <c r="BB29" i="2"/>
  <c r="CG43" i="2"/>
  <c r="CF16" i="2"/>
  <c r="DL16" i="2"/>
  <c r="G368" i="4" l="1"/>
  <c r="EN47" i="2"/>
  <c r="ES30" i="2"/>
  <c r="EU30" i="2"/>
  <c r="ET23" i="2"/>
  <c r="EV14" i="2"/>
  <c r="G16" i="2"/>
  <c r="EV16" i="2" s="1"/>
  <c r="G45" i="2"/>
  <c r="EV15" i="2"/>
  <c r="ET15" i="2"/>
  <c r="EV37" i="2"/>
  <c r="EU15" i="2"/>
  <c r="V368" i="4"/>
  <c r="EP46" i="2"/>
  <c r="ET14" i="2"/>
  <c r="CE47" i="2"/>
  <c r="EU22" i="2"/>
  <c r="EV22" i="2"/>
  <c r="EU16" i="2"/>
  <c r="BA47" i="2"/>
  <c r="EV36" i="2"/>
  <c r="EU36" i="2"/>
  <c r="EP47" i="2"/>
  <c r="EP16" i="2"/>
  <c r="ET16" i="2" s="1"/>
  <c r="EV17" i="2"/>
  <c r="EV29" i="2"/>
  <c r="EU44" i="2"/>
  <c r="BE47" i="2"/>
  <c r="BB47" i="2"/>
  <c r="ES29" i="2"/>
  <c r="EV23" i="2"/>
  <c r="EO47" i="2"/>
  <c r="EV28" i="2"/>
  <c r="EU23" i="2"/>
  <c r="ET11" i="2"/>
  <c r="ET29" i="2"/>
  <c r="EV18" i="2"/>
  <c r="EV24" i="2"/>
  <c r="G47"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EY10" authorId="0" shapeId="0" xr:uid="{00000000-0006-0000-0000-000001000000}">
      <text>
        <r>
          <rPr>
            <sz val="11"/>
            <rFont val="Calibri"/>
            <family val="2"/>
            <scheme val="minor"/>
          </rPr>
          <t xml:space="preserve">YULIED.PENARANDA:
Logros más representativos en función de la meta, de forma acumulada.(lenguaje claro y preciso)
Máximo de caracteres 2.000 incluidos espacios.
</t>
        </r>
      </text>
    </comment>
    <comment ref="EZ10" authorId="0" shapeId="0" xr:uid="{00000000-0006-0000-0000-000002000000}">
      <text>
        <r>
          <rPr>
            <sz val="11"/>
            <rFont val="Calibri"/>
            <family val="2"/>
            <scheme val="minor"/>
          </rPr>
          <t xml:space="preserve">YULIED.PENARANDA:
Inconvenientes y/o dificultades que se han presentado para el cumplimiento de la Meta. 
Máximo de caracteres 500 incluidos espacios.
</t>
        </r>
      </text>
    </comment>
    <comment ref="FA10" authorId="0" shapeId="0" xr:uid="{00000000-0006-0000-0000-000003000000}">
      <text>
        <r>
          <rPr>
            <sz val="11"/>
            <rFont val="Calibri"/>
            <family val="2"/>
            <scheme val="minor"/>
          </rPr>
          <t xml:space="preserve">YULIED.PENARANDA:
Medidas a tomar para solucionar los retrasos presentados. 
Máximo de caracteres 500 incluidos espacios.
</t>
        </r>
      </text>
    </comment>
    <comment ref="FB10" authorId="0" shapeId="0" xr:uid="{00000000-0006-0000-0000-000004000000}">
      <text>
        <r>
          <rPr>
            <sz val="11"/>
            <rFont val="Calibri"/>
            <family val="2"/>
            <scheme val="minor"/>
          </rPr>
          <t xml:space="preserve">YULIED.PENARANDA:
Logros obtenidos para la población objetivo, que se han alcanzado  con el cumplimiento de la meta. </t>
        </r>
      </text>
    </comment>
    <comment ref="FC10" authorId="0" shapeId="0" xr:uid="{00000000-0006-0000-0000-000005000000}">
      <text>
        <r>
          <rPr>
            <sz val="11"/>
            <rFont val="Calibri"/>
            <family val="2"/>
            <scheme val="minor"/>
          </rPr>
          <t xml:space="preserve">YULIED.PENARANDA:
Soportes que justifican las acciones desarrolladas en el cumplimiento de la meta.
</t>
        </r>
      </text>
    </comment>
    <comment ref="J12" authorId="0" shapeId="0" xr:uid="{00000000-0006-0000-0000-000006000000}">
      <text>
        <r>
          <rPr>
            <sz val="11"/>
            <rFont val="Calibri"/>
            <family val="2"/>
            <scheme val="minor"/>
          </rPr>
          <t>YULIED.PENARANDA:
Magnitud física y presupuestal  programada para el inicio del plan de desarrollo.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A4" authorId="0" shapeId="0" xr:uid="{00000000-0006-0000-0100-000001000000}">
      <text>
        <r>
          <rPr>
            <sz val="11"/>
            <rFont val="Calibri"/>
            <family val="2"/>
            <scheme val="minor"/>
          </rPr>
          <t>YULIED.PENARANDA:
Describir el nombre completo de la oficina, dirección o subdirección que gerencia el proyecto de inversión.</t>
        </r>
      </text>
    </comment>
    <comment ref="A5" authorId="0" shapeId="0" xr:uid="{00000000-0006-0000-0100-000002000000}">
      <text>
        <r>
          <rPr>
            <sz val="11"/>
            <rFont val="Calibri"/>
            <family val="2"/>
            <scheme val="minor"/>
          </rPr>
          <t xml:space="preserve">YULIED.PENARANDA:
Describir el número y nombre completo del proyecto de inversión. </t>
        </r>
      </text>
    </comment>
    <comment ref="EW7" authorId="0" shapeId="0" xr:uid="{00000000-0006-0000-0100-000003000000}">
      <text>
        <r>
          <rPr>
            <sz val="11"/>
            <rFont val="Calibri"/>
            <family val="2"/>
            <scheme val="minor"/>
          </rPr>
          <t xml:space="preserve">YULIED.PENARANDA:
Logros más representativos en función de la meta, de forma acumulada.(lenguaje claro y preciso)
Máximo de caracteres 2.000 incluidos espacios.
</t>
        </r>
      </text>
    </comment>
    <comment ref="EX7" authorId="0" shapeId="0" xr:uid="{00000000-0006-0000-0100-000004000000}">
      <text>
        <r>
          <rPr>
            <sz val="11"/>
            <rFont val="Calibri"/>
            <family val="2"/>
            <scheme val="minor"/>
          </rPr>
          <t xml:space="preserve">YULIED.PENARANDA:
Inconvenientes y/o dificultades que se han presentado para el cumplimiento de la Meta. 
Máximo de caracteres 500 incluidos espacios.
</t>
        </r>
      </text>
    </comment>
    <comment ref="EY7" authorId="0" shapeId="0" xr:uid="{00000000-0006-0000-0100-000005000000}">
      <text>
        <r>
          <rPr>
            <sz val="11"/>
            <rFont val="Calibri"/>
            <family val="2"/>
            <scheme val="minor"/>
          </rPr>
          <t xml:space="preserve">YULIED.PENARANDA:
Medidas a tomar para solucionar los retrasos presentados. 
Máximo de caracteres 500 incluidos espacios.
</t>
        </r>
      </text>
    </comment>
    <comment ref="EZ7" authorId="0" shapeId="0" xr:uid="{00000000-0006-0000-0100-000006000000}">
      <text>
        <r>
          <rPr>
            <sz val="11"/>
            <rFont val="Calibri"/>
            <family val="2"/>
            <scheme val="minor"/>
          </rPr>
          <t xml:space="preserve">YULIED.PENARANDA:
Logros obtenidos para la población objetivo, que se han alcanzado  con el cumplimiento de la meta. </t>
        </r>
      </text>
    </comment>
    <comment ref="FA7" authorId="0" shapeId="0" xr:uid="{00000000-0006-0000-0100-000007000000}">
      <text>
        <r>
          <rPr>
            <sz val="11"/>
            <rFont val="Calibri"/>
            <family val="2"/>
            <scheme val="minor"/>
          </rPr>
          <t xml:space="preserve">YULIED.PENARANDA:
Soportes que justifican las acciones desarrolladas en el cumplimiento de la meta.
</t>
        </r>
      </text>
    </comment>
    <comment ref="BF8" authorId="0" shapeId="0" xr:uid="{00000000-0006-0000-0100-000008000000}">
      <text>
        <r>
          <rPr>
            <sz val="11"/>
            <rFont val="Calibri"/>
            <family val="2"/>
            <scheme val="minor"/>
          </rPr>
          <t>YULIED.PENARANDA:
Año 3</t>
        </r>
      </text>
    </comment>
    <comment ref="H9" authorId="0" shapeId="0" xr:uid="{00000000-0006-0000-0100-000009000000}">
      <text>
        <r>
          <rPr>
            <sz val="11"/>
            <rFont val="Calibri"/>
            <family val="2"/>
            <scheme val="minor"/>
          </rPr>
          <t>YULIED.PENARANDA:
Magnitud física y presupuestal  programada para el inicio del plan de desarrollo.</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
  </authors>
  <commentList>
    <comment ref="A4" authorId="0" shapeId="0" xr:uid="{00000000-0006-0000-0200-000001000000}">
      <text>
        <r>
          <rPr>
            <sz val="11"/>
            <rFont val="Calibri"/>
            <family val="2"/>
            <scheme val="minor"/>
          </rPr>
          <t>YULIED.PENARANDA:
Describir el nombre completo de la oficina, dirección o subdirección que gerencia el proyecto de inversión.</t>
        </r>
      </text>
    </comment>
    <comment ref="A5" authorId="0" shapeId="0" xr:uid="{00000000-0006-0000-0200-000002000000}">
      <text>
        <r>
          <rPr>
            <sz val="11"/>
            <rFont val="Calibri"/>
            <family val="2"/>
            <scheme val="minor"/>
          </rPr>
          <t xml:space="preserve">YULIED.PENARANDA:
Describir el número y nombre completo del proyecto de inversión. </t>
        </r>
      </text>
    </comment>
    <comment ref="A7" authorId="0" shapeId="0" xr:uid="{00000000-0006-0000-0200-000003000000}">
      <text>
        <r>
          <rPr>
            <sz val="11"/>
            <rFont val="Calibri"/>
            <family val="2"/>
            <scheme val="minor"/>
          </rPr>
          <t>YULIED.PENARANDA:
Se escribe el nombre completo de las líneas de acción, quien nos dan una visión general de los grandes temas del proyecto, forman parte integral del mismo.</t>
        </r>
      </text>
    </comment>
    <comment ref="B7" authorId="0" shapeId="0" xr:uid="{00000000-0006-0000-0200-000004000000}">
      <text>
        <r>
          <rPr>
            <sz val="11"/>
            <rFont val="Calibri"/>
            <family val="2"/>
            <scheme val="minor"/>
          </rPr>
          <t>YULIED.PENARANDA:
Se deben relacionar todas las metas proyecto de inversión formuladas para la ejecución del proyecto.</t>
        </r>
      </text>
    </comment>
    <comment ref="C7" authorId="0" shapeId="0" xr:uid="{00000000-0006-0000-0200-000005000000}">
      <text>
        <r>
          <rPr>
            <sz val="11"/>
            <rFont val="Calibri"/>
            <family val="2"/>
            <scheme val="minor"/>
          </rPr>
          <t>YULIED.PENARANDA:
Código y descripción de cada actividad en orden cronológico para el cumplimiento de la meta proyecto de inversión.    Máximo de caracteres 200 incluido espacios.</t>
        </r>
      </text>
    </comment>
    <comment ref="D7" authorId="0" shapeId="0" xr:uid="{00000000-0006-0000-0200-000006000000}">
      <text>
        <r>
          <rPr>
            <sz val="11"/>
            <rFont val="Calibri"/>
            <family val="2"/>
            <scheme val="minor"/>
          </rPr>
          <t>YULIED.PENARANDA:
Se selecciona con “X” si el presupuesto con el que se ejecuta la actividad es con recursos de vigencia y/o de la reserva.</t>
        </r>
      </text>
    </comment>
    <comment ref="F7" authorId="0" shapeId="0" xr:uid="{00000000-0006-0000-0200-000007000000}">
      <text>
        <r>
          <rPr>
            <sz val="11"/>
            <rFont val="Calibri"/>
            <family val="2"/>
            <scheme val="minor"/>
          </rPr>
          <t>YULIED.PENARANDA:
Teniendo en cuenta los tiempos y productos, cada una de las actividades requiere una asignación porcentual para cada mes del año (tanto para su programación, como para su ejecución)</t>
        </r>
      </text>
    </comment>
    <comment ref="T7" authorId="0" shapeId="0" xr:uid="{00000000-0006-0000-0200-000008000000}">
      <text>
        <r>
          <rPr>
            <sz val="11"/>
            <rFont val="Calibri"/>
            <family val="2"/>
            <scheme val="minor"/>
          </rPr>
          <t>YULIED.PENARANDA:
Peso porcentual de la meta y actividad, al final del resultado nos da el 100%</t>
        </r>
      </text>
    </comment>
    <comment ref="V7" authorId="0" shapeId="0" xr:uid="{00000000-0006-0000-0200-000009000000}">
      <text>
        <r>
          <rPr>
            <sz val="11"/>
            <rFont val="Calibri"/>
            <family val="2"/>
            <scheme val="minor"/>
          </rPr>
          <t>YULIED.PENARANDA:
Relacionar el periodo de corte y año a reportar.
Definir  los logros más representativos  acumulados en la vigencia, de forma clara y concreta, coherente con el avance de las metas del proyecto. Máximo de caracteres 2.000 incluidos espacios</t>
        </r>
      </text>
    </comment>
    <comment ref="D8" authorId="0" shapeId="0" xr:uid="{00000000-0006-0000-0200-00000A000000}">
      <text>
        <r>
          <rPr>
            <sz val="11"/>
            <rFont val="Calibri"/>
            <family val="2"/>
            <scheme val="minor"/>
          </rPr>
          <t xml:space="preserve">YULIED.PENARANDA:
Este campo se selecciona con “X” si el presupuesto con el que se ejecuta la actividad es con recursos de vigencia </t>
        </r>
      </text>
    </comment>
    <comment ref="E8" authorId="0" shapeId="0" xr:uid="{00000000-0006-0000-0200-00000B000000}">
      <text>
        <r>
          <rPr>
            <sz val="11"/>
            <rFont val="Calibri"/>
            <family val="2"/>
            <scheme val="minor"/>
          </rPr>
          <t>YULIED.PENARANDA:
Este campo se selecciona con “X” si el presupuesto con el que se ejecuta la actividad es con recursos  de la reserva.</t>
        </r>
      </text>
    </comment>
    <comment ref="F8" authorId="0" shapeId="0" xr:uid="{00000000-0006-0000-0200-00000C000000}">
      <text>
        <r>
          <rPr>
            <sz val="11"/>
            <rFont val="Calibri"/>
            <family val="2"/>
            <scheme val="minor"/>
          </rPr>
          <t>YULIED.PENARANDA:
Variables: programado y ejecutado</t>
        </r>
      </text>
    </comment>
    <comment ref="G8" authorId="0" shapeId="0" xr:uid="{00000000-0006-0000-0200-00000D000000}">
      <text>
        <r>
          <rPr>
            <sz val="11"/>
            <rFont val="Calibri"/>
            <family val="2"/>
            <scheme val="minor"/>
          </rPr>
          <t>YULIED.PENARANDA:
Máximo dos decimales</t>
        </r>
      </text>
    </comment>
    <comment ref="H8" authorId="0" shapeId="0" xr:uid="{00000000-0006-0000-0200-00000E000000}">
      <text>
        <r>
          <rPr>
            <sz val="11"/>
            <rFont val="Calibri"/>
            <family val="2"/>
            <scheme val="minor"/>
          </rPr>
          <t>YULIED.PENARANDA:
Máximo dos decimales</t>
        </r>
      </text>
    </comment>
    <comment ref="I8" authorId="0" shapeId="0" xr:uid="{00000000-0006-0000-0200-00000F000000}">
      <text>
        <r>
          <rPr>
            <sz val="11"/>
            <rFont val="Calibri"/>
            <family val="2"/>
            <scheme val="minor"/>
          </rPr>
          <t>YULIED.PENARANDA:
Máximo dos decimales</t>
        </r>
      </text>
    </comment>
    <comment ref="J8" authorId="0" shapeId="0" xr:uid="{00000000-0006-0000-0200-000010000000}">
      <text>
        <r>
          <rPr>
            <sz val="11"/>
            <rFont val="Calibri"/>
            <family val="2"/>
            <scheme val="minor"/>
          </rPr>
          <t>YULIED.PENARANDA:
Máximo dos decimales</t>
        </r>
      </text>
    </comment>
    <comment ref="K8" authorId="0" shapeId="0" xr:uid="{00000000-0006-0000-0200-000011000000}">
      <text>
        <r>
          <rPr>
            <sz val="11"/>
            <rFont val="Calibri"/>
            <family val="2"/>
            <scheme val="minor"/>
          </rPr>
          <t>YULIED.PENARANDA:
Máximo dos decimales</t>
        </r>
      </text>
    </comment>
    <comment ref="L8" authorId="0" shapeId="0" xr:uid="{00000000-0006-0000-0200-000012000000}">
      <text>
        <r>
          <rPr>
            <sz val="11"/>
            <rFont val="Calibri"/>
            <family val="2"/>
            <scheme val="minor"/>
          </rPr>
          <t>YULIED.PENARANDA:
Máximo dos decimales</t>
        </r>
      </text>
    </comment>
    <comment ref="M8" authorId="0" shapeId="0" xr:uid="{00000000-0006-0000-0200-000013000000}">
      <text>
        <r>
          <rPr>
            <sz val="11"/>
            <rFont val="Calibri"/>
            <family val="2"/>
            <scheme val="minor"/>
          </rPr>
          <t>YULIED.PENARANDA:
Máximo dos decimales</t>
        </r>
      </text>
    </comment>
    <comment ref="N8" authorId="0" shapeId="0" xr:uid="{00000000-0006-0000-0200-000014000000}">
      <text>
        <r>
          <rPr>
            <sz val="11"/>
            <rFont val="Calibri"/>
            <family val="2"/>
            <scheme val="minor"/>
          </rPr>
          <t>YULIED.PENARANDA:
Máximo dos decimales</t>
        </r>
      </text>
    </comment>
    <comment ref="O8" authorId="0" shapeId="0" xr:uid="{00000000-0006-0000-0200-000015000000}">
      <text>
        <r>
          <rPr>
            <sz val="11"/>
            <rFont val="Calibri"/>
            <family val="2"/>
            <scheme val="minor"/>
          </rPr>
          <t>YULIED.PENARANDA:
Máximo dos decimales</t>
        </r>
      </text>
    </comment>
    <comment ref="P8" authorId="0" shapeId="0" xr:uid="{00000000-0006-0000-0200-000016000000}">
      <text>
        <r>
          <rPr>
            <sz val="11"/>
            <rFont val="Calibri"/>
            <family val="2"/>
            <scheme val="minor"/>
          </rPr>
          <t>YULIED.PENARANDA:
Máximo dos decimales</t>
        </r>
      </text>
    </comment>
    <comment ref="Q8" authorId="0" shapeId="0" xr:uid="{00000000-0006-0000-0200-000017000000}">
      <text>
        <r>
          <rPr>
            <sz val="11"/>
            <rFont val="Calibri"/>
            <family val="2"/>
            <scheme val="minor"/>
          </rPr>
          <t>YULIED.PENARANDA:
Máximo dos decimales</t>
        </r>
      </text>
    </comment>
    <comment ref="R8" authorId="0" shapeId="0" xr:uid="{00000000-0006-0000-0200-000018000000}">
      <text>
        <r>
          <rPr>
            <sz val="11"/>
            <rFont val="Calibri"/>
            <family val="2"/>
            <scheme val="minor"/>
          </rPr>
          <t>YULIED.PENARANDA:
Máximo dos decimales</t>
        </r>
      </text>
    </comment>
    <comment ref="S8" authorId="0" shapeId="0" xr:uid="{00000000-0006-0000-0200-000019000000}">
      <text>
        <r>
          <rPr>
            <sz val="11"/>
            <rFont val="Calibri"/>
            <family val="2"/>
            <scheme val="minor"/>
          </rPr>
          <t xml:space="preserve">YULIED.PENARANDA:
La programación y la ejecución de la actividad en los 12 meses, no puede ser superior a 100%.  </t>
        </r>
      </text>
    </comment>
    <comment ref="T8" authorId="0" shapeId="0" xr:uid="{00000000-0006-0000-0200-00001A000000}">
      <text>
        <r>
          <rPr>
            <sz val="11"/>
            <rFont val="Calibri"/>
            <family val="2"/>
            <scheme val="minor"/>
          </rPr>
          <t>YULIED.PENARANDA:
Peso porcentual de cada meta, en función del proyecto de inversión</t>
        </r>
      </text>
    </comment>
    <comment ref="U8" authorId="0" shapeId="0" xr:uid="{00000000-0006-0000-0200-00001B000000}">
      <text>
        <r>
          <rPr>
            <sz val="11"/>
            <rFont val="Calibri"/>
            <family val="2"/>
            <scheme val="minor"/>
          </rPr>
          <t>YULIED.PENARANDA:
Peso porcentual de cada actividad, en función del proyecto de inversión</t>
        </r>
      </text>
    </comment>
    <comment ref="F9" authorId="0" shapeId="0" xr:uid="{00000000-0006-0000-0200-00001C000000}">
      <text>
        <r>
          <rPr>
            <sz val="11"/>
            <rFont val="Calibri"/>
            <family val="2"/>
            <scheme val="minor"/>
          </rPr>
          <t>YULIED.PENARANDA:
No relacionar los datos en formula, debido a que al final no nos da la suma exacta.</t>
        </r>
      </text>
    </comment>
    <comment ref="S9" authorId="0" shapeId="0" xr:uid="{00000000-0006-0000-0200-00001D000000}">
      <text>
        <r>
          <rPr>
            <sz val="11"/>
            <rFont val="Calibri"/>
            <family val="2"/>
            <scheme val="minor"/>
          </rPr>
          <t>YULIED.PENARANDA:
Verificar las sumas, que no sea inferior ni superior al 100%</t>
        </r>
      </text>
    </comment>
    <comment ref="F10" authorId="0" shapeId="0" xr:uid="{00000000-0006-0000-0200-00001E000000}">
      <text>
        <r>
          <rPr>
            <sz val="11"/>
            <rFont val="Calibri"/>
            <family val="2"/>
            <scheme val="minor"/>
          </rPr>
          <t>YULIED.PENARANDA:
No relacionar los datos en formula, debido a que al final no nos da la suma exacta.</t>
        </r>
      </text>
    </comment>
    <comment ref="S10" authorId="0" shapeId="0" xr:uid="{00000000-0006-0000-0200-00001F000000}">
      <text>
        <r>
          <rPr>
            <sz val="11"/>
            <rFont val="Calibri"/>
            <family val="2"/>
            <scheme val="minor"/>
          </rPr>
          <t>YULIED.PENARANDA:
Verificar las sumas, que no sea inferior ni superior al 100%</t>
        </r>
      </text>
    </comment>
    <comment ref="F11" authorId="0" shapeId="0" xr:uid="{00000000-0006-0000-0200-000020000000}">
      <text>
        <r>
          <rPr>
            <sz val="11"/>
            <rFont val="Calibri"/>
            <family val="2"/>
            <scheme val="minor"/>
          </rPr>
          <t>YULIED.PENARANDA:
No relacionar los datos en formula, debido a que al final no nos da la suma exacta.</t>
        </r>
      </text>
    </comment>
    <comment ref="S11" authorId="0" shapeId="0" xr:uid="{00000000-0006-0000-0200-000021000000}">
      <text>
        <r>
          <rPr>
            <sz val="11"/>
            <rFont val="Calibri"/>
            <family val="2"/>
            <scheme val="minor"/>
          </rPr>
          <t>YULIED.PENARANDA:
Verificar las sumas, que no sea inferior ni superior al 100%</t>
        </r>
      </text>
    </comment>
    <comment ref="F12" authorId="0" shapeId="0" xr:uid="{00000000-0006-0000-0200-000022000000}">
      <text>
        <r>
          <rPr>
            <sz val="11"/>
            <rFont val="Calibri"/>
            <family val="2"/>
            <scheme val="minor"/>
          </rPr>
          <t>YULIED.PENARANDA:
No relacionar los datos en formula, debido a que al final no nos da la suma exacta.</t>
        </r>
      </text>
    </comment>
    <comment ref="S12" authorId="0" shapeId="0" xr:uid="{00000000-0006-0000-0200-000023000000}">
      <text>
        <r>
          <rPr>
            <sz val="11"/>
            <rFont val="Calibri"/>
            <family val="2"/>
            <scheme val="minor"/>
          </rPr>
          <t>YULIED.PENARANDA:
Verificar las sumas, que no sea inferior ni superior al 100%</t>
        </r>
      </text>
    </comment>
    <comment ref="F13" authorId="0" shapeId="0" xr:uid="{00000000-0006-0000-0200-000024000000}">
      <text>
        <r>
          <rPr>
            <sz val="11"/>
            <rFont val="Calibri"/>
            <family val="2"/>
            <scheme val="minor"/>
          </rPr>
          <t>YULIED.PENARANDA:
No relacionar los datos en formula, debido a que al final no nos da la suma exacta.</t>
        </r>
      </text>
    </comment>
    <comment ref="S13" authorId="0" shapeId="0" xr:uid="{00000000-0006-0000-0200-000025000000}">
      <text>
        <r>
          <rPr>
            <sz val="11"/>
            <rFont val="Calibri"/>
            <family val="2"/>
            <scheme val="minor"/>
          </rPr>
          <t>YULIED.PENARANDA:
Verificar las sumas, que no sea inferior ni superior al 100%</t>
        </r>
      </text>
    </comment>
    <comment ref="F14" authorId="0" shapeId="0" xr:uid="{00000000-0006-0000-0200-000026000000}">
      <text>
        <r>
          <rPr>
            <sz val="11"/>
            <rFont val="Calibri"/>
            <family val="2"/>
            <scheme val="minor"/>
          </rPr>
          <t>YULIED.PENARANDA:
No relacionar los datos en formula, debido a que al final no nos da la suma exacta.</t>
        </r>
      </text>
    </comment>
    <comment ref="S14" authorId="0" shapeId="0" xr:uid="{00000000-0006-0000-0200-000027000000}">
      <text>
        <r>
          <rPr>
            <sz val="11"/>
            <rFont val="Calibri"/>
            <family val="2"/>
            <scheme val="minor"/>
          </rPr>
          <t>YULIED.PENARANDA:
Verificar las sumas, que no sea inferior ni superior al 100%</t>
        </r>
      </text>
    </comment>
    <comment ref="F15" authorId="0" shapeId="0" xr:uid="{00000000-0006-0000-0200-000028000000}">
      <text>
        <r>
          <rPr>
            <sz val="11"/>
            <rFont val="Calibri"/>
            <family val="2"/>
            <scheme val="minor"/>
          </rPr>
          <t>YULIED.PENARANDA:
No relacionar los datos en formula, debido a que al final no nos da la suma exacta.</t>
        </r>
      </text>
    </comment>
    <comment ref="S15" authorId="0" shapeId="0" xr:uid="{00000000-0006-0000-0200-000029000000}">
      <text>
        <r>
          <rPr>
            <sz val="11"/>
            <rFont val="Calibri"/>
            <family val="2"/>
            <scheme val="minor"/>
          </rPr>
          <t>YULIED.PENARANDA:
Verificar las sumas, que no sea inferior ni superior al 100%</t>
        </r>
      </text>
    </comment>
    <comment ref="F16" authorId="0" shapeId="0" xr:uid="{00000000-0006-0000-0200-00002A000000}">
      <text>
        <r>
          <rPr>
            <sz val="11"/>
            <rFont val="Calibri"/>
            <family val="2"/>
            <scheme val="minor"/>
          </rPr>
          <t>YULIED.PENARANDA:
No relacionar los datos en formula, debido a que al final no nos da la suma exacta.</t>
        </r>
      </text>
    </comment>
    <comment ref="S16" authorId="0" shapeId="0" xr:uid="{00000000-0006-0000-0200-00002B000000}">
      <text>
        <r>
          <rPr>
            <sz val="11"/>
            <rFont val="Calibri"/>
            <family val="2"/>
            <scheme val="minor"/>
          </rPr>
          <t>YULIED.PENARANDA:
Verificar las sumas, que no sea inferior ni superior al 100%</t>
        </r>
      </text>
    </comment>
    <comment ref="F17" authorId="0" shapeId="0" xr:uid="{00000000-0006-0000-0200-00002C000000}">
      <text>
        <r>
          <rPr>
            <sz val="11"/>
            <rFont val="Calibri"/>
            <family val="2"/>
            <scheme val="minor"/>
          </rPr>
          <t>YULIED.PENARANDA:
No relacionar los datos en formula, debido a que al final no nos da la suma exacta.</t>
        </r>
      </text>
    </comment>
    <comment ref="S17" authorId="0" shapeId="0" xr:uid="{00000000-0006-0000-0200-00002D000000}">
      <text>
        <r>
          <rPr>
            <sz val="11"/>
            <rFont val="Calibri"/>
            <family val="2"/>
            <scheme val="minor"/>
          </rPr>
          <t>YULIED.PENARANDA:
Verificar las sumas, que no sea inferior ni superior al 100%</t>
        </r>
      </text>
    </comment>
    <comment ref="F18" authorId="0" shapeId="0" xr:uid="{00000000-0006-0000-0200-00002E000000}">
      <text>
        <r>
          <rPr>
            <sz val="11"/>
            <rFont val="Calibri"/>
            <family val="2"/>
            <scheme val="minor"/>
          </rPr>
          <t>YULIED.PENARANDA:
No relacionar los datos en formula, debido a que al final no nos da la suma exacta.</t>
        </r>
      </text>
    </comment>
    <comment ref="S18" authorId="0" shapeId="0" xr:uid="{00000000-0006-0000-0200-00002F000000}">
      <text>
        <r>
          <rPr>
            <sz val="11"/>
            <rFont val="Calibri"/>
            <family val="2"/>
            <scheme val="minor"/>
          </rPr>
          <t>YULIED.PENARANDA:
Verificar las sumas, que no sea inferior ni superior al 100%</t>
        </r>
      </text>
    </comment>
    <comment ref="F19" authorId="0" shapeId="0" xr:uid="{00000000-0006-0000-0200-000030000000}">
      <text>
        <r>
          <rPr>
            <sz val="11"/>
            <rFont val="Calibri"/>
            <family val="2"/>
            <scheme val="minor"/>
          </rPr>
          <t>YULIED.PENARANDA:
No relacionar los datos en formula, debido a que al final no nos da la suma exacta.</t>
        </r>
      </text>
    </comment>
    <comment ref="S19" authorId="0" shapeId="0" xr:uid="{00000000-0006-0000-0200-000031000000}">
      <text>
        <r>
          <rPr>
            <sz val="11"/>
            <rFont val="Calibri"/>
            <family val="2"/>
            <scheme val="minor"/>
          </rPr>
          <t>YULIED.PENARANDA:
Verificar las sumas, que no sea inferior ni superior al 100%</t>
        </r>
      </text>
    </comment>
    <comment ref="F20" authorId="0" shapeId="0" xr:uid="{00000000-0006-0000-0200-000032000000}">
      <text>
        <r>
          <rPr>
            <sz val="11"/>
            <rFont val="Calibri"/>
            <family val="2"/>
            <scheme val="minor"/>
          </rPr>
          <t>YULIED.PENARANDA:
No relacionar los datos en formula, debido a que al final no nos da la suma exacta.</t>
        </r>
      </text>
    </comment>
    <comment ref="S20" authorId="0" shapeId="0" xr:uid="{00000000-0006-0000-0200-000033000000}">
      <text>
        <r>
          <rPr>
            <sz val="11"/>
            <rFont val="Calibri"/>
            <family val="2"/>
            <scheme val="minor"/>
          </rPr>
          <t>YULIED.PENARANDA:
Verificar las sumas, que no sea inferior ni superior al 100%</t>
        </r>
      </text>
    </comment>
    <comment ref="F21" authorId="0" shapeId="0" xr:uid="{00000000-0006-0000-0200-000034000000}">
      <text>
        <r>
          <rPr>
            <sz val="11"/>
            <rFont val="Calibri"/>
            <family val="2"/>
            <scheme val="minor"/>
          </rPr>
          <t>YULIED.PENARANDA:
No relacionar los datos en formula, debido a que al final no nos da la suma exacta.</t>
        </r>
      </text>
    </comment>
    <comment ref="S21" authorId="0" shapeId="0" xr:uid="{00000000-0006-0000-0200-000035000000}">
      <text>
        <r>
          <rPr>
            <sz val="11"/>
            <rFont val="Calibri"/>
            <family val="2"/>
            <scheme val="minor"/>
          </rPr>
          <t>YULIED.PENARANDA:
Verificar las sumas, que no sea inferior ni superior al 100%</t>
        </r>
      </text>
    </comment>
    <comment ref="F22" authorId="0" shapeId="0" xr:uid="{00000000-0006-0000-0200-000036000000}">
      <text>
        <r>
          <rPr>
            <sz val="11"/>
            <rFont val="Calibri"/>
            <family val="2"/>
            <scheme val="minor"/>
          </rPr>
          <t>YULIED.PENARANDA:
No relacionar los datos en formula, debido a que al final no nos da la suma exacta.</t>
        </r>
      </text>
    </comment>
    <comment ref="S22" authorId="0" shapeId="0" xr:uid="{00000000-0006-0000-0200-000037000000}">
      <text>
        <r>
          <rPr>
            <sz val="11"/>
            <rFont val="Calibri"/>
            <family val="2"/>
            <scheme val="minor"/>
          </rPr>
          <t>YULIED.PENARANDA:
Verificar las sumas, que no sea inferior ni superior al 100%</t>
        </r>
      </text>
    </comment>
    <comment ref="T23" authorId="0" shapeId="0" xr:uid="{00000000-0006-0000-0200-000038000000}">
      <text>
        <r>
          <rPr>
            <sz val="11"/>
            <rFont val="Calibri"/>
            <family val="2"/>
            <scheme val="minor"/>
          </rPr>
          <t>YULIED.PENARANDA:
Nos debe dar 100%</t>
        </r>
      </text>
    </comment>
    <comment ref="U23" authorId="0" shapeId="0" xr:uid="{00000000-0006-0000-0200-000039000000}">
      <text>
        <r>
          <rPr>
            <sz val="11"/>
            <rFont val="Calibri"/>
            <family val="2"/>
            <scheme val="minor"/>
          </rPr>
          <t>YULIED.PENARANDA:
Nos debe dar 100%</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
  </authors>
  <commentList>
    <comment ref="A4" authorId="0" shapeId="0" xr:uid="{00000000-0006-0000-0300-000001000000}">
      <text>
        <r>
          <rPr>
            <sz val="11"/>
            <rFont val="Calibri"/>
            <family val="2"/>
            <scheme val="minor"/>
          </rPr>
          <t>YULIED.PENARANDA:
Describir el nombre completo de la oficina, dirección o subdirección que gerencia el proyecto de inversión.</t>
        </r>
      </text>
    </comment>
    <comment ref="A5" authorId="0" shapeId="0" xr:uid="{00000000-0006-0000-0300-000002000000}">
      <text>
        <r>
          <rPr>
            <sz val="11"/>
            <rFont val="Calibri"/>
            <family val="2"/>
            <scheme val="minor"/>
          </rPr>
          <t xml:space="preserve">YULIED.PENARANDA:
Describir el número y nombre completo del proyecto de inversión. </t>
        </r>
      </text>
    </comment>
    <comment ref="A6" authorId="0" shapeId="0" xr:uid="{00000000-0006-0000-0300-000003000000}">
      <text>
        <r>
          <rPr>
            <sz val="11"/>
            <rFont val="Calibri"/>
            <family val="2"/>
            <scheme val="minor"/>
          </rPr>
          <t>YULIED.PENARANDA:
Relacionar el período del reporte</t>
        </r>
      </text>
    </comment>
    <comment ref="A8" authorId="0" shapeId="0" xr:uid="{00000000-0006-0000-0300-000004000000}">
      <text>
        <r>
          <rPr>
            <sz val="11"/>
            <rFont val="Calibri"/>
            <family val="2"/>
            <scheme val="minor"/>
          </rPr>
          <t>SPCI:
Número de la meta proyecto de inversión, según la asignación dada en  SEGPLAN</t>
        </r>
      </text>
    </comment>
    <comment ref="B8" authorId="0" shapeId="0" xr:uid="{00000000-0006-0000-0300-000005000000}">
      <text>
        <r>
          <rPr>
            <sz val="11"/>
            <rFont val="Calibri"/>
            <family val="2"/>
            <scheme val="minor"/>
          </rPr>
          <t>SPCI:
mbre completo de la meta proyecto de inversión, igual como quedo en inversión</t>
        </r>
      </text>
    </comment>
    <comment ref="C8" authorId="0" shapeId="0" xr:uid="{00000000-0006-0000-0300-000006000000}">
      <text>
        <r>
          <rPr>
            <sz val="11"/>
            <rFont val="Calibri"/>
            <family val="2"/>
            <scheme val="minor"/>
          </rPr>
          <t>SPCI:
Significa la identificación de  la localización de la meta proyecto de inverisón donde se define un punto de inversión (puede ser un punto específico intralocal, localidad, supra local). Si la inversión se puede reconcer en más de un punto se desagregará en varios puntos de inversión. En este mismo espacio se requiere de la descripción del punto (caracteristicas).</t>
        </r>
      </text>
    </comment>
    <comment ref="D8" authorId="0" shapeId="0" xr:uid="{00000000-0006-0000-0300-000007000000}">
      <text>
        <r>
          <rPr>
            <sz val="11"/>
            <rFont val="Calibri"/>
            <family val="2"/>
            <scheme val="minor"/>
          </rPr>
          <t>SPCI:
Se desagrega los siguientes elementos.
Magnitud física y presupuestal de la vigencia, así como la magnitud física y presupuestal de las reservas y el total de cada una de ellas, el cual debe coincidir con lo reportado en inversión.</t>
        </r>
      </text>
    </comment>
    <comment ref="E8" authorId="0" shapeId="0" xr:uid="{00000000-0006-0000-0300-000008000000}">
      <text>
        <r>
          <rPr>
            <sz val="11"/>
            <rFont val="Calibri"/>
            <family val="2"/>
            <scheme val="minor"/>
          </rPr>
          <t>SPCI:
magnitud física y presupuestal  programada para al inicio del plan de desarrollo.</t>
        </r>
      </text>
    </comment>
    <comment ref="S9" authorId="0" shapeId="0" xr:uid="{00000000-0006-0000-0300-000009000000}">
      <text>
        <r>
          <rPr>
            <sz val="11"/>
            <rFont val="Calibri"/>
            <family val="2"/>
            <scheme val="minor"/>
          </rPr>
          <t>Paola Andrea Rodríguez Barrero:
Este espacio está destinado para registrar las justificaciones u otras observaciones que haya lugar en la actualización de la programación de la meta en la territorialización. Siempre debe mostrar coherencia con componente de inversión.</t>
        </r>
      </text>
    </comment>
    <comment ref="AF9" authorId="0" shapeId="0" xr:uid="{00000000-0006-0000-0300-00000A000000}">
      <text>
        <r>
          <rPr>
            <sz val="11"/>
            <rFont val="Calibri"/>
            <family val="2"/>
            <scheme val="minor"/>
          </rPr>
          <t xml:space="preserve">Paola Andrea Rodríguez Barrero:
En este campo se deberán registrar las observaciones y/o acciones desarrolladas en el punto de inversión en el trimestre reportado. </t>
        </r>
      </text>
    </comment>
    <comment ref="AJ9" authorId="0" shapeId="0" xr:uid="{00000000-0006-0000-0300-00000B000000}">
      <text>
        <r>
          <rPr>
            <sz val="11"/>
            <rFont val="Calibri"/>
            <family val="2"/>
            <scheme val="minor"/>
          </rPr>
          <t>Paola Andrea Rodríguez Barreo:
Responde a la georreferenciación de la meta que puede ser de geometría línea, punto o polígono, en este campo se deberá registrar el nombre el archivo adjunto (Shapefile, datos como coordenadas o dirección) y la fecha de entrega de la georreferenciación.</t>
        </r>
      </text>
    </comment>
    <comment ref="AK9" authorId="0" shapeId="0" xr:uid="{00000000-0006-0000-0300-00000C000000}">
      <text>
        <r>
          <rPr>
            <sz val="11"/>
            <rFont val="Calibri"/>
            <family val="2"/>
            <scheme val="minor"/>
          </rPr>
          <t xml:space="preserve">Paola Andrea Rodríguez Barrero:
Área de influencia que abarca la inversión:
°Área intralocal (áreas específicas de parques, suelos entre otros)
°Localidad
°Supralocal más de una localidad (Cerros orientales, subcuenca, etc).
o Comentar la incidencia que se busca obtener con desarrollo de las acciones a ejecutar en el punto de inversión.
</t>
        </r>
      </text>
    </comment>
    <comment ref="AL9" authorId="0" shapeId="0" xr:uid="{00000000-0006-0000-0300-00000D000000}">
      <text>
        <r>
          <rPr>
            <sz val="11"/>
            <rFont val="Calibri"/>
            <family val="2"/>
            <scheme val="minor"/>
          </rPr>
          <t xml:space="preserve">Paola Andrea Rodríguez Barrero:
En este campo se registra si el punto de inversión está relacionado espacialmente con un polígono de mejoramiento ya sea por que se encuentra directamente en el área definida o si se encuentra en el área de influencia de la acción en el punto de inversión. </t>
        </r>
      </text>
    </comment>
    <comment ref="AM9" authorId="0" shapeId="0" xr:uid="{00000000-0006-0000-0300-00000E000000}">
      <text>
        <r>
          <rPr>
            <sz val="11"/>
            <rFont val="Calibri"/>
            <family val="2"/>
            <scheme val="minor"/>
          </rPr>
          <t xml:space="preserve">Paola Andrea Rodríguez Barrero:
En este campo se registra si la acción en el punto de inversión apunta a una política pública. Ej: Política pública poblacional, diversidad, humedales, entre otras. </t>
        </r>
      </text>
    </comment>
    <comment ref="AN9" authorId="0" shapeId="0" xr:uid="{00000000-0006-0000-0300-00000F000000}">
      <text>
        <r>
          <rPr>
            <sz val="11"/>
            <rFont val="Calibri"/>
            <family val="2"/>
            <scheme val="minor"/>
          </rPr>
          <t xml:space="preserve">SPCI:
Número de personas identificadas en la localización asociada al punto de inversión.
</t>
        </r>
      </text>
    </comment>
    <comment ref="AP9" authorId="0" shapeId="0" xr:uid="{00000000-0006-0000-0300-000010000000}">
      <text>
        <r>
          <rPr>
            <sz val="11"/>
            <rFont val="Calibri"/>
            <family val="2"/>
            <scheme val="minor"/>
          </rPr>
          <t>YULIED.PENARANDA:
a. 0-5 (primera infancia)
b.6-12 (Infancia)
c. 13-17 (Adolescencia)
d. 18-26 (Juventud)
e. 27-59 (adultez)
f. 60+Adelante (Envejecimiento y vejez)
z. Grupo etario sin definir</t>
        </r>
      </text>
    </comment>
    <comment ref="AS9" authorId="0" shapeId="0" xr:uid="{00000000-0006-0000-0300-000011000000}">
      <text>
        <r>
          <rPr>
            <sz val="11"/>
            <rFont val="Calibri"/>
            <family val="2"/>
            <scheme val="minor"/>
          </rPr>
          <t>YULIED.PENARANDA:
a. 0-5 (primera infancia)
b.6-12 (Infancia)
c. 13-17 (Adolescencia)
d. 18-26 (Juventud)
e. 27-59 (adultez)
f. 60+Adelante (Envejecimiento y vejez)
z. Grupo etario sin definir</t>
        </r>
      </text>
    </comment>
    <comment ref="AV9" authorId="0" shapeId="0" xr:uid="{00000000-0006-0000-0300-000012000000}">
      <text>
        <r>
          <rPr>
            <sz val="11"/>
            <rFont val="Calibri"/>
            <family val="2"/>
            <scheme val="minor"/>
          </rPr>
          <t>SPCI:
Describir la condición poblacional identificada, esta puede ser: el grupo Jóvenes descolarizados, Niños y niñas de primera infancia, Adulto-a trabajador-a formal, Adulto-a trabajador-a informal, ciudadanos habitantes de calle, comunidad en general, familias en emergencia social, familias en situación de vulnerabilidad, familias ubicadas en zonas de alto riesgo, Familias campesinas, Servidores y Servidoras Públicos, otro (indicar cual).</t>
        </r>
      </text>
    </comment>
    <comment ref="AX9" authorId="0" shapeId="0" xr:uid="{00000000-0006-0000-0300-000013000000}">
      <text>
        <r>
          <rPr>
            <sz val="11"/>
            <rFont val="Calibri"/>
            <family val="2"/>
            <scheme val="minor"/>
          </rPr>
          <t xml:space="preserve">YULIED.PENARANDA:
Afrocolombianos, palenqueros y negritudes
Indígenas
No identifica grupo étnicos
Otros grupos étnicos
ROM
Raizales
</t>
        </r>
      </text>
    </comment>
    <comment ref="AZ9" authorId="0" shapeId="0" xr:uid="{00000000-0006-0000-0300-000014000000}">
      <text>
        <r>
          <rPr>
            <sz val="11"/>
            <rFont val="Calibri"/>
            <family val="2"/>
            <scheme val="minor"/>
          </rPr>
          <t xml:space="preserve">SPCI:
Se relaciona con el seguimiento a la población de acuerdo a la magnitud de la meta.
</t>
        </r>
      </text>
    </comment>
    <comment ref="D10" authorId="0" shapeId="0" xr:uid="{00000000-0006-0000-0300-000015000000}">
      <text>
        <r>
          <rPr>
            <sz val="11"/>
            <rFont val="Calibri"/>
            <family val="2"/>
            <scheme val="minor"/>
          </rPr>
          <t xml:space="preserve">YULIED.PENARANDA:
Magnitud física de la meta proyecto de inversión, a programar o a realizar seguimiento, según la columna en que se reporte. </t>
        </r>
      </text>
    </comment>
    <comment ref="D11" authorId="0" shapeId="0" xr:uid="{00000000-0006-0000-0300-000016000000}">
      <text>
        <r>
          <rPr>
            <sz val="11"/>
            <rFont val="Calibri"/>
            <family val="2"/>
            <scheme val="minor"/>
          </rPr>
          <t>YULIED.PENARANDA:
Recursos presupuestales asignados para la vigencia en programación  y/o seguimiento, según la columna en que se reporte</t>
        </r>
      </text>
    </comment>
    <comment ref="D12" authorId="0" shapeId="0" xr:uid="{00000000-0006-0000-0300-000017000000}">
      <text>
        <r>
          <rPr>
            <sz val="11"/>
            <rFont val="Calibri"/>
            <family val="2"/>
            <scheme val="minor"/>
          </rPr>
          <t>YULIED.PENARANDA:
Magnitud física asociada a la reservas,  aplica para las meta con tipología suma, las cuales se pueden desagregar por los compromisos contraídos que al cierre de la vigencia fiscal no  se cumplierón.</t>
        </r>
      </text>
    </comment>
    <comment ref="D13" authorId="0" shapeId="0" xr:uid="{00000000-0006-0000-0300-000018000000}">
      <text>
        <r>
          <rPr>
            <sz val="11"/>
            <rFont val="Calibri"/>
            <family val="2"/>
            <scheme val="minor"/>
          </rPr>
          <t>YULIED.PENARANDA:
Son compromisos legalmente contraídos que al cierre de la vigencia fiscal no se han atendido por no haberse completado las formalidades necesarias que hagan exigible el pago al terminarse el año.</t>
        </r>
      </text>
    </comment>
    <comment ref="D14" authorId="0" shapeId="0" xr:uid="{00000000-0006-0000-0300-000019000000}">
      <text>
        <r>
          <rPr>
            <sz val="11"/>
            <rFont val="Calibri"/>
            <family val="2"/>
            <scheme val="minor"/>
          </rPr>
          <t>YULIED.PENARANDA:
Para las metas de tipología suma (vigencia *reservas). Para las demás tipos de metas se asocia el mismo dato de la vigencia.</t>
        </r>
      </text>
    </comment>
    <comment ref="D15" authorId="0" shapeId="0" xr:uid="{00000000-0006-0000-0300-00001A000000}">
      <text>
        <r>
          <rPr>
            <sz val="11"/>
            <rFont val="Calibri"/>
            <family val="2"/>
            <scheme val="minor"/>
          </rPr>
          <t>YULIED.PENARANDA:
Se suma los recursos presupuestales (vigencia + reservas)</t>
        </r>
      </text>
    </comment>
    <comment ref="D17" authorId="0" shapeId="0" xr:uid="{00000000-0006-0000-0300-00001B000000}">
      <text>
        <r>
          <rPr>
            <sz val="11"/>
            <rFont val="Calibri"/>
            <family val="2"/>
            <scheme val="minor"/>
          </rPr>
          <t xml:space="preserve">YULIED.PENARANDA:
Magnitud física de la meta proyecto de inversión, a programar o a realizar seguimiento, según la columna en que se reporte. </t>
        </r>
      </text>
    </comment>
    <comment ref="D18" authorId="0" shapeId="0" xr:uid="{00000000-0006-0000-0300-00001C000000}">
      <text>
        <r>
          <rPr>
            <sz val="11"/>
            <rFont val="Calibri"/>
            <family val="2"/>
            <scheme val="minor"/>
          </rPr>
          <t>YULIED.PENARANDA:
Recursos presupuestales asignados para la vigencia en programación  y/o seguimiento, según la columna en que se reporte</t>
        </r>
      </text>
    </comment>
    <comment ref="D19" authorId="0" shapeId="0" xr:uid="{00000000-0006-0000-0300-00001D000000}">
      <text>
        <r>
          <rPr>
            <sz val="11"/>
            <rFont val="Calibri"/>
            <family val="2"/>
            <scheme val="minor"/>
          </rPr>
          <t>YULIED.PENARANDA:
Magnitud física asociada a la reservas,  aplica para las meta con tipología suma, las cuales se pueden desagregar por los compromisos contraídos que al cierre de la vigencia fiscal no  se cumplierón.</t>
        </r>
      </text>
    </comment>
    <comment ref="D20" authorId="0" shapeId="0" xr:uid="{00000000-0006-0000-0300-00001E000000}">
      <text>
        <r>
          <rPr>
            <sz val="11"/>
            <rFont val="Calibri"/>
            <family val="2"/>
            <scheme val="minor"/>
          </rPr>
          <t>YULIED.PENARANDA:
Son compromisos legalmente contraídos que al cierre de la vigencia fiscal no se han atendido por no haberse completado las formalidades necesarias que hagan exigible el pago al terminarse el año.</t>
        </r>
      </text>
    </comment>
    <comment ref="D21" authorId="0" shapeId="0" xr:uid="{00000000-0006-0000-0300-00001F000000}">
      <text>
        <r>
          <rPr>
            <sz val="11"/>
            <rFont val="Calibri"/>
            <family val="2"/>
            <scheme val="minor"/>
          </rPr>
          <t>YULIED.PENARANDA:
Para las metas de tipología suma (vigencia *reservas). Para las demás tipos de metas se asocia el mismo dato de la vigencia.</t>
        </r>
      </text>
    </comment>
    <comment ref="D22" authorId="0" shapeId="0" xr:uid="{00000000-0006-0000-0300-000020000000}">
      <text>
        <r>
          <rPr>
            <sz val="11"/>
            <rFont val="Calibri"/>
            <family val="2"/>
            <scheme val="minor"/>
          </rPr>
          <t>YULIED.PENARANDA:
Se suma los recursos presupuestales (vigencia + reservas)</t>
        </r>
      </text>
    </comment>
    <comment ref="D24" authorId="0" shapeId="0" xr:uid="{00000000-0006-0000-0300-000021000000}">
      <text>
        <r>
          <rPr>
            <sz val="11"/>
            <rFont val="Calibri"/>
            <family val="2"/>
            <scheme val="minor"/>
          </rPr>
          <t xml:space="preserve">YULIED.PENARANDA:
Magnitud física de la meta proyecto de inversión, a programar o a realizar seguimiento, según la columna en que se reporte. </t>
        </r>
      </text>
    </comment>
    <comment ref="D25" authorId="0" shapeId="0" xr:uid="{00000000-0006-0000-0300-000022000000}">
      <text>
        <r>
          <rPr>
            <sz val="11"/>
            <rFont val="Calibri"/>
            <family val="2"/>
            <scheme val="minor"/>
          </rPr>
          <t>YULIED.PENARANDA:
Recursos presupuestales asignados para la vigencia en programación  y/o seguimiento, según la columna en que se reporte</t>
        </r>
      </text>
    </comment>
    <comment ref="D26" authorId="0" shapeId="0" xr:uid="{00000000-0006-0000-0300-000023000000}">
      <text>
        <r>
          <rPr>
            <sz val="11"/>
            <rFont val="Calibri"/>
            <family val="2"/>
            <scheme val="minor"/>
          </rPr>
          <t>YULIED.PENARANDA:
Magnitud física asociada a la reservas,  aplica para las meta con tipología suma, las cuales se pueden desagregar por los compromisos contraídos que al cierre de la vigencia fiscal no  se cumplierón.</t>
        </r>
      </text>
    </comment>
    <comment ref="D27" authorId="0" shapeId="0" xr:uid="{00000000-0006-0000-0300-000024000000}">
      <text>
        <r>
          <rPr>
            <sz val="11"/>
            <rFont val="Calibri"/>
            <family val="2"/>
            <scheme val="minor"/>
          </rPr>
          <t>YULIED.PENARANDA:
Son compromisos legalmente contraídos que al cierre de la vigencia fiscal no se han atendido por no haberse completado las formalidades necesarias que hagan exigible el pago al terminarse el año.</t>
        </r>
      </text>
    </comment>
    <comment ref="D28" authorId="0" shapeId="0" xr:uid="{00000000-0006-0000-0300-000025000000}">
      <text>
        <r>
          <rPr>
            <sz val="11"/>
            <rFont val="Calibri"/>
            <family val="2"/>
            <scheme val="minor"/>
          </rPr>
          <t>YULIED.PENARANDA:
Para las metas de tipología suma (vigencia *reservas). Para las demás tipos de metas se asocia el mismo dato de la vigencia.</t>
        </r>
      </text>
    </comment>
    <comment ref="D29" authorId="0" shapeId="0" xr:uid="{00000000-0006-0000-0300-000026000000}">
      <text>
        <r>
          <rPr>
            <sz val="11"/>
            <rFont val="Calibri"/>
            <family val="2"/>
            <scheme val="minor"/>
          </rPr>
          <t>YULIED.PENARANDA:
Se suma los recursos presupuestales (vigencia + reservas)</t>
        </r>
      </text>
    </comment>
    <comment ref="D31" authorId="0" shapeId="0" xr:uid="{00000000-0006-0000-0300-000027000000}">
      <text>
        <r>
          <rPr>
            <sz val="11"/>
            <rFont val="Calibri"/>
            <family val="2"/>
            <scheme val="minor"/>
          </rPr>
          <t xml:space="preserve">YULIED.PENARANDA:
Magnitud física de la meta proyecto de inversión, a programar o a realizar seguimiento, según la columna en que se reporte. </t>
        </r>
      </text>
    </comment>
    <comment ref="D32" authorId="0" shapeId="0" xr:uid="{00000000-0006-0000-0300-000028000000}">
      <text>
        <r>
          <rPr>
            <sz val="11"/>
            <rFont val="Calibri"/>
            <family val="2"/>
            <scheme val="minor"/>
          </rPr>
          <t>YULIED.PENARANDA:
Recursos presupuestales asignados para la vigencia en programación  y/o seguimiento, según la columna en que se reporte</t>
        </r>
      </text>
    </comment>
    <comment ref="D33" authorId="0" shapeId="0" xr:uid="{00000000-0006-0000-0300-000029000000}">
      <text>
        <r>
          <rPr>
            <sz val="11"/>
            <rFont val="Calibri"/>
            <family val="2"/>
            <scheme val="minor"/>
          </rPr>
          <t>YULIED.PENARANDA:
Magnitud física asociada a la reservas,  aplica para las meta con tipología suma, las cuales se pueden desagregar por los compromisos contraídos que al cierre de la vigencia fiscal no  se cumplierón.</t>
        </r>
      </text>
    </comment>
    <comment ref="D34" authorId="0" shapeId="0" xr:uid="{00000000-0006-0000-0300-00002A000000}">
      <text>
        <r>
          <rPr>
            <sz val="11"/>
            <rFont val="Calibri"/>
            <family val="2"/>
            <scheme val="minor"/>
          </rPr>
          <t>YULIED.PENARANDA:
Son compromisos legalmente contraídos que al cierre de la vigencia fiscal no se han atendido por no haberse completado las formalidades necesarias que hagan exigible el pago al terminarse el año.</t>
        </r>
      </text>
    </comment>
    <comment ref="D35" authorId="0" shapeId="0" xr:uid="{00000000-0006-0000-0300-00002B000000}">
      <text>
        <r>
          <rPr>
            <sz val="11"/>
            <rFont val="Calibri"/>
            <family val="2"/>
            <scheme val="minor"/>
          </rPr>
          <t>YULIED.PENARANDA:
Para las metas de tipología suma (vigencia *reservas). Para las demás tipos de metas se asocia el mismo dato de la vigencia.</t>
        </r>
      </text>
    </comment>
    <comment ref="D36" authorId="0" shapeId="0" xr:uid="{00000000-0006-0000-0300-00002C000000}">
      <text>
        <r>
          <rPr>
            <sz val="11"/>
            <rFont val="Calibri"/>
            <family val="2"/>
            <scheme val="minor"/>
          </rPr>
          <t>YULIED.PENARANDA:
Se suma los recursos presupuestales (vigencia + reservas)</t>
        </r>
      </text>
    </comment>
    <comment ref="D38" authorId="0" shapeId="0" xr:uid="{00000000-0006-0000-0300-00002D000000}">
      <text>
        <r>
          <rPr>
            <sz val="11"/>
            <rFont val="Calibri"/>
            <family val="2"/>
            <scheme val="minor"/>
          </rPr>
          <t xml:space="preserve">YULIED.PENARANDA:
Magnitud física de la meta proyecto de inversión, a programar o a realizar seguimiento, según la columna en que se reporte. </t>
        </r>
      </text>
    </comment>
    <comment ref="D39" authorId="0" shapeId="0" xr:uid="{00000000-0006-0000-0300-00002E000000}">
      <text>
        <r>
          <rPr>
            <sz val="11"/>
            <rFont val="Calibri"/>
            <family val="2"/>
            <scheme val="minor"/>
          </rPr>
          <t>YULIED.PENARANDA:
Recursos presupuestales asignados para la vigencia en programación  y/o seguimiento, según la columna en que se reporte</t>
        </r>
      </text>
    </comment>
    <comment ref="D40" authorId="0" shapeId="0" xr:uid="{00000000-0006-0000-0300-00002F000000}">
      <text>
        <r>
          <rPr>
            <sz val="11"/>
            <rFont val="Calibri"/>
            <family val="2"/>
            <scheme val="minor"/>
          </rPr>
          <t>YULIED.PENARANDA:
Magnitud física asociada a la reservas,  aplica para las meta con tipología suma, las cuales se pueden desagregar por los compromisos contraídos que al cierre de la vigencia fiscal no  se cumplierón.</t>
        </r>
      </text>
    </comment>
    <comment ref="D41" authorId="0" shapeId="0" xr:uid="{00000000-0006-0000-0300-000030000000}">
      <text>
        <r>
          <rPr>
            <sz val="11"/>
            <rFont val="Calibri"/>
            <family val="2"/>
            <scheme val="minor"/>
          </rPr>
          <t>YULIED.PENARANDA:
Son compromisos legalmente contraídos que al cierre de la vigencia fiscal no se han atendido por no haberse completado las formalidades necesarias que hagan exigible el pago al terminarse el año.</t>
        </r>
      </text>
    </comment>
    <comment ref="D42" authorId="0" shapeId="0" xr:uid="{00000000-0006-0000-0300-000031000000}">
      <text>
        <r>
          <rPr>
            <sz val="11"/>
            <rFont val="Calibri"/>
            <family val="2"/>
            <scheme val="minor"/>
          </rPr>
          <t>YULIED.PENARANDA:
Para las metas de tipología suma (vigencia *reservas). Para las demás tipos de metas se asocia el mismo dato de la vigencia.</t>
        </r>
      </text>
    </comment>
    <comment ref="D43" authorId="0" shapeId="0" xr:uid="{00000000-0006-0000-0300-000032000000}">
      <text>
        <r>
          <rPr>
            <sz val="11"/>
            <rFont val="Calibri"/>
            <family val="2"/>
            <scheme val="minor"/>
          </rPr>
          <t>YULIED.PENARANDA:
Se suma los recursos presupuestales (vigencia + reservas)</t>
        </r>
      </text>
    </comment>
    <comment ref="D45" authorId="0" shapeId="0" xr:uid="{00000000-0006-0000-0300-000033000000}">
      <text>
        <r>
          <rPr>
            <sz val="11"/>
            <rFont val="Calibri"/>
            <family val="2"/>
            <scheme val="minor"/>
          </rPr>
          <t xml:space="preserve">YULIED.PENARANDA:
Magnitud física de la meta proyecto de inversión, a programar o a realizar seguimiento, según la columna en que se reporte. </t>
        </r>
      </text>
    </comment>
    <comment ref="D46" authorId="0" shapeId="0" xr:uid="{00000000-0006-0000-0300-000034000000}">
      <text>
        <r>
          <rPr>
            <sz val="11"/>
            <rFont val="Calibri"/>
            <family val="2"/>
            <scheme val="minor"/>
          </rPr>
          <t>YULIED.PENARANDA:
Recursos presupuestales asignados para la vigencia en programación  y/o seguimiento, según la columna en que se reporte</t>
        </r>
      </text>
    </comment>
    <comment ref="D47" authorId="0" shapeId="0" xr:uid="{00000000-0006-0000-0300-000035000000}">
      <text>
        <r>
          <rPr>
            <sz val="11"/>
            <rFont val="Calibri"/>
            <family val="2"/>
            <scheme val="minor"/>
          </rPr>
          <t>YULIED.PENARANDA:
Magnitud física asociada a la reservas,  aplica para las meta con tipología suma, las cuales se pueden desagregar por los compromisos contraídos que al cierre de la vigencia fiscal no  se cumplierón.</t>
        </r>
      </text>
    </comment>
    <comment ref="D48" authorId="0" shapeId="0" xr:uid="{00000000-0006-0000-0300-000036000000}">
      <text>
        <r>
          <rPr>
            <sz val="11"/>
            <rFont val="Calibri"/>
            <family val="2"/>
            <scheme val="minor"/>
          </rPr>
          <t>YULIED.PENARANDA:
Son compromisos legalmente contraídos que al cierre de la vigencia fiscal no se han atendido por no haberse completado las formalidades necesarias que hagan exigible el pago al terminarse el año.</t>
        </r>
      </text>
    </comment>
    <comment ref="D49" authorId="0" shapeId="0" xr:uid="{00000000-0006-0000-0300-000037000000}">
      <text>
        <r>
          <rPr>
            <sz val="11"/>
            <rFont val="Calibri"/>
            <family val="2"/>
            <scheme val="minor"/>
          </rPr>
          <t>YULIED.PENARANDA:
Para las metas de tipología suma (vigencia *reservas). Para las demás tipos de metas se asocia el mismo dato de la vigencia.</t>
        </r>
      </text>
    </comment>
    <comment ref="D50" authorId="0" shapeId="0" xr:uid="{00000000-0006-0000-0300-000038000000}">
      <text>
        <r>
          <rPr>
            <sz val="11"/>
            <rFont val="Calibri"/>
            <family val="2"/>
            <scheme val="minor"/>
          </rPr>
          <t>YULIED.PENARANDA:
Se suma los recursos presupuestales (vigencia + reservas)</t>
        </r>
      </text>
    </comment>
    <comment ref="D52" authorId="0" shapeId="0" xr:uid="{00000000-0006-0000-0300-000039000000}">
      <text>
        <r>
          <rPr>
            <sz val="11"/>
            <rFont val="Calibri"/>
            <family val="2"/>
            <scheme val="minor"/>
          </rPr>
          <t xml:space="preserve">YULIED.PENARANDA:
Magnitud física de la meta proyecto de inversión, a programar o a realizar seguimiento, según la columna en que se reporte. </t>
        </r>
      </text>
    </comment>
    <comment ref="D53" authorId="0" shapeId="0" xr:uid="{00000000-0006-0000-0300-00003A000000}">
      <text>
        <r>
          <rPr>
            <sz val="11"/>
            <rFont val="Calibri"/>
            <family val="2"/>
            <scheme val="minor"/>
          </rPr>
          <t>YULIED.PENARANDA:
Recursos presupuestales asignados para la vigencia en programación  y/o seguimiento, según la columna en que se reporte</t>
        </r>
      </text>
    </comment>
    <comment ref="D54" authorId="0" shapeId="0" xr:uid="{00000000-0006-0000-0300-00003B000000}">
      <text>
        <r>
          <rPr>
            <sz val="11"/>
            <rFont val="Calibri"/>
            <family val="2"/>
            <scheme val="minor"/>
          </rPr>
          <t>YULIED.PENARANDA:
Magnitud física asociada a la reservas,  aplica para las meta con tipología suma, las cuales se pueden desagregar por los compromisos contraídos que al cierre de la vigencia fiscal no  se cumplierón.</t>
        </r>
      </text>
    </comment>
    <comment ref="D55" authorId="0" shapeId="0" xr:uid="{00000000-0006-0000-0300-00003C000000}">
      <text>
        <r>
          <rPr>
            <sz val="11"/>
            <rFont val="Calibri"/>
            <family val="2"/>
            <scheme val="minor"/>
          </rPr>
          <t>YULIED.PENARANDA:
Son compromisos legalmente contraídos que al cierre de la vigencia fiscal no se han atendido por no haberse completado las formalidades necesarias que hagan exigible el pago al terminarse el año.</t>
        </r>
      </text>
    </comment>
    <comment ref="D56" authorId="0" shapeId="0" xr:uid="{00000000-0006-0000-0300-00003D000000}">
      <text>
        <r>
          <rPr>
            <sz val="11"/>
            <rFont val="Calibri"/>
            <family val="2"/>
            <scheme val="minor"/>
          </rPr>
          <t>YULIED.PENARANDA:
Para las metas de tipología suma (vigencia *reservas). Para las demás tipos de metas se asocia el mismo dato de la vigencia.</t>
        </r>
      </text>
    </comment>
    <comment ref="D57" authorId="0" shapeId="0" xr:uid="{00000000-0006-0000-0300-00003E000000}">
      <text>
        <r>
          <rPr>
            <sz val="11"/>
            <rFont val="Calibri"/>
            <family val="2"/>
            <scheme val="minor"/>
          </rPr>
          <t>YULIED.PENARANDA:
Se suma los recursos presupuestales (vigencia + reservas)</t>
        </r>
      </text>
    </comment>
    <comment ref="D59" authorId="0" shapeId="0" xr:uid="{00000000-0006-0000-0300-00003F000000}">
      <text>
        <r>
          <rPr>
            <sz val="11"/>
            <rFont val="Calibri"/>
            <family val="2"/>
            <scheme val="minor"/>
          </rPr>
          <t xml:space="preserve">YULIED.PENARANDA:
Magnitud física de la meta proyecto de inversión, a programar o a realizar seguimiento, según la columna en que se reporte. </t>
        </r>
      </text>
    </comment>
    <comment ref="D60" authorId="0" shapeId="0" xr:uid="{00000000-0006-0000-0300-000040000000}">
      <text>
        <r>
          <rPr>
            <sz val="11"/>
            <rFont val="Calibri"/>
            <family val="2"/>
            <scheme val="minor"/>
          </rPr>
          <t>YULIED.PENARANDA:
Recursos presupuestales asignados para la vigencia en programación  y/o seguimiento, según la columna en que se reporte</t>
        </r>
      </text>
    </comment>
    <comment ref="D61" authorId="0" shapeId="0" xr:uid="{00000000-0006-0000-0300-000041000000}">
      <text>
        <r>
          <rPr>
            <sz val="11"/>
            <rFont val="Calibri"/>
            <family val="2"/>
            <scheme val="minor"/>
          </rPr>
          <t>YULIED.PENARANDA:
Magnitud física asociada a la reservas,  aplica para las meta con tipología suma, las cuales se pueden desagregar por los compromisos contraídos que al cierre de la vigencia fiscal no  se cumplierón.</t>
        </r>
      </text>
    </comment>
    <comment ref="D62" authorId="0" shapeId="0" xr:uid="{00000000-0006-0000-0300-000042000000}">
      <text>
        <r>
          <rPr>
            <sz val="11"/>
            <rFont val="Calibri"/>
            <family val="2"/>
            <scheme val="minor"/>
          </rPr>
          <t>YULIED.PENARANDA:
Son compromisos legalmente contraídos que al cierre de la vigencia fiscal no se han atendido por no haberse completado las formalidades necesarias que hagan exigible el pago al terminarse el año.</t>
        </r>
      </text>
    </comment>
    <comment ref="D63" authorId="0" shapeId="0" xr:uid="{00000000-0006-0000-0300-000043000000}">
      <text>
        <r>
          <rPr>
            <sz val="11"/>
            <rFont val="Calibri"/>
            <family val="2"/>
            <scheme val="minor"/>
          </rPr>
          <t>YULIED.PENARANDA:
Para las metas de tipología suma (vigencia *reservas). Para las demás tipos de metas se asocia el mismo dato de la vigencia.</t>
        </r>
      </text>
    </comment>
    <comment ref="D64" authorId="0" shapeId="0" xr:uid="{00000000-0006-0000-0300-000044000000}">
      <text>
        <r>
          <rPr>
            <sz val="11"/>
            <rFont val="Calibri"/>
            <family val="2"/>
            <scheme val="minor"/>
          </rPr>
          <t>YULIED.PENARANDA:
Se suma los recursos presupuestales (vigencia + reservas)</t>
        </r>
      </text>
    </comment>
    <comment ref="D66" authorId="0" shapeId="0" xr:uid="{00000000-0006-0000-0300-000045000000}">
      <text>
        <r>
          <rPr>
            <sz val="11"/>
            <rFont val="Calibri"/>
            <family val="2"/>
            <scheme val="minor"/>
          </rPr>
          <t xml:space="preserve">YULIED.PENARANDA:
Magnitud física de la meta proyecto de inversión, a programar o a realizar seguimiento, según la columna en que se reporte. </t>
        </r>
      </text>
    </comment>
    <comment ref="D67" authorId="0" shapeId="0" xr:uid="{00000000-0006-0000-0300-000046000000}">
      <text>
        <r>
          <rPr>
            <sz val="11"/>
            <rFont val="Calibri"/>
            <family val="2"/>
            <scheme val="minor"/>
          </rPr>
          <t>YULIED.PENARANDA:
Recursos presupuestales asignados para la vigencia en programación  y/o seguimiento, según la columna en que se reporte</t>
        </r>
      </text>
    </comment>
    <comment ref="D68" authorId="0" shapeId="0" xr:uid="{00000000-0006-0000-0300-000047000000}">
      <text>
        <r>
          <rPr>
            <sz val="11"/>
            <rFont val="Calibri"/>
            <family val="2"/>
            <scheme val="minor"/>
          </rPr>
          <t>YULIED.PENARANDA:
Magnitud física asociada a la reservas,  aplica para las meta con tipología suma, las cuales se pueden desagregar por los compromisos contraídos que al cierre de la vigencia fiscal no  se cumplierón.</t>
        </r>
      </text>
    </comment>
    <comment ref="D69" authorId="0" shapeId="0" xr:uid="{00000000-0006-0000-0300-000048000000}">
      <text>
        <r>
          <rPr>
            <sz val="11"/>
            <rFont val="Calibri"/>
            <family val="2"/>
            <scheme val="minor"/>
          </rPr>
          <t>YULIED.PENARANDA:
Son compromisos legalmente contraídos que al cierre de la vigencia fiscal no se han atendido por no haberse completado las formalidades necesarias que hagan exigible el pago al terminarse el año.</t>
        </r>
      </text>
    </comment>
    <comment ref="D70" authorId="0" shapeId="0" xr:uid="{00000000-0006-0000-0300-000049000000}">
      <text>
        <r>
          <rPr>
            <sz val="11"/>
            <rFont val="Calibri"/>
            <family val="2"/>
            <scheme val="minor"/>
          </rPr>
          <t>YULIED.PENARANDA:
Para las metas de tipología suma (vigencia *reservas). Para las demás tipos de metas se asocia el mismo dato de la vigencia.</t>
        </r>
      </text>
    </comment>
    <comment ref="D71" authorId="0" shapeId="0" xr:uid="{00000000-0006-0000-0300-00004A000000}">
      <text>
        <r>
          <rPr>
            <sz val="11"/>
            <rFont val="Calibri"/>
            <family val="2"/>
            <scheme val="minor"/>
          </rPr>
          <t>YULIED.PENARANDA:
Se suma los recursos presupuestales (vigencia + reservas)</t>
        </r>
      </text>
    </comment>
    <comment ref="D73" authorId="0" shapeId="0" xr:uid="{00000000-0006-0000-0300-00004B000000}">
      <text>
        <r>
          <rPr>
            <sz val="11"/>
            <rFont val="Calibri"/>
            <family val="2"/>
            <scheme val="minor"/>
          </rPr>
          <t xml:space="preserve">YULIED.PENARANDA:
Magnitud física de la meta proyecto de inversión, a programar o a realizar seguimiento, según la columna en que se reporte. </t>
        </r>
      </text>
    </comment>
    <comment ref="D74" authorId="0" shapeId="0" xr:uid="{00000000-0006-0000-0300-00004C000000}">
      <text>
        <r>
          <rPr>
            <sz val="11"/>
            <rFont val="Calibri"/>
            <family val="2"/>
            <scheme val="minor"/>
          </rPr>
          <t>YULIED.PENARANDA:
Recursos presupuestales asignados para la vigencia en programación  y/o seguimiento, según la columna en que se reporte</t>
        </r>
      </text>
    </comment>
    <comment ref="D75" authorId="0" shapeId="0" xr:uid="{00000000-0006-0000-0300-00004D000000}">
      <text>
        <r>
          <rPr>
            <sz val="11"/>
            <rFont val="Calibri"/>
            <family val="2"/>
            <scheme val="minor"/>
          </rPr>
          <t>YULIED.PENARANDA:
Magnitud física asociada a la reservas,  aplica para las meta con tipología suma, las cuales se pueden desagregar por los compromisos contraídos que al cierre de la vigencia fiscal no  se cumplierón.</t>
        </r>
      </text>
    </comment>
    <comment ref="D76" authorId="0" shapeId="0" xr:uid="{00000000-0006-0000-0300-00004E000000}">
      <text>
        <r>
          <rPr>
            <sz val="11"/>
            <rFont val="Calibri"/>
            <family val="2"/>
            <scheme val="minor"/>
          </rPr>
          <t>YULIED.PENARANDA:
Son compromisos legalmente contraídos que al cierre de la vigencia fiscal no se han atendido por no haberse completado las formalidades necesarias que hagan exigible el pago al terminarse el año.</t>
        </r>
      </text>
    </comment>
    <comment ref="D77" authorId="0" shapeId="0" xr:uid="{00000000-0006-0000-0300-00004F000000}">
      <text>
        <r>
          <rPr>
            <sz val="11"/>
            <rFont val="Calibri"/>
            <family val="2"/>
            <scheme val="minor"/>
          </rPr>
          <t>YULIED.PENARANDA:
Para las metas de tipología suma (vigencia *reservas). Para las demás tipos de metas se asocia el mismo dato de la vigencia.</t>
        </r>
      </text>
    </comment>
    <comment ref="D78" authorId="0" shapeId="0" xr:uid="{00000000-0006-0000-0300-000050000000}">
      <text>
        <r>
          <rPr>
            <sz val="11"/>
            <rFont val="Calibri"/>
            <family val="2"/>
            <scheme val="minor"/>
          </rPr>
          <t>YULIED.PENARANDA:
Se suma los recursos presupuestales (vigencia + reservas)</t>
        </r>
      </text>
    </comment>
    <comment ref="D80" authorId="0" shapeId="0" xr:uid="{00000000-0006-0000-0300-000051000000}">
      <text>
        <r>
          <rPr>
            <sz val="11"/>
            <rFont val="Calibri"/>
            <family val="2"/>
            <scheme val="minor"/>
          </rPr>
          <t xml:space="preserve">YULIED.PENARANDA:
Magnitud física de la meta proyecto de inversión, a programar o a realizar seguimiento, según la columna en que se reporte. </t>
        </r>
      </text>
    </comment>
    <comment ref="D81" authorId="0" shapeId="0" xr:uid="{00000000-0006-0000-0300-000052000000}">
      <text>
        <r>
          <rPr>
            <sz val="11"/>
            <rFont val="Calibri"/>
            <family val="2"/>
            <scheme val="minor"/>
          </rPr>
          <t>YULIED.PENARANDA:
Recursos presupuestales asignados para la vigencia en programación  y/o seguimiento, según la columna en que se reporte</t>
        </r>
      </text>
    </comment>
    <comment ref="D82" authorId="0" shapeId="0" xr:uid="{00000000-0006-0000-0300-000053000000}">
      <text>
        <r>
          <rPr>
            <sz val="11"/>
            <rFont val="Calibri"/>
            <family val="2"/>
            <scheme val="minor"/>
          </rPr>
          <t>YULIED.PENARANDA:
Magnitud física asociada a la reservas,  aplica para las meta con tipología suma, las cuales se pueden desagregar por los compromisos contraídos que al cierre de la vigencia fiscal no  se cumplierón.</t>
        </r>
      </text>
    </comment>
    <comment ref="D83" authorId="0" shapeId="0" xr:uid="{00000000-0006-0000-0300-000054000000}">
      <text>
        <r>
          <rPr>
            <sz val="11"/>
            <rFont val="Calibri"/>
            <family val="2"/>
            <scheme val="minor"/>
          </rPr>
          <t>YULIED.PENARANDA:
Son compromisos legalmente contraídos que al cierre de la vigencia fiscal no se han atendido por no haberse completado las formalidades necesarias que hagan exigible el pago al terminarse el año.</t>
        </r>
      </text>
    </comment>
    <comment ref="D84" authorId="0" shapeId="0" xr:uid="{00000000-0006-0000-0300-000055000000}">
      <text>
        <r>
          <rPr>
            <sz val="11"/>
            <rFont val="Calibri"/>
            <family val="2"/>
            <scheme val="minor"/>
          </rPr>
          <t>YULIED.PENARANDA:
Para las metas de tipología suma (vigencia *reservas). Para las demás tipos de metas se asocia el mismo dato de la vigencia.</t>
        </r>
      </text>
    </comment>
    <comment ref="D85" authorId="0" shapeId="0" xr:uid="{00000000-0006-0000-0300-000056000000}">
      <text>
        <r>
          <rPr>
            <sz val="11"/>
            <rFont val="Calibri"/>
            <family val="2"/>
            <scheme val="minor"/>
          </rPr>
          <t>YULIED.PENARANDA:
Se suma los recursos presupuestales (vigencia + reservas)</t>
        </r>
      </text>
    </comment>
    <comment ref="D87" authorId="0" shapeId="0" xr:uid="{00000000-0006-0000-0300-000057000000}">
      <text>
        <r>
          <rPr>
            <sz val="11"/>
            <rFont val="Calibri"/>
            <family val="2"/>
            <scheme val="minor"/>
          </rPr>
          <t xml:space="preserve">YULIED.PENARANDA:
Magnitud física de la meta proyecto de inversión, a programar o a realizar seguimiento, según la columna en que se reporte. </t>
        </r>
      </text>
    </comment>
    <comment ref="D88" authorId="0" shapeId="0" xr:uid="{00000000-0006-0000-0300-000058000000}">
      <text>
        <r>
          <rPr>
            <sz val="11"/>
            <rFont val="Calibri"/>
            <family val="2"/>
            <scheme val="minor"/>
          </rPr>
          <t>YULIED.PENARANDA:
Recursos presupuestales asignados para la vigencia en programación  y/o seguimiento, según la columna en que se reporte</t>
        </r>
      </text>
    </comment>
    <comment ref="D89" authorId="0" shapeId="0" xr:uid="{00000000-0006-0000-0300-000059000000}">
      <text>
        <r>
          <rPr>
            <sz val="11"/>
            <rFont val="Calibri"/>
            <family val="2"/>
            <scheme val="minor"/>
          </rPr>
          <t>YULIED.PENARANDA:
Magnitud física asociada a la reservas,  aplica para las meta con tipología suma, las cuales se pueden desagregar por los compromisos contraídos que al cierre de la vigencia fiscal no  se cumplierón.</t>
        </r>
      </text>
    </comment>
    <comment ref="D90" authorId="0" shapeId="0" xr:uid="{00000000-0006-0000-0300-00005A000000}">
      <text>
        <r>
          <rPr>
            <sz val="11"/>
            <rFont val="Calibri"/>
            <family val="2"/>
            <scheme val="minor"/>
          </rPr>
          <t>YULIED.PENARANDA:
Son compromisos legalmente contraídos que al cierre de la vigencia fiscal no se han atendido por no haberse completado las formalidades necesarias que hagan exigible el pago al terminarse el año.</t>
        </r>
      </text>
    </comment>
    <comment ref="D91" authorId="0" shapeId="0" xr:uid="{00000000-0006-0000-0300-00005B000000}">
      <text>
        <r>
          <rPr>
            <sz val="11"/>
            <rFont val="Calibri"/>
            <family val="2"/>
            <scheme val="minor"/>
          </rPr>
          <t>YULIED.PENARANDA:
Para las metas de tipología suma (vigencia *reservas). Para las demás tipos de metas se asocia el mismo dato de la vigencia.</t>
        </r>
      </text>
    </comment>
    <comment ref="D92" authorId="0" shapeId="0" xr:uid="{00000000-0006-0000-0300-00005C000000}">
      <text>
        <r>
          <rPr>
            <sz val="11"/>
            <rFont val="Calibri"/>
            <family val="2"/>
            <scheme val="minor"/>
          </rPr>
          <t>YULIED.PENARANDA:
Se suma los recursos presupuestales (vigencia + reservas)</t>
        </r>
      </text>
    </comment>
    <comment ref="D94" authorId="0" shapeId="0" xr:uid="{00000000-0006-0000-0300-00005D000000}">
      <text>
        <r>
          <rPr>
            <sz val="11"/>
            <rFont val="Calibri"/>
            <family val="2"/>
            <scheme val="minor"/>
          </rPr>
          <t xml:space="preserve">YULIED.PENARANDA:
Magnitud física de la meta proyecto de inversión, a programar o a realizar seguimiento, según la columna en que se reporte. </t>
        </r>
      </text>
    </comment>
    <comment ref="D95" authorId="0" shapeId="0" xr:uid="{00000000-0006-0000-0300-00005E000000}">
      <text>
        <r>
          <rPr>
            <sz val="11"/>
            <rFont val="Calibri"/>
            <family val="2"/>
            <scheme val="minor"/>
          </rPr>
          <t>YULIED.PENARANDA:
Recursos presupuestales asignados para la vigencia en programación  y/o seguimiento, según la columna en que se reporte</t>
        </r>
      </text>
    </comment>
    <comment ref="D96" authorId="0" shapeId="0" xr:uid="{00000000-0006-0000-0300-00005F000000}">
      <text>
        <r>
          <rPr>
            <sz val="11"/>
            <rFont val="Calibri"/>
            <family val="2"/>
            <scheme val="minor"/>
          </rPr>
          <t>YULIED.PENARANDA:
Magnitud física asociada a la reservas,  aplica para las meta con tipología suma, las cuales se pueden desagregar por los compromisos contraídos que al cierre de la vigencia fiscal no  se cumplierón.</t>
        </r>
      </text>
    </comment>
    <comment ref="D97" authorId="0" shapeId="0" xr:uid="{00000000-0006-0000-0300-000060000000}">
      <text>
        <r>
          <rPr>
            <sz val="11"/>
            <rFont val="Calibri"/>
            <family val="2"/>
            <scheme val="minor"/>
          </rPr>
          <t>YULIED.PENARANDA:
Son compromisos legalmente contraídos que al cierre de la vigencia fiscal no se han atendido por no haberse completado las formalidades necesarias que hagan exigible el pago al terminarse el año.</t>
        </r>
      </text>
    </comment>
    <comment ref="D98" authorId="0" shapeId="0" xr:uid="{00000000-0006-0000-0300-000061000000}">
      <text>
        <r>
          <rPr>
            <sz val="11"/>
            <rFont val="Calibri"/>
            <family val="2"/>
            <scheme val="minor"/>
          </rPr>
          <t>YULIED.PENARANDA:
Para las metas de tipología suma (vigencia *reservas). Para las demás tipos de metas se asocia el mismo dato de la vigencia.</t>
        </r>
      </text>
    </comment>
    <comment ref="D99" authorId="0" shapeId="0" xr:uid="{00000000-0006-0000-0300-000062000000}">
      <text>
        <r>
          <rPr>
            <sz val="11"/>
            <rFont val="Calibri"/>
            <family val="2"/>
            <scheme val="minor"/>
          </rPr>
          <t>YULIED.PENARANDA:
Se suma los recursos presupuestales (vigencia + reservas)</t>
        </r>
      </text>
    </comment>
    <comment ref="D101" authorId="0" shapeId="0" xr:uid="{00000000-0006-0000-0300-000063000000}">
      <text>
        <r>
          <rPr>
            <sz val="11"/>
            <rFont val="Calibri"/>
            <family val="2"/>
            <scheme val="minor"/>
          </rPr>
          <t xml:space="preserve">YULIED.PENARANDA:
Magnitud física de la meta proyecto de inversión, a programar o a realizar seguimiento, según la columna en que se reporte. </t>
        </r>
      </text>
    </comment>
    <comment ref="D102" authorId="0" shapeId="0" xr:uid="{00000000-0006-0000-0300-000064000000}">
      <text>
        <r>
          <rPr>
            <sz val="11"/>
            <rFont val="Calibri"/>
            <family val="2"/>
            <scheme val="minor"/>
          </rPr>
          <t>YULIED.PENARANDA:
Recursos presupuestales asignados para la vigencia en programación  y/o seguimiento, según la columna en que se reporte</t>
        </r>
      </text>
    </comment>
    <comment ref="D103" authorId="0" shapeId="0" xr:uid="{00000000-0006-0000-0300-000065000000}">
      <text>
        <r>
          <rPr>
            <sz val="11"/>
            <rFont val="Calibri"/>
            <family val="2"/>
            <scheme val="minor"/>
          </rPr>
          <t>YULIED.PENARANDA:
Magnitud física asociada a la reservas,  aplica para las meta con tipología suma, las cuales se pueden desagregar por los compromisos contraídos que al cierre de la vigencia fiscal no  se cumplierón.</t>
        </r>
      </text>
    </comment>
    <comment ref="D104" authorId="0" shapeId="0" xr:uid="{00000000-0006-0000-0300-000066000000}">
      <text>
        <r>
          <rPr>
            <sz val="11"/>
            <rFont val="Calibri"/>
            <family val="2"/>
            <scheme val="minor"/>
          </rPr>
          <t>YULIED.PENARANDA:
Son compromisos legalmente contraídos que al cierre de la vigencia fiscal no se han atendido por no haberse completado las formalidades necesarias que hagan exigible el pago al terminarse el año.</t>
        </r>
      </text>
    </comment>
    <comment ref="D105" authorId="0" shapeId="0" xr:uid="{00000000-0006-0000-0300-000067000000}">
      <text>
        <r>
          <rPr>
            <sz val="11"/>
            <rFont val="Calibri"/>
            <family val="2"/>
            <scheme val="minor"/>
          </rPr>
          <t>YULIED.PENARANDA:
Para las metas de tipología suma (vigencia *reservas). Para las demás tipos de metas se asocia el mismo dato de la vigencia.</t>
        </r>
      </text>
    </comment>
    <comment ref="D106" authorId="0" shapeId="0" xr:uid="{00000000-0006-0000-0300-000068000000}">
      <text>
        <r>
          <rPr>
            <sz val="11"/>
            <rFont val="Calibri"/>
            <family val="2"/>
            <scheme val="minor"/>
          </rPr>
          <t>YULIED.PENARANDA:
Se suma los recursos presupuestales (vigencia + reservas)</t>
        </r>
      </text>
    </comment>
    <comment ref="D108" authorId="0" shapeId="0" xr:uid="{00000000-0006-0000-0300-000069000000}">
      <text>
        <r>
          <rPr>
            <sz val="11"/>
            <rFont val="Calibri"/>
            <family val="2"/>
            <scheme val="minor"/>
          </rPr>
          <t xml:space="preserve">YULIED.PENARANDA:
Magnitud física de la meta proyecto de inversión, a programar o a realizar seguimiento, según la columna en que se reporte. </t>
        </r>
      </text>
    </comment>
    <comment ref="D109" authorId="0" shapeId="0" xr:uid="{00000000-0006-0000-0300-00006A000000}">
      <text>
        <r>
          <rPr>
            <sz val="11"/>
            <rFont val="Calibri"/>
            <family val="2"/>
            <scheme val="minor"/>
          </rPr>
          <t>YULIED.PENARANDA:
Recursos presupuestales asignados para la vigencia en programación  y/o seguimiento, según la columna en que se reporte</t>
        </r>
      </text>
    </comment>
    <comment ref="D110" authorId="0" shapeId="0" xr:uid="{00000000-0006-0000-0300-00006B000000}">
      <text>
        <r>
          <rPr>
            <sz val="11"/>
            <rFont val="Calibri"/>
            <family val="2"/>
            <scheme val="minor"/>
          </rPr>
          <t>YULIED.PENARANDA:
Magnitud física asociada a la reservas,  aplica para las meta con tipología suma, las cuales se pueden desagregar por los compromisos contraídos que al cierre de la vigencia fiscal no  se cumplierón.</t>
        </r>
      </text>
    </comment>
    <comment ref="D111" authorId="0" shapeId="0" xr:uid="{00000000-0006-0000-0300-00006C000000}">
      <text>
        <r>
          <rPr>
            <sz val="11"/>
            <rFont val="Calibri"/>
            <family val="2"/>
            <scheme val="minor"/>
          </rPr>
          <t>YULIED.PENARANDA:
Son compromisos legalmente contraídos que al cierre de la vigencia fiscal no se han atendido por no haberse completado las formalidades necesarias que hagan exigible el pago al terminarse el año.</t>
        </r>
      </text>
    </comment>
    <comment ref="D112" authorId="0" shapeId="0" xr:uid="{00000000-0006-0000-0300-00006D000000}">
      <text>
        <r>
          <rPr>
            <sz val="11"/>
            <rFont val="Calibri"/>
            <family val="2"/>
            <scheme val="minor"/>
          </rPr>
          <t>YULIED.PENARANDA:
Para las metas de tipología suma (vigencia *reservas). Para las demás tipos de metas se asocia el mismo dato de la vigencia.</t>
        </r>
      </text>
    </comment>
    <comment ref="D113" authorId="0" shapeId="0" xr:uid="{00000000-0006-0000-0300-00006E000000}">
      <text>
        <r>
          <rPr>
            <sz val="11"/>
            <rFont val="Calibri"/>
            <family val="2"/>
            <scheme val="minor"/>
          </rPr>
          <t>YULIED.PENARANDA:
Se suma los recursos presupuestales (vigencia + reservas)</t>
        </r>
      </text>
    </comment>
    <comment ref="D115" authorId="0" shapeId="0" xr:uid="{00000000-0006-0000-0300-00006F000000}">
      <text>
        <r>
          <rPr>
            <sz val="11"/>
            <rFont val="Calibri"/>
            <family val="2"/>
            <scheme val="minor"/>
          </rPr>
          <t xml:space="preserve">YULIED.PENARANDA:
Magnitud física de la meta proyecto de inversión, a programar o a realizar seguimiento, según la columna en que se reporte. </t>
        </r>
      </text>
    </comment>
    <comment ref="D116" authorId="0" shapeId="0" xr:uid="{00000000-0006-0000-0300-000070000000}">
      <text>
        <r>
          <rPr>
            <sz val="11"/>
            <rFont val="Calibri"/>
            <family val="2"/>
            <scheme val="minor"/>
          </rPr>
          <t>YULIED.PENARANDA:
Recursos presupuestales asignados para la vigencia en programación  y/o seguimiento, según la columna en que se reporte</t>
        </r>
      </text>
    </comment>
    <comment ref="D117" authorId="0" shapeId="0" xr:uid="{00000000-0006-0000-0300-000071000000}">
      <text>
        <r>
          <rPr>
            <sz val="11"/>
            <rFont val="Calibri"/>
            <family val="2"/>
            <scheme val="minor"/>
          </rPr>
          <t>YULIED.PENARANDA:
Magnitud física asociada a la reservas,  aplica para las meta con tipología suma, las cuales se pueden desagregar por los compromisos contraídos que al cierre de la vigencia fiscal no  se cumplierón.</t>
        </r>
      </text>
    </comment>
    <comment ref="D118" authorId="0" shapeId="0" xr:uid="{00000000-0006-0000-0300-000072000000}">
      <text>
        <r>
          <rPr>
            <sz val="11"/>
            <rFont val="Calibri"/>
            <family val="2"/>
            <scheme val="minor"/>
          </rPr>
          <t>YULIED.PENARANDA:
Son compromisos legalmente contraídos que al cierre de la vigencia fiscal no se han atendido por no haberse completado las formalidades necesarias que hagan exigible el pago al terminarse el año.</t>
        </r>
      </text>
    </comment>
    <comment ref="D119" authorId="0" shapeId="0" xr:uid="{00000000-0006-0000-0300-000073000000}">
      <text>
        <r>
          <rPr>
            <sz val="11"/>
            <rFont val="Calibri"/>
            <family val="2"/>
            <scheme val="minor"/>
          </rPr>
          <t>YULIED.PENARANDA:
Para las metas de tipología suma (vigencia *reservas). Para las demás tipos de metas se asocia el mismo dato de la vigencia.</t>
        </r>
      </text>
    </comment>
    <comment ref="D120" authorId="0" shapeId="0" xr:uid="{00000000-0006-0000-0300-000074000000}">
      <text>
        <r>
          <rPr>
            <sz val="11"/>
            <rFont val="Calibri"/>
            <family val="2"/>
            <scheme val="minor"/>
          </rPr>
          <t>YULIED.PENARANDA:
Se suma los recursos presupuestales (vigencia + reservas)</t>
        </r>
      </text>
    </comment>
    <comment ref="D122" authorId="0" shapeId="0" xr:uid="{00000000-0006-0000-0300-000075000000}">
      <text>
        <r>
          <rPr>
            <sz val="11"/>
            <rFont val="Calibri"/>
            <family val="2"/>
            <scheme val="minor"/>
          </rPr>
          <t xml:space="preserve">YULIED.PENARANDA:
Magnitud física de la meta proyecto de inversión, a programar o a realizar seguimiento, según la columna en que se reporte. </t>
        </r>
      </text>
    </comment>
    <comment ref="D123" authorId="0" shapeId="0" xr:uid="{00000000-0006-0000-0300-000076000000}">
      <text>
        <r>
          <rPr>
            <sz val="11"/>
            <rFont val="Calibri"/>
            <family val="2"/>
            <scheme val="minor"/>
          </rPr>
          <t>YULIED.PENARANDA:
Recursos presupuestales asignados para la vigencia en programación  y/o seguimiento, según la columna en que se reporte</t>
        </r>
      </text>
    </comment>
    <comment ref="D124" authorId="0" shapeId="0" xr:uid="{00000000-0006-0000-0300-000077000000}">
      <text>
        <r>
          <rPr>
            <sz val="11"/>
            <rFont val="Calibri"/>
            <family val="2"/>
            <scheme val="minor"/>
          </rPr>
          <t>YULIED.PENARANDA:
Magnitud física asociada a la reservas,  aplica para las meta con tipología suma, las cuales se pueden desagregar por los compromisos contraídos que al cierre de la vigencia fiscal no  se cumplierón.</t>
        </r>
      </text>
    </comment>
    <comment ref="D125" authorId="0" shapeId="0" xr:uid="{00000000-0006-0000-0300-000078000000}">
      <text>
        <r>
          <rPr>
            <sz val="11"/>
            <rFont val="Calibri"/>
            <family val="2"/>
            <scheme val="minor"/>
          </rPr>
          <t>YULIED.PENARANDA:
Son compromisos legalmente contraídos que al cierre de la vigencia fiscal no se han atendido por no haberse completado las formalidades necesarias que hagan exigible el pago al terminarse el año.</t>
        </r>
      </text>
    </comment>
    <comment ref="D126" authorId="0" shapeId="0" xr:uid="{00000000-0006-0000-0300-000079000000}">
      <text>
        <r>
          <rPr>
            <sz val="11"/>
            <rFont val="Calibri"/>
            <family val="2"/>
            <scheme val="minor"/>
          </rPr>
          <t>YULIED.PENARANDA:
Para las metas de tipología suma (vigencia *reservas). Para las demás tipos de metas se asocia el mismo dato de la vigencia.</t>
        </r>
      </text>
    </comment>
    <comment ref="D127" authorId="0" shapeId="0" xr:uid="{00000000-0006-0000-0300-00007A000000}">
      <text>
        <r>
          <rPr>
            <sz val="11"/>
            <rFont val="Calibri"/>
            <family val="2"/>
            <scheme val="minor"/>
          </rPr>
          <t>YULIED.PENARANDA:
Se suma los recursos presupuestales (vigencia + reservas)</t>
        </r>
      </text>
    </comment>
    <comment ref="D129" authorId="0" shapeId="0" xr:uid="{00000000-0006-0000-0300-00007B000000}">
      <text>
        <r>
          <rPr>
            <sz val="11"/>
            <rFont val="Calibri"/>
            <family val="2"/>
            <scheme val="minor"/>
          </rPr>
          <t xml:space="preserve">YULIED.PENARANDA:
Magnitud física de la meta proyecto de inversión, a programar o a realizar seguimiento, según la columna en que se reporte. </t>
        </r>
      </text>
    </comment>
    <comment ref="D130" authorId="0" shapeId="0" xr:uid="{00000000-0006-0000-0300-00007C000000}">
      <text>
        <r>
          <rPr>
            <sz val="11"/>
            <rFont val="Calibri"/>
            <family val="2"/>
            <scheme val="minor"/>
          </rPr>
          <t>YULIED.PENARANDA:
Recursos presupuestales asignados para la vigencia en programación  y/o seguimiento, según la columna en que se reporte</t>
        </r>
      </text>
    </comment>
    <comment ref="D131" authorId="0" shapeId="0" xr:uid="{00000000-0006-0000-0300-00007D000000}">
      <text>
        <r>
          <rPr>
            <sz val="11"/>
            <rFont val="Calibri"/>
            <family val="2"/>
            <scheme val="minor"/>
          </rPr>
          <t>YULIED.PENARANDA:
Magnitud física asociada a la reservas,  aplica para las meta con tipología suma, las cuales se pueden desagregar por los compromisos contraídos que al cierre de la vigencia fiscal no  se cumplierón.</t>
        </r>
      </text>
    </comment>
    <comment ref="D132" authorId="0" shapeId="0" xr:uid="{00000000-0006-0000-0300-00007E000000}">
      <text>
        <r>
          <rPr>
            <sz val="11"/>
            <rFont val="Calibri"/>
            <family val="2"/>
            <scheme val="minor"/>
          </rPr>
          <t>YULIED.PENARANDA:
Son compromisos legalmente contraídos que al cierre de la vigencia fiscal no se han atendido por no haberse completado las formalidades necesarias que hagan exigible el pago al terminarse el año.</t>
        </r>
      </text>
    </comment>
    <comment ref="D133" authorId="0" shapeId="0" xr:uid="{00000000-0006-0000-0300-00007F000000}">
      <text>
        <r>
          <rPr>
            <sz val="11"/>
            <rFont val="Calibri"/>
            <family val="2"/>
            <scheme val="minor"/>
          </rPr>
          <t>YULIED.PENARANDA:
Para las metas de tipología suma (vigencia *reservas). Para las demás tipos de metas se asocia el mismo dato de la vigencia.</t>
        </r>
      </text>
    </comment>
    <comment ref="D134" authorId="0" shapeId="0" xr:uid="{00000000-0006-0000-0300-000080000000}">
      <text>
        <r>
          <rPr>
            <sz val="11"/>
            <rFont val="Calibri"/>
            <family val="2"/>
            <scheme val="minor"/>
          </rPr>
          <t>YULIED.PENARANDA:
Se suma los recursos presupuestales (vigencia + reservas)</t>
        </r>
      </text>
    </comment>
    <comment ref="D136" authorId="0" shapeId="0" xr:uid="{00000000-0006-0000-0300-000081000000}">
      <text>
        <r>
          <rPr>
            <sz val="11"/>
            <rFont val="Calibri"/>
            <family val="2"/>
            <scheme val="minor"/>
          </rPr>
          <t xml:space="preserve">YULIED.PENARANDA:
Magnitud física de la meta proyecto de inversión, a programar o a realizar seguimiento, según la columna en que se reporte. </t>
        </r>
      </text>
    </comment>
    <comment ref="D137" authorId="0" shapeId="0" xr:uid="{00000000-0006-0000-0300-000082000000}">
      <text>
        <r>
          <rPr>
            <sz val="11"/>
            <rFont val="Calibri"/>
            <family val="2"/>
            <scheme val="minor"/>
          </rPr>
          <t>YULIED.PENARANDA:
Recursos presupuestales asignados para la vigencia en programación  y/o seguimiento, según la columna en que se reporte</t>
        </r>
      </text>
    </comment>
    <comment ref="D138" authorId="0" shapeId="0" xr:uid="{00000000-0006-0000-0300-000083000000}">
      <text>
        <r>
          <rPr>
            <sz val="11"/>
            <rFont val="Calibri"/>
            <family val="2"/>
            <scheme val="minor"/>
          </rPr>
          <t>YULIED.PENARANDA:
Magnitud física asociada a la reservas,  aplica para las meta con tipología suma, las cuales se pueden desagregar por los compromisos contraídos que al cierre de la vigencia fiscal no  se cumplierón.</t>
        </r>
      </text>
    </comment>
    <comment ref="D139" authorId="0" shapeId="0" xr:uid="{00000000-0006-0000-0300-000084000000}">
      <text>
        <r>
          <rPr>
            <sz val="11"/>
            <rFont val="Calibri"/>
            <family val="2"/>
            <scheme val="minor"/>
          </rPr>
          <t>YULIED.PENARANDA:
Son compromisos legalmente contraídos que al cierre de la vigencia fiscal no se han atendido por no haberse completado las formalidades necesarias que hagan exigible el pago al terminarse el año.</t>
        </r>
      </text>
    </comment>
    <comment ref="D140" authorId="0" shapeId="0" xr:uid="{00000000-0006-0000-0300-000085000000}">
      <text>
        <r>
          <rPr>
            <sz val="11"/>
            <rFont val="Calibri"/>
            <family val="2"/>
            <scheme val="minor"/>
          </rPr>
          <t>YULIED.PENARANDA:
Para las metas de tipología suma (vigencia *reservas). Para las demás tipos de metas se asocia el mismo dato de la vigencia.</t>
        </r>
      </text>
    </comment>
    <comment ref="D141" authorId="0" shapeId="0" xr:uid="{00000000-0006-0000-0300-000086000000}">
      <text>
        <r>
          <rPr>
            <sz val="11"/>
            <rFont val="Calibri"/>
            <family val="2"/>
            <scheme val="minor"/>
          </rPr>
          <t>YULIED.PENARANDA:
Se suma los recursos presupuestales (vigencia + reservas)</t>
        </r>
      </text>
    </comment>
    <comment ref="D143" authorId="0" shapeId="0" xr:uid="{00000000-0006-0000-0300-000087000000}">
      <text>
        <r>
          <rPr>
            <sz val="11"/>
            <rFont val="Calibri"/>
            <family val="2"/>
            <scheme val="minor"/>
          </rPr>
          <t xml:space="preserve">YULIED.PENARANDA:
Magnitud física de la meta proyecto de inversión, a programar o a realizar seguimiento, según la columna en que se reporte. </t>
        </r>
      </text>
    </comment>
    <comment ref="D144" authorId="0" shapeId="0" xr:uid="{00000000-0006-0000-0300-000088000000}">
      <text>
        <r>
          <rPr>
            <sz val="11"/>
            <rFont val="Calibri"/>
            <family val="2"/>
            <scheme val="minor"/>
          </rPr>
          <t>YULIED.PENARANDA:
Recursos presupuestales asignados para la vigencia en programación  y/o seguimiento, según la columna en que se reporte</t>
        </r>
      </text>
    </comment>
    <comment ref="D145" authorId="0" shapeId="0" xr:uid="{00000000-0006-0000-0300-000089000000}">
      <text>
        <r>
          <rPr>
            <sz val="11"/>
            <rFont val="Calibri"/>
            <family val="2"/>
            <scheme val="minor"/>
          </rPr>
          <t>YULIED.PENARANDA:
Magnitud física asociada a la reservas,  aplica para las meta con tipología suma, las cuales se pueden desagregar por los compromisos contraídos que al cierre de la vigencia fiscal no  se cumplierón.</t>
        </r>
      </text>
    </comment>
    <comment ref="D146" authorId="0" shapeId="0" xr:uid="{00000000-0006-0000-0300-00008A000000}">
      <text>
        <r>
          <rPr>
            <sz val="11"/>
            <rFont val="Calibri"/>
            <family val="2"/>
            <scheme val="minor"/>
          </rPr>
          <t>YULIED.PENARANDA:
Son compromisos legalmente contraídos que al cierre de la vigencia fiscal no se han atendido por no haberse completado las formalidades necesarias que hagan exigible el pago al terminarse el año.</t>
        </r>
      </text>
    </comment>
    <comment ref="D147" authorId="0" shapeId="0" xr:uid="{00000000-0006-0000-0300-00008B000000}">
      <text>
        <r>
          <rPr>
            <sz val="11"/>
            <rFont val="Calibri"/>
            <family val="2"/>
            <scheme val="minor"/>
          </rPr>
          <t>YULIED.PENARANDA:
Para las metas de tipología suma (vigencia *reservas). Para las demás tipos de metas se asocia el mismo dato de la vigencia.</t>
        </r>
      </text>
    </comment>
    <comment ref="D148" authorId="0" shapeId="0" xr:uid="{00000000-0006-0000-0300-00008C000000}">
      <text>
        <r>
          <rPr>
            <sz val="11"/>
            <rFont val="Calibri"/>
            <family val="2"/>
            <scheme val="minor"/>
          </rPr>
          <t>YULIED.PENARANDA:
Se suma los recursos presupuestales (vigencia + reservas)</t>
        </r>
      </text>
    </comment>
    <comment ref="D155" authorId="0" shapeId="0" xr:uid="{00000000-0006-0000-0300-00008D000000}">
      <text>
        <r>
          <rPr>
            <sz val="11"/>
            <rFont val="Calibri"/>
            <family val="2"/>
            <scheme val="minor"/>
          </rPr>
          <t xml:space="preserve">YULIED.PENARANDA:
Magnitud física de la meta proyecto de inversión, a programar o a realizar seguimiento, según la columna en que se reporte. </t>
        </r>
      </text>
    </comment>
    <comment ref="D156" authorId="0" shapeId="0" xr:uid="{00000000-0006-0000-0300-00008E000000}">
      <text>
        <r>
          <rPr>
            <sz val="11"/>
            <rFont val="Calibri"/>
            <family val="2"/>
            <scheme val="minor"/>
          </rPr>
          <t>YULIED.PENARANDA:
Recursos presupuestales asignados para la vigencia en programación  y/o seguimiento, según la columna en que se reporte</t>
        </r>
      </text>
    </comment>
    <comment ref="D157" authorId="0" shapeId="0" xr:uid="{00000000-0006-0000-0300-00008F000000}">
      <text>
        <r>
          <rPr>
            <sz val="11"/>
            <rFont val="Calibri"/>
            <family val="2"/>
            <scheme val="minor"/>
          </rPr>
          <t>YULIED.PENARANDA:
Magnitud física asociada a la reservas,  aplica para las meta con tipología suma, las cuales se pueden desagregar por los compromisos contraídos que al cierre de la vigencia fiscal no  se cumplierón.</t>
        </r>
      </text>
    </comment>
    <comment ref="D158" authorId="0" shapeId="0" xr:uid="{00000000-0006-0000-0300-000090000000}">
      <text>
        <r>
          <rPr>
            <sz val="11"/>
            <rFont val="Calibri"/>
            <family val="2"/>
            <scheme val="minor"/>
          </rPr>
          <t>YULIED.PENARANDA:
Son compromisos legalmente contraídos que al cierre de la vigencia fiscal no se han atendido por no haberse completado las formalidades necesarias que hagan exigible el pago al terminarse el año.</t>
        </r>
      </text>
    </comment>
    <comment ref="D159" authorId="0" shapeId="0" xr:uid="{00000000-0006-0000-0300-000091000000}">
      <text>
        <r>
          <rPr>
            <sz val="11"/>
            <rFont val="Calibri"/>
            <family val="2"/>
            <scheme val="minor"/>
          </rPr>
          <t>YULIED.PENARANDA:
Para las metas de tipología suma (vigencia *reservas). Para las demás tipos de metas se asocia el mismo dato de la vigencia.</t>
        </r>
      </text>
    </comment>
    <comment ref="D160" authorId="0" shapeId="0" xr:uid="{00000000-0006-0000-0300-000092000000}">
      <text>
        <r>
          <rPr>
            <sz val="11"/>
            <rFont val="Calibri"/>
            <family val="2"/>
            <scheme val="minor"/>
          </rPr>
          <t>YULIED.PENARANDA:
Se suma los recursos presupuestales (vigencia + reservas)</t>
        </r>
      </text>
    </comment>
    <comment ref="D162" authorId="0" shapeId="0" xr:uid="{00000000-0006-0000-0300-000093000000}">
      <text>
        <r>
          <rPr>
            <sz val="11"/>
            <rFont val="Calibri"/>
            <family val="2"/>
            <scheme val="minor"/>
          </rPr>
          <t xml:space="preserve">YULIED.PENARANDA:
Magnitud física de la meta proyecto de inversión, a programar o a realizar seguimiento, según la columna en que se reporte. </t>
        </r>
      </text>
    </comment>
    <comment ref="D163" authorId="0" shapeId="0" xr:uid="{00000000-0006-0000-0300-000094000000}">
      <text>
        <r>
          <rPr>
            <sz val="11"/>
            <rFont val="Calibri"/>
            <family val="2"/>
            <scheme val="minor"/>
          </rPr>
          <t>YULIED.PENARANDA:
Recursos presupuestales asignados para la vigencia en programación  y/o seguimiento, según la columna en que se reporte</t>
        </r>
      </text>
    </comment>
    <comment ref="D164" authorId="0" shapeId="0" xr:uid="{00000000-0006-0000-0300-000095000000}">
      <text>
        <r>
          <rPr>
            <sz val="11"/>
            <rFont val="Calibri"/>
            <family val="2"/>
            <scheme val="minor"/>
          </rPr>
          <t>YULIED.PENARANDA:
Magnitud física asociada a la reservas,  aplica para las meta con tipología suma, las cuales se pueden desagregar por los compromisos contraídos que al cierre de la vigencia fiscal no  se cumplierón.</t>
        </r>
      </text>
    </comment>
    <comment ref="D165" authorId="0" shapeId="0" xr:uid="{00000000-0006-0000-0300-000096000000}">
      <text>
        <r>
          <rPr>
            <sz val="11"/>
            <rFont val="Calibri"/>
            <family val="2"/>
            <scheme val="minor"/>
          </rPr>
          <t>YULIED.PENARANDA:
Son compromisos legalmente contraídos que al cierre de la vigencia fiscal no se han atendido por no haberse completado las formalidades necesarias que hagan exigible el pago al terminarse el año.</t>
        </r>
      </text>
    </comment>
    <comment ref="D166" authorId="0" shapeId="0" xr:uid="{00000000-0006-0000-0300-000097000000}">
      <text>
        <r>
          <rPr>
            <sz val="11"/>
            <rFont val="Calibri"/>
            <family val="2"/>
            <scheme val="minor"/>
          </rPr>
          <t>YULIED.PENARANDA:
Para las metas de tipología suma (vigencia *reservas). Para las demás tipos de metas se asocia el mismo dato de la vigencia.</t>
        </r>
      </text>
    </comment>
    <comment ref="D167" authorId="0" shapeId="0" xr:uid="{00000000-0006-0000-0300-000098000000}">
      <text>
        <r>
          <rPr>
            <sz val="11"/>
            <rFont val="Calibri"/>
            <family val="2"/>
            <scheme val="minor"/>
          </rPr>
          <t>YULIED.PENARANDA:
Se suma los recursos presupuestales (vigencia + reservas)</t>
        </r>
      </text>
    </comment>
    <comment ref="D169" authorId="0" shapeId="0" xr:uid="{00000000-0006-0000-0300-000099000000}">
      <text>
        <r>
          <rPr>
            <sz val="11"/>
            <rFont val="Calibri"/>
            <family val="2"/>
            <scheme val="minor"/>
          </rPr>
          <t xml:space="preserve">YULIED.PENARANDA:
Magnitud física de la meta proyecto de inversión, a programar o a realizar seguimiento, según la columna en que se reporte. </t>
        </r>
      </text>
    </comment>
    <comment ref="D170" authorId="0" shapeId="0" xr:uid="{00000000-0006-0000-0300-00009A000000}">
      <text>
        <r>
          <rPr>
            <sz val="11"/>
            <rFont val="Calibri"/>
            <family val="2"/>
            <scheme val="minor"/>
          </rPr>
          <t>YULIED.PENARANDA:
Recursos presupuestales asignados para la vigencia en programación  y/o seguimiento, según la columna en que se reporte</t>
        </r>
      </text>
    </comment>
    <comment ref="D171" authorId="0" shapeId="0" xr:uid="{00000000-0006-0000-0300-00009B000000}">
      <text>
        <r>
          <rPr>
            <sz val="11"/>
            <rFont val="Calibri"/>
            <family val="2"/>
            <scheme val="minor"/>
          </rPr>
          <t>YULIED.PENARANDA:
Magnitud física asociada a la reservas,  aplica para las meta con tipología suma, las cuales se pueden desagregar por los compromisos contraídos que al cierre de la vigencia fiscal no  se cumplierón.</t>
        </r>
      </text>
    </comment>
    <comment ref="D172" authorId="0" shapeId="0" xr:uid="{00000000-0006-0000-0300-00009C000000}">
      <text>
        <r>
          <rPr>
            <sz val="11"/>
            <rFont val="Calibri"/>
            <family val="2"/>
            <scheme val="minor"/>
          </rPr>
          <t>YULIED.PENARANDA:
Son compromisos legalmente contraídos que al cierre de la vigencia fiscal no se han atendido por no haberse completado las formalidades necesarias que hagan exigible el pago al terminarse el año.</t>
        </r>
      </text>
    </comment>
    <comment ref="D173" authorId="0" shapeId="0" xr:uid="{00000000-0006-0000-0300-00009D000000}">
      <text>
        <r>
          <rPr>
            <sz val="11"/>
            <rFont val="Calibri"/>
            <family val="2"/>
            <scheme val="minor"/>
          </rPr>
          <t>YULIED.PENARANDA:
Para las metas de tipología suma (vigencia *reservas). Para las demás tipos de metas se asocia el mismo dato de la vigencia.</t>
        </r>
      </text>
    </comment>
    <comment ref="D174" authorId="0" shapeId="0" xr:uid="{00000000-0006-0000-0300-00009E000000}">
      <text>
        <r>
          <rPr>
            <sz val="11"/>
            <rFont val="Calibri"/>
            <family val="2"/>
            <scheme val="minor"/>
          </rPr>
          <t>YULIED.PENARANDA:
Se suma los recursos presupuestales (vigencia + reservas)</t>
        </r>
      </text>
    </comment>
    <comment ref="D176" authorId="0" shapeId="0" xr:uid="{00000000-0006-0000-0300-00009F000000}">
      <text>
        <r>
          <rPr>
            <sz val="11"/>
            <rFont val="Calibri"/>
            <family val="2"/>
            <scheme val="minor"/>
          </rPr>
          <t xml:space="preserve">YULIED.PENARANDA:
Magnitud física de la meta proyecto de inversión, a programar o a realizar seguimiento, según la columna en que se reporte. </t>
        </r>
      </text>
    </comment>
    <comment ref="D177" authorId="0" shapeId="0" xr:uid="{00000000-0006-0000-0300-0000A0000000}">
      <text>
        <r>
          <rPr>
            <sz val="11"/>
            <rFont val="Calibri"/>
            <family val="2"/>
            <scheme val="minor"/>
          </rPr>
          <t>YULIED.PENARANDA:
Recursos presupuestales asignados para la vigencia en programación  y/o seguimiento, según la columna en que se reporte</t>
        </r>
      </text>
    </comment>
    <comment ref="D178" authorId="0" shapeId="0" xr:uid="{00000000-0006-0000-0300-0000A1000000}">
      <text>
        <r>
          <rPr>
            <sz val="11"/>
            <rFont val="Calibri"/>
            <family val="2"/>
            <scheme val="minor"/>
          </rPr>
          <t>YULIED.PENARANDA:
Magnitud física asociada a la reservas,  aplica para las meta con tipología suma, las cuales se pueden desagregar por los compromisos contraídos que al cierre de la vigencia fiscal no  se cumplierón.</t>
        </r>
      </text>
    </comment>
    <comment ref="D179" authorId="0" shapeId="0" xr:uid="{00000000-0006-0000-0300-0000A2000000}">
      <text>
        <r>
          <rPr>
            <sz val="11"/>
            <rFont val="Calibri"/>
            <family val="2"/>
            <scheme val="minor"/>
          </rPr>
          <t>YULIED.PENARANDA:
Son compromisos legalmente contraídos que al cierre de la vigencia fiscal no se han atendido por no haberse completado las formalidades necesarias que hagan exigible el pago al terminarse el año.</t>
        </r>
      </text>
    </comment>
    <comment ref="D180" authorId="0" shapeId="0" xr:uid="{00000000-0006-0000-0300-0000A3000000}">
      <text>
        <r>
          <rPr>
            <sz val="11"/>
            <rFont val="Calibri"/>
            <family val="2"/>
            <scheme val="minor"/>
          </rPr>
          <t>YULIED.PENARANDA:
Para las metas de tipología suma (vigencia *reservas). Para las demás tipos de metas se asocia el mismo dato de la vigencia.</t>
        </r>
      </text>
    </comment>
    <comment ref="D181" authorId="0" shapeId="0" xr:uid="{00000000-0006-0000-0300-0000A4000000}">
      <text>
        <r>
          <rPr>
            <sz val="11"/>
            <rFont val="Calibri"/>
            <family val="2"/>
            <scheme val="minor"/>
          </rPr>
          <t>YULIED.PENARANDA:
Se suma los recursos presupuestales (vigencia + reservas)</t>
        </r>
      </text>
    </comment>
    <comment ref="D183" authorId="0" shapeId="0" xr:uid="{00000000-0006-0000-0300-0000A5000000}">
      <text>
        <r>
          <rPr>
            <sz val="11"/>
            <rFont val="Calibri"/>
            <family val="2"/>
            <scheme val="minor"/>
          </rPr>
          <t xml:space="preserve">YULIED.PENARANDA:
Magnitud física de la meta proyecto de inversión, a programar o a realizar seguimiento, según la columna en que se reporte. </t>
        </r>
      </text>
    </comment>
    <comment ref="D184" authorId="0" shapeId="0" xr:uid="{00000000-0006-0000-0300-0000A6000000}">
      <text>
        <r>
          <rPr>
            <sz val="11"/>
            <rFont val="Calibri"/>
            <family val="2"/>
            <scheme val="minor"/>
          </rPr>
          <t>YULIED.PENARANDA:
Recursos presupuestales asignados para la vigencia en programación  y/o seguimiento, según la columna en que se reporte</t>
        </r>
      </text>
    </comment>
    <comment ref="D185" authorId="0" shapeId="0" xr:uid="{00000000-0006-0000-0300-0000A7000000}">
      <text>
        <r>
          <rPr>
            <sz val="11"/>
            <rFont val="Calibri"/>
            <family val="2"/>
            <scheme val="minor"/>
          </rPr>
          <t>YULIED.PENARANDA:
Magnitud física asociada a la reservas,  aplica para las meta con tipología suma, las cuales se pueden desagregar por los compromisos contraídos que al cierre de la vigencia fiscal no  se cumplierón.</t>
        </r>
      </text>
    </comment>
    <comment ref="D186" authorId="0" shapeId="0" xr:uid="{00000000-0006-0000-0300-0000A8000000}">
      <text>
        <r>
          <rPr>
            <sz val="11"/>
            <rFont val="Calibri"/>
            <family val="2"/>
            <scheme val="minor"/>
          </rPr>
          <t>YULIED.PENARANDA:
Son compromisos legalmente contraídos que al cierre de la vigencia fiscal no se han atendido por no haberse completado las formalidades necesarias que hagan exigible el pago al terminarse el año.</t>
        </r>
      </text>
    </comment>
    <comment ref="D187" authorId="0" shapeId="0" xr:uid="{00000000-0006-0000-0300-0000A9000000}">
      <text>
        <r>
          <rPr>
            <sz val="11"/>
            <rFont val="Calibri"/>
            <family val="2"/>
            <scheme val="minor"/>
          </rPr>
          <t>YULIED.PENARANDA:
Para las metas de tipología suma (vigencia *reservas). Para las demás tipos de metas se asocia el mismo dato de la vigencia.</t>
        </r>
      </text>
    </comment>
    <comment ref="D188" authorId="0" shapeId="0" xr:uid="{00000000-0006-0000-0300-0000AA000000}">
      <text>
        <r>
          <rPr>
            <sz val="11"/>
            <rFont val="Calibri"/>
            <family val="2"/>
            <scheme val="minor"/>
          </rPr>
          <t>YULIED.PENARANDA:
Se suma los recursos presupuestales (vigencia + reservas)</t>
        </r>
      </text>
    </comment>
    <comment ref="D190" authorId="0" shapeId="0" xr:uid="{00000000-0006-0000-0300-0000AB000000}">
      <text>
        <r>
          <rPr>
            <sz val="11"/>
            <rFont val="Calibri"/>
            <family val="2"/>
            <scheme val="minor"/>
          </rPr>
          <t xml:space="preserve">YULIED.PENARANDA:
Magnitud física de la meta proyecto de inversión, a programar o a realizar seguimiento, según la columna en que se reporte. </t>
        </r>
      </text>
    </comment>
    <comment ref="D191" authorId="0" shapeId="0" xr:uid="{00000000-0006-0000-0300-0000AC000000}">
      <text>
        <r>
          <rPr>
            <sz val="11"/>
            <rFont val="Calibri"/>
            <family val="2"/>
            <scheme val="minor"/>
          </rPr>
          <t>YULIED.PENARANDA:
Recursos presupuestales asignados para la vigencia en programación  y/o seguimiento, según la columna en que se reporte</t>
        </r>
      </text>
    </comment>
    <comment ref="D192" authorId="0" shapeId="0" xr:uid="{00000000-0006-0000-0300-0000AD000000}">
      <text>
        <r>
          <rPr>
            <sz val="11"/>
            <rFont val="Calibri"/>
            <family val="2"/>
            <scheme val="minor"/>
          </rPr>
          <t>YULIED.PENARANDA:
Magnitud física asociada a la reservas,  aplica para las meta con tipología suma, las cuales se pueden desagregar por los compromisos contraídos que al cierre de la vigencia fiscal no  se cumplierón.</t>
        </r>
      </text>
    </comment>
    <comment ref="D193" authorId="0" shapeId="0" xr:uid="{00000000-0006-0000-0300-0000AE000000}">
      <text>
        <r>
          <rPr>
            <sz val="11"/>
            <rFont val="Calibri"/>
            <family val="2"/>
            <scheme val="minor"/>
          </rPr>
          <t>YULIED.PENARANDA:
Son compromisos legalmente contraídos que al cierre de la vigencia fiscal no se han atendido por no haberse completado las formalidades necesarias que hagan exigible el pago al terminarse el año.</t>
        </r>
      </text>
    </comment>
    <comment ref="D194" authorId="0" shapeId="0" xr:uid="{00000000-0006-0000-0300-0000AF000000}">
      <text>
        <r>
          <rPr>
            <sz val="11"/>
            <rFont val="Calibri"/>
            <family val="2"/>
            <scheme val="minor"/>
          </rPr>
          <t>YULIED.PENARANDA:
Para las metas de tipología suma (vigencia *reservas). Para las demás tipos de metas se asocia el mismo dato de la vigencia.</t>
        </r>
      </text>
    </comment>
    <comment ref="D195" authorId="0" shapeId="0" xr:uid="{00000000-0006-0000-0300-0000B0000000}">
      <text>
        <r>
          <rPr>
            <sz val="11"/>
            <rFont val="Calibri"/>
            <family val="2"/>
            <scheme val="minor"/>
          </rPr>
          <t>YULIED.PENARANDA:
Se suma los recursos presupuestales (vigencia + reservas)</t>
        </r>
      </text>
    </comment>
    <comment ref="O203" authorId="0" shapeId="0" xr:uid="{00000000-0006-0000-0300-0000B1000000}">
      <text>
        <r>
          <rPr>
            <sz val="11"/>
            <rFont val="Calibri"/>
            <family val="2"/>
            <scheme val="minor"/>
          </rPr>
          <t>USUARIO:
Se ajusta el valor total programado teniendo en cuenta el traslado presupuestal entre metas</t>
        </r>
      </text>
    </comment>
    <comment ref="D207" authorId="0" shapeId="0" xr:uid="{00000000-0006-0000-0300-0000B2000000}">
      <text>
        <r>
          <rPr>
            <sz val="11"/>
            <rFont val="Calibri"/>
            <family val="2"/>
            <scheme val="minor"/>
          </rPr>
          <t xml:space="preserve">YULIED.PENARANDA:
Magnitud física de la meta proyecto de inversión, a programar o a realizar seguimiento, según la columna en que se reporte. </t>
        </r>
      </text>
    </comment>
    <comment ref="D208" authorId="0" shapeId="0" xr:uid="{00000000-0006-0000-0300-0000B3000000}">
      <text>
        <r>
          <rPr>
            <sz val="11"/>
            <rFont val="Calibri"/>
            <family val="2"/>
            <scheme val="minor"/>
          </rPr>
          <t>YULIED.PENARANDA:
Recursos presupuestales asignados para la vigencia en programación  y/o seguimiento, según la columna en que se reporte</t>
        </r>
      </text>
    </comment>
    <comment ref="D209" authorId="0" shapeId="0" xr:uid="{00000000-0006-0000-0300-0000B4000000}">
      <text>
        <r>
          <rPr>
            <sz val="11"/>
            <rFont val="Calibri"/>
            <family val="2"/>
            <scheme val="minor"/>
          </rPr>
          <t>YULIED.PENARANDA:
Magnitud física asociada a la reservas,  aplica para las meta con tipología suma, las cuales se pueden desagregar por los compromisos contraídos que al cierre de la vigencia fiscal no  se cumplierón.</t>
        </r>
      </text>
    </comment>
    <comment ref="D210" authorId="0" shapeId="0" xr:uid="{00000000-0006-0000-0300-0000B5000000}">
      <text>
        <r>
          <rPr>
            <sz val="11"/>
            <rFont val="Calibri"/>
            <family val="2"/>
            <scheme val="minor"/>
          </rPr>
          <t>YULIED.PENARANDA:
Son compromisos legalmente contraídos que al cierre de la vigencia fiscal no se han atendido por no haberse completado las formalidades necesarias que hagan exigible el pago al terminarse el año.</t>
        </r>
      </text>
    </comment>
    <comment ref="D211" authorId="0" shapeId="0" xr:uid="{00000000-0006-0000-0300-0000B6000000}">
      <text>
        <r>
          <rPr>
            <sz val="11"/>
            <rFont val="Calibri"/>
            <family val="2"/>
            <scheme val="minor"/>
          </rPr>
          <t>YULIED.PENARANDA:
Para las metas de tipología suma (vigencia *reservas). Para las demás tipos de metas se asocia el mismo dato de la vigencia.</t>
        </r>
      </text>
    </comment>
    <comment ref="D212" authorId="0" shapeId="0" xr:uid="{00000000-0006-0000-0300-0000B7000000}">
      <text>
        <r>
          <rPr>
            <sz val="11"/>
            <rFont val="Calibri"/>
            <family val="2"/>
            <scheme val="minor"/>
          </rPr>
          <t>YULIED.PENARANDA:
Se suma los recursos presupuestales (vigencia + reservas)</t>
        </r>
      </text>
    </comment>
    <comment ref="D214" authorId="0" shapeId="0" xr:uid="{00000000-0006-0000-0300-0000B8000000}">
      <text>
        <r>
          <rPr>
            <sz val="11"/>
            <rFont val="Calibri"/>
            <family val="2"/>
            <scheme val="minor"/>
          </rPr>
          <t xml:space="preserve">YULIED.PENARANDA:
Magnitud física de la meta proyecto de inversión, a programar o a realizar seguimiento, según la columna en que se reporte. </t>
        </r>
      </text>
    </comment>
    <comment ref="D215" authorId="0" shapeId="0" xr:uid="{00000000-0006-0000-0300-0000B9000000}">
      <text>
        <r>
          <rPr>
            <sz val="11"/>
            <rFont val="Calibri"/>
            <family val="2"/>
            <scheme val="minor"/>
          </rPr>
          <t>YULIED.PENARANDA:
Recursos presupuestales asignados para la vigencia en programación  y/o seguimiento, según la columna en que se reporte</t>
        </r>
      </text>
    </comment>
    <comment ref="D216" authorId="0" shapeId="0" xr:uid="{00000000-0006-0000-0300-0000BA000000}">
      <text>
        <r>
          <rPr>
            <sz val="11"/>
            <rFont val="Calibri"/>
            <family val="2"/>
            <scheme val="minor"/>
          </rPr>
          <t>YULIED.PENARANDA:
Magnitud física asociada a la reservas,  aplica para las meta con tipología suma, las cuales se pueden desagregar por los compromisos contraídos que al cierre de la vigencia fiscal no  se cumplierón.</t>
        </r>
      </text>
    </comment>
    <comment ref="D217" authorId="0" shapeId="0" xr:uid="{00000000-0006-0000-0300-0000BB000000}">
      <text>
        <r>
          <rPr>
            <sz val="11"/>
            <rFont val="Calibri"/>
            <family val="2"/>
            <scheme val="minor"/>
          </rPr>
          <t>YULIED.PENARANDA:
Son compromisos legalmente contraídos que al cierre de la vigencia fiscal no se han atendido por no haberse completado las formalidades necesarias que hagan exigible el pago al terminarse el año.</t>
        </r>
      </text>
    </comment>
    <comment ref="D218" authorId="0" shapeId="0" xr:uid="{00000000-0006-0000-0300-0000BC000000}">
      <text>
        <r>
          <rPr>
            <sz val="11"/>
            <rFont val="Calibri"/>
            <family val="2"/>
            <scheme val="minor"/>
          </rPr>
          <t>YULIED.PENARANDA:
Para las metas de tipología suma (vigencia *reservas). Para las demás tipos de metas se asocia el mismo dato de la vigencia.</t>
        </r>
      </text>
    </comment>
    <comment ref="D219" authorId="0" shapeId="0" xr:uid="{00000000-0006-0000-0300-0000BD000000}">
      <text>
        <r>
          <rPr>
            <sz val="11"/>
            <rFont val="Calibri"/>
            <family val="2"/>
            <scheme val="minor"/>
          </rPr>
          <t>YULIED.PENARANDA:
Se suma los recursos presupuestales (vigencia + reservas)</t>
        </r>
      </text>
    </comment>
    <comment ref="D221" authorId="0" shapeId="0" xr:uid="{00000000-0006-0000-0300-0000BE000000}">
      <text>
        <r>
          <rPr>
            <sz val="11"/>
            <rFont val="Calibri"/>
            <family val="2"/>
            <scheme val="minor"/>
          </rPr>
          <t xml:space="preserve">YULIED.PENARANDA:
Magnitud física de la meta proyecto de inversión, a programar o a realizar seguimiento, según la columna en que se reporte. </t>
        </r>
      </text>
    </comment>
    <comment ref="D222" authorId="0" shapeId="0" xr:uid="{00000000-0006-0000-0300-0000BF000000}">
      <text>
        <r>
          <rPr>
            <sz val="11"/>
            <rFont val="Calibri"/>
            <family val="2"/>
            <scheme val="minor"/>
          </rPr>
          <t>YULIED.PENARANDA:
Recursos presupuestales asignados para la vigencia en programación  y/o seguimiento, según la columna en que se reporte</t>
        </r>
      </text>
    </comment>
    <comment ref="D223" authorId="0" shapeId="0" xr:uid="{00000000-0006-0000-0300-0000C0000000}">
      <text>
        <r>
          <rPr>
            <sz val="11"/>
            <rFont val="Calibri"/>
            <family val="2"/>
            <scheme val="minor"/>
          </rPr>
          <t>YULIED.PENARANDA:
Magnitud física asociada a la reservas,  aplica para las meta con tipología suma, las cuales se pueden desagregar por los compromisos contraídos que al cierre de la vigencia fiscal no  se cumplierón.</t>
        </r>
      </text>
    </comment>
    <comment ref="D224" authorId="0" shapeId="0" xr:uid="{00000000-0006-0000-0300-0000C1000000}">
      <text>
        <r>
          <rPr>
            <sz val="11"/>
            <rFont val="Calibri"/>
            <family val="2"/>
            <scheme val="minor"/>
          </rPr>
          <t>YULIED.PENARANDA:
Son compromisos legalmente contraídos que al cierre de la vigencia fiscal no se han atendido por no haberse completado las formalidades necesarias que hagan exigible el pago al terminarse el año.</t>
        </r>
      </text>
    </comment>
    <comment ref="D225" authorId="0" shapeId="0" xr:uid="{00000000-0006-0000-0300-0000C2000000}">
      <text>
        <r>
          <rPr>
            <sz val="11"/>
            <rFont val="Calibri"/>
            <family val="2"/>
            <scheme val="minor"/>
          </rPr>
          <t>YULIED.PENARANDA:
Para las metas de tipología suma (vigencia *reservas). Para las demás tipos de metas se asocia el mismo dato de la vigencia.</t>
        </r>
      </text>
    </comment>
    <comment ref="D226" authorId="0" shapeId="0" xr:uid="{00000000-0006-0000-0300-0000C3000000}">
      <text>
        <r>
          <rPr>
            <sz val="11"/>
            <rFont val="Calibri"/>
            <family val="2"/>
            <scheme val="minor"/>
          </rPr>
          <t>YULIED.PENARANDA:
Se suma los recursos presupuestales (vigencia + reservas)</t>
        </r>
      </text>
    </comment>
    <comment ref="D228" authorId="0" shapeId="0" xr:uid="{00000000-0006-0000-0300-0000C4000000}">
      <text>
        <r>
          <rPr>
            <sz val="11"/>
            <rFont val="Calibri"/>
            <family val="2"/>
            <scheme val="minor"/>
          </rPr>
          <t xml:space="preserve">YULIED.PENARANDA:
Magnitud física de la meta proyecto de inversión, a programar o a realizar seguimiento, según la columna en que se reporte. </t>
        </r>
      </text>
    </comment>
    <comment ref="D229" authorId="0" shapeId="0" xr:uid="{00000000-0006-0000-0300-0000C5000000}">
      <text>
        <r>
          <rPr>
            <sz val="11"/>
            <rFont val="Calibri"/>
            <family val="2"/>
            <scheme val="minor"/>
          </rPr>
          <t>YULIED.PENARANDA:
Recursos presupuestales asignados para la vigencia en programación  y/o seguimiento, según la columna en que se reporte</t>
        </r>
      </text>
    </comment>
    <comment ref="D230" authorId="0" shapeId="0" xr:uid="{00000000-0006-0000-0300-0000C6000000}">
      <text>
        <r>
          <rPr>
            <sz val="11"/>
            <rFont val="Calibri"/>
            <family val="2"/>
            <scheme val="minor"/>
          </rPr>
          <t>YULIED.PENARANDA:
Magnitud física asociada a la reservas,  aplica para las meta con tipología suma, las cuales se pueden desagregar por los compromisos contraídos que al cierre de la vigencia fiscal no  se cumplierón.</t>
        </r>
      </text>
    </comment>
    <comment ref="D231" authorId="0" shapeId="0" xr:uid="{00000000-0006-0000-0300-0000C7000000}">
      <text>
        <r>
          <rPr>
            <sz val="11"/>
            <rFont val="Calibri"/>
            <family val="2"/>
            <scheme val="minor"/>
          </rPr>
          <t>YULIED.PENARANDA:
Son compromisos legalmente contraídos que al cierre de la vigencia fiscal no se han atendido por no haberse completado las formalidades necesarias que hagan exigible el pago al terminarse el año.</t>
        </r>
      </text>
    </comment>
    <comment ref="D232" authorId="0" shapeId="0" xr:uid="{00000000-0006-0000-0300-0000C8000000}">
      <text>
        <r>
          <rPr>
            <sz val="11"/>
            <rFont val="Calibri"/>
            <family val="2"/>
            <scheme val="minor"/>
          </rPr>
          <t>YULIED.PENARANDA:
Para las metas de tipología suma (vigencia *reservas). Para las demás tipos de metas se asocia el mismo dato de la vigencia.</t>
        </r>
      </text>
    </comment>
    <comment ref="D233" authorId="0" shapeId="0" xr:uid="{00000000-0006-0000-0300-0000C9000000}">
      <text>
        <r>
          <rPr>
            <sz val="11"/>
            <rFont val="Calibri"/>
            <family val="2"/>
            <scheme val="minor"/>
          </rPr>
          <t>YULIED.PENARANDA:
Se suma los recursos presupuestales (vigencia + reservas)</t>
        </r>
      </text>
    </comment>
    <comment ref="D235" authorId="0" shapeId="0" xr:uid="{00000000-0006-0000-0300-0000CA000000}">
      <text>
        <r>
          <rPr>
            <sz val="11"/>
            <rFont val="Calibri"/>
            <family val="2"/>
            <scheme val="minor"/>
          </rPr>
          <t xml:space="preserve">YULIED.PENARANDA:
Magnitud física de la meta proyecto de inversión, a programar o a realizar seguimiento, según la columna en que se reporte. </t>
        </r>
      </text>
    </comment>
    <comment ref="D236" authorId="0" shapeId="0" xr:uid="{00000000-0006-0000-0300-0000CB000000}">
      <text>
        <r>
          <rPr>
            <sz val="11"/>
            <rFont val="Calibri"/>
            <family val="2"/>
            <scheme val="minor"/>
          </rPr>
          <t>YULIED.PENARANDA:
Recursos presupuestales asignados para la vigencia en programación  y/o seguimiento, según la columna en que se reporte</t>
        </r>
      </text>
    </comment>
    <comment ref="D237" authorId="0" shapeId="0" xr:uid="{00000000-0006-0000-0300-0000CC000000}">
      <text>
        <r>
          <rPr>
            <sz val="11"/>
            <rFont val="Calibri"/>
            <family val="2"/>
            <scheme val="minor"/>
          </rPr>
          <t>YULIED.PENARANDA:
Magnitud física asociada a la reservas,  aplica para las meta con tipología suma, las cuales se pueden desagregar por los compromisos contraídos que al cierre de la vigencia fiscal no  se cumplierón.</t>
        </r>
      </text>
    </comment>
    <comment ref="D238" authorId="0" shapeId="0" xr:uid="{00000000-0006-0000-0300-0000CD000000}">
      <text>
        <r>
          <rPr>
            <sz val="11"/>
            <rFont val="Calibri"/>
            <family val="2"/>
            <scheme val="minor"/>
          </rPr>
          <t>YULIED.PENARANDA:
Son compromisos legalmente contraídos que al cierre de la vigencia fiscal no se han atendido por no haberse completado las formalidades necesarias que hagan exigible el pago al terminarse el año.</t>
        </r>
      </text>
    </comment>
    <comment ref="D239" authorId="0" shapeId="0" xr:uid="{00000000-0006-0000-0300-0000CE000000}">
      <text>
        <r>
          <rPr>
            <sz val="11"/>
            <rFont val="Calibri"/>
            <family val="2"/>
            <scheme val="minor"/>
          </rPr>
          <t>YULIED.PENARANDA:
Para las metas de tipología suma (vigencia *reservas). Para las demás tipos de metas se asocia el mismo dato de la vigencia.</t>
        </r>
      </text>
    </comment>
    <comment ref="D240" authorId="0" shapeId="0" xr:uid="{00000000-0006-0000-0300-0000CF000000}">
      <text>
        <r>
          <rPr>
            <sz val="11"/>
            <rFont val="Calibri"/>
            <family val="2"/>
            <scheme val="minor"/>
          </rPr>
          <t>YULIED.PENARANDA:
Se suma los recursos presupuestales (vigencia + reservas)</t>
        </r>
      </text>
    </comment>
    <comment ref="D242" authorId="0" shapeId="0" xr:uid="{00000000-0006-0000-0300-0000D0000000}">
      <text>
        <r>
          <rPr>
            <sz val="11"/>
            <rFont val="Calibri"/>
            <family val="2"/>
            <scheme val="minor"/>
          </rPr>
          <t xml:space="preserve">YULIED.PENARANDA:
Magnitud física de la meta proyecto de inversión, a programar o a realizar seguimiento, según la columna en que se reporte. </t>
        </r>
      </text>
    </comment>
    <comment ref="D243" authorId="0" shapeId="0" xr:uid="{00000000-0006-0000-0300-0000D1000000}">
      <text>
        <r>
          <rPr>
            <sz val="11"/>
            <rFont val="Calibri"/>
            <family val="2"/>
            <scheme val="minor"/>
          </rPr>
          <t>YULIED.PENARANDA:
Recursos presupuestales asignados para la vigencia en programación  y/o seguimiento, según la columna en que se reporte</t>
        </r>
      </text>
    </comment>
    <comment ref="D244" authorId="0" shapeId="0" xr:uid="{00000000-0006-0000-0300-0000D2000000}">
      <text>
        <r>
          <rPr>
            <sz val="11"/>
            <rFont val="Calibri"/>
            <family val="2"/>
            <scheme val="minor"/>
          </rPr>
          <t>YULIED.PENARANDA:
Magnitud física asociada a la reservas,  aplica para las meta con tipología suma, las cuales se pueden desagregar por los compromisos contraídos que al cierre de la vigencia fiscal no  se cumplierón.</t>
        </r>
      </text>
    </comment>
    <comment ref="D245" authorId="0" shapeId="0" xr:uid="{00000000-0006-0000-0300-0000D3000000}">
      <text>
        <r>
          <rPr>
            <sz val="11"/>
            <rFont val="Calibri"/>
            <family val="2"/>
            <scheme val="minor"/>
          </rPr>
          <t>YULIED.PENARANDA:
Son compromisos legalmente contraídos que al cierre de la vigencia fiscal no se han atendido por no haberse completado las formalidades necesarias que hagan exigible el pago al terminarse el año.</t>
        </r>
      </text>
    </comment>
    <comment ref="D246" authorId="0" shapeId="0" xr:uid="{00000000-0006-0000-0300-0000D4000000}">
      <text>
        <r>
          <rPr>
            <sz val="11"/>
            <rFont val="Calibri"/>
            <family val="2"/>
            <scheme val="minor"/>
          </rPr>
          <t>YULIED.PENARANDA:
Para las metas de tipología suma (vigencia *reservas). Para las demás tipos de metas se asocia el mismo dato de la vigencia.</t>
        </r>
      </text>
    </comment>
    <comment ref="D247" authorId="0" shapeId="0" xr:uid="{00000000-0006-0000-0300-0000D5000000}">
      <text>
        <r>
          <rPr>
            <sz val="11"/>
            <rFont val="Calibri"/>
            <family val="2"/>
            <scheme val="minor"/>
          </rPr>
          <t>YULIED.PENARANDA:
Se suma los recursos presupuestales (vigencia + reservas)</t>
        </r>
      </text>
    </comment>
    <comment ref="D249" authorId="0" shapeId="0" xr:uid="{00000000-0006-0000-0300-0000D6000000}">
      <text>
        <r>
          <rPr>
            <sz val="11"/>
            <rFont val="Calibri"/>
            <family val="2"/>
            <scheme val="minor"/>
          </rPr>
          <t xml:space="preserve">YULIED.PENARANDA:
Magnitud física de la meta proyecto de inversión, a programar o a realizar seguimiento, según la columna en que se reporte. </t>
        </r>
      </text>
    </comment>
    <comment ref="D250" authorId="0" shapeId="0" xr:uid="{00000000-0006-0000-0300-0000D7000000}">
      <text>
        <r>
          <rPr>
            <sz val="11"/>
            <rFont val="Calibri"/>
            <family val="2"/>
            <scheme val="minor"/>
          </rPr>
          <t>YULIED.PENARANDA:
Recursos presupuestales asignados para la vigencia en programación  y/o seguimiento, según la columna en que se reporte</t>
        </r>
      </text>
    </comment>
    <comment ref="D251" authorId="0" shapeId="0" xr:uid="{00000000-0006-0000-0300-0000D8000000}">
      <text>
        <r>
          <rPr>
            <sz val="11"/>
            <rFont val="Calibri"/>
            <family val="2"/>
            <scheme val="minor"/>
          </rPr>
          <t>YULIED.PENARANDA:
Magnitud física asociada a la reservas,  aplica para las meta con tipología suma, las cuales se pueden desagregar por los compromisos contraídos que al cierre de la vigencia fiscal no  se cumplierón.</t>
        </r>
      </text>
    </comment>
    <comment ref="D252" authorId="0" shapeId="0" xr:uid="{00000000-0006-0000-0300-0000D9000000}">
      <text>
        <r>
          <rPr>
            <sz val="11"/>
            <rFont val="Calibri"/>
            <family val="2"/>
            <scheme val="minor"/>
          </rPr>
          <t>YULIED.PENARANDA:
Son compromisos legalmente contraídos que al cierre de la vigencia fiscal no se han atendido por no haberse completado las formalidades necesarias que hagan exigible el pago al terminarse el año.</t>
        </r>
      </text>
    </comment>
    <comment ref="D253" authorId="0" shapeId="0" xr:uid="{00000000-0006-0000-0300-0000DA000000}">
      <text>
        <r>
          <rPr>
            <sz val="11"/>
            <rFont val="Calibri"/>
            <family val="2"/>
            <scheme val="minor"/>
          </rPr>
          <t>YULIED.PENARANDA:
Para las metas de tipología suma (vigencia *reservas). Para las demás tipos de metas se asocia el mismo dato de la vigencia.</t>
        </r>
      </text>
    </comment>
    <comment ref="D254" authorId="0" shapeId="0" xr:uid="{00000000-0006-0000-0300-0000DB000000}">
      <text>
        <r>
          <rPr>
            <sz val="11"/>
            <rFont val="Calibri"/>
            <family val="2"/>
            <scheme val="minor"/>
          </rPr>
          <t>YULIED.PENARANDA:
Se suma los recursos presupuestales (vigencia + reservas)</t>
        </r>
      </text>
    </comment>
    <comment ref="D256" authorId="0" shapeId="0" xr:uid="{00000000-0006-0000-0300-0000DC000000}">
      <text>
        <r>
          <rPr>
            <sz val="11"/>
            <rFont val="Calibri"/>
            <family val="2"/>
            <scheme val="minor"/>
          </rPr>
          <t xml:space="preserve">YULIED.PENARANDA:
Magnitud física de la meta proyecto de inversión, a programar o a realizar seguimiento, según la columna en que se reporte. </t>
        </r>
      </text>
    </comment>
    <comment ref="D257" authorId="0" shapeId="0" xr:uid="{00000000-0006-0000-0300-0000DD000000}">
      <text>
        <r>
          <rPr>
            <sz val="11"/>
            <rFont val="Calibri"/>
            <family val="2"/>
            <scheme val="minor"/>
          </rPr>
          <t>YULIED.PENARANDA:
Recursos presupuestales asignados para la vigencia en programación  y/o seguimiento, según la columna en que se reporte</t>
        </r>
      </text>
    </comment>
    <comment ref="D258" authorId="0" shapeId="0" xr:uid="{00000000-0006-0000-0300-0000DE000000}">
      <text>
        <r>
          <rPr>
            <sz val="11"/>
            <rFont val="Calibri"/>
            <family val="2"/>
            <scheme val="minor"/>
          </rPr>
          <t>YULIED.PENARANDA:
Magnitud física asociada a la reservas,  aplica para las meta con tipología suma, las cuales se pueden desagregar por los compromisos contraídos que al cierre de la vigencia fiscal no  se cumplierón.</t>
        </r>
      </text>
    </comment>
    <comment ref="D259" authorId="0" shapeId="0" xr:uid="{00000000-0006-0000-0300-0000DF000000}">
      <text>
        <r>
          <rPr>
            <sz val="11"/>
            <rFont val="Calibri"/>
            <family val="2"/>
            <scheme val="minor"/>
          </rPr>
          <t>YULIED.PENARANDA:
Son compromisos legalmente contraídos que al cierre de la vigencia fiscal no se han atendido por no haberse completado las formalidades necesarias que hagan exigible el pago al terminarse el año.</t>
        </r>
      </text>
    </comment>
    <comment ref="D260" authorId="0" shapeId="0" xr:uid="{00000000-0006-0000-0300-0000E0000000}">
      <text>
        <r>
          <rPr>
            <sz val="11"/>
            <rFont val="Calibri"/>
            <family val="2"/>
            <scheme val="minor"/>
          </rPr>
          <t>YULIED.PENARANDA:
Para las metas de tipología suma (vigencia *reservas). Para las demás tipos de metas se asocia el mismo dato de la vigencia.</t>
        </r>
      </text>
    </comment>
    <comment ref="D261" authorId="0" shapeId="0" xr:uid="{00000000-0006-0000-0300-0000E1000000}">
      <text>
        <r>
          <rPr>
            <sz val="11"/>
            <rFont val="Calibri"/>
            <family val="2"/>
            <scheme val="minor"/>
          </rPr>
          <t>YULIED.PENARANDA:
Se suma los recursos presupuestales (vigencia + reservas)</t>
        </r>
      </text>
    </comment>
    <comment ref="D263" authorId="0" shapeId="0" xr:uid="{00000000-0006-0000-0300-0000E2000000}">
      <text>
        <r>
          <rPr>
            <sz val="11"/>
            <rFont val="Calibri"/>
            <family val="2"/>
            <scheme val="minor"/>
          </rPr>
          <t xml:space="preserve">YULIED.PENARANDA:
Magnitud física de la meta proyecto de inversión, a programar o a realizar seguimiento, según la columna en que se reporte. </t>
        </r>
      </text>
    </comment>
    <comment ref="D264" authorId="0" shapeId="0" xr:uid="{00000000-0006-0000-0300-0000E3000000}">
      <text>
        <r>
          <rPr>
            <sz val="11"/>
            <rFont val="Calibri"/>
            <family val="2"/>
            <scheme val="minor"/>
          </rPr>
          <t>YULIED.PENARANDA:
Recursos presupuestales asignados para la vigencia en programación  y/o seguimiento, según la columna en que se reporte</t>
        </r>
      </text>
    </comment>
    <comment ref="D265" authorId="0" shapeId="0" xr:uid="{00000000-0006-0000-0300-0000E4000000}">
      <text>
        <r>
          <rPr>
            <sz val="11"/>
            <rFont val="Calibri"/>
            <family val="2"/>
            <scheme val="minor"/>
          </rPr>
          <t>YULIED.PENARANDA:
Magnitud física asociada a la reservas,  aplica para las meta con tipología suma, las cuales se pueden desagregar por los compromisos contraídos que al cierre de la vigencia fiscal no  se cumplierón.</t>
        </r>
      </text>
    </comment>
    <comment ref="D266" authorId="0" shapeId="0" xr:uid="{00000000-0006-0000-0300-0000E5000000}">
      <text>
        <r>
          <rPr>
            <sz val="11"/>
            <rFont val="Calibri"/>
            <family val="2"/>
            <scheme val="minor"/>
          </rPr>
          <t>YULIED.PENARANDA:
Son compromisos legalmente contraídos que al cierre de la vigencia fiscal no se han atendido por no haberse completado las formalidades necesarias que hagan exigible el pago al terminarse el año.</t>
        </r>
      </text>
    </comment>
    <comment ref="D267" authorId="0" shapeId="0" xr:uid="{00000000-0006-0000-0300-0000E6000000}">
      <text>
        <r>
          <rPr>
            <sz val="11"/>
            <rFont val="Calibri"/>
            <family val="2"/>
            <scheme val="minor"/>
          </rPr>
          <t>YULIED.PENARANDA:
Para las metas de tipología suma (vigencia *reservas). Para las demás tipos de metas se asocia el mismo dato de la vigencia.</t>
        </r>
      </text>
    </comment>
    <comment ref="D268" authorId="0" shapeId="0" xr:uid="{00000000-0006-0000-0300-0000E7000000}">
      <text>
        <r>
          <rPr>
            <sz val="11"/>
            <rFont val="Calibri"/>
            <family val="2"/>
            <scheme val="minor"/>
          </rPr>
          <t>YULIED.PENARANDA:
Se suma los recursos presupuestales (vigencia + reservas)</t>
        </r>
      </text>
    </comment>
    <comment ref="D270" authorId="0" shapeId="0" xr:uid="{00000000-0006-0000-0300-0000E8000000}">
      <text>
        <r>
          <rPr>
            <sz val="11"/>
            <rFont val="Calibri"/>
            <family val="2"/>
            <scheme val="minor"/>
          </rPr>
          <t xml:space="preserve">YULIED.PENARANDA:
Magnitud física de la meta proyecto de inversión, a programar o a realizar seguimiento, según la columna en que se reporte. </t>
        </r>
      </text>
    </comment>
    <comment ref="D271" authorId="0" shapeId="0" xr:uid="{00000000-0006-0000-0300-0000E9000000}">
      <text>
        <r>
          <rPr>
            <sz val="11"/>
            <rFont val="Calibri"/>
            <family val="2"/>
            <scheme val="minor"/>
          </rPr>
          <t>YULIED.PENARANDA:
Recursos presupuestales asignados para la vigencia en programación  y/o seguimiento, según la columna en que se reporte</t>
        </r>
      </text>
    </comment>
    <comment ref="D272" authorId="0" shapeId="0" xr:uid="{00000000-0006-0000-0300-0000EA000000}">
      <text>
        <r>
          <rPr>
            <sz val="11"/>
            <rFont val="Calibri"/>
            <family val="2"/>
            <scheme val="minor"/>
          </rPr>
          <t>YULIED.PENARANDA:
Magnitud física asociada a la reservas,  aplica para las meta con tipología suma, las cuales se pueden desagregar por los compromisos contraídos que al cierre de la vigencia fiscal no  se cumplierón.</t>
        </r>
      </text>
    </comment>
    <comment ref="D273" authorId="0" shapeId="0" xr:uid="{00000000-0006-0000-0300-0000EB000000}">
      <text>
        <r>
          <rPr>
            <sz val="11"/>
            <rFont val="Calibri"/>
            <family val="2"/>
            <scheme val="minor"/>
          </rPr>
          <t>YULIED.PENARANDA:
Son compromisos legalmente contraídos que al cierre de la vigencia fiscal no se han atendido por no haberse completado las formalidades necesarias que hagan exigible el pago al terminarse el año.</t>
        </r>
      </text>
    </comment>
    <comment ref="D274" authorId="0" shapeId="0" xr:uid="{00000000-0006-0000-0300-0000EC000000}">
      <text>
        <r>
          <rPr>
            <sz val="11"/>
            <rFont val="Calibri"/>
            <family val="2"/>
            <scheme val="minor"/>
          </rPr>
          <t>YULIED.PENARANDA:
Para las metas de tipología suma (vigencia *reservas). Para las demás tipos de metas se asocia el mismo dato de la vigencia.</t>
        </r>
      </text>
    </comment>
    <comment ref="D275" authorId="0" shapeId="0" xr:uid="{00000000-0006-0000-0300-0000ED000000}">
      <text>
        <r>
          <rPr>
            <sz val="11"/>
            <rFont val="Calibri"/>
            <family val="2"/>
            <scheme val="minor"/>
          </rPr>
          <t>YULIED.PENARANDA:
Se suma los recursos presupuestales (vigencia + reservas)</t>
        </r>
      </text>
    </comment>
    <comment ref="D277" authorId="0" shapeId="0" xr:uid="{00000000-0006-0000-0300-0000EE000000}">
      <text>
        <r>
          <rPr>
            <sz val="11"/>
            <rFont val="Calibri"/>
            <family val="2"/>
            <scheme val="minor"/>
          </rPr>
          <t xml:space="preserve">YULIED.PENARANDA:
Magnitud física de la meta proyecto de inversión, a programar o a realizar seguimiento, según la columna en que se reporte. </t>
        </r>
      </text>
    </comment>
    <comment ref="D278" authorId="0" shapeId="0" xr:uid="{00000000-0006-0000-0300-0000EF000000}">
      <text>
        <r>
          <rPr>
            <sz val="11"/>
            <rFont val="Calibri"/>
            <family val="2"/>
            <scheme val="minor"/>
          </rPr>
          <t>YULIED.PENARANDA:
Recursos presupuestales asignados para la vigencia en programación  y/o seguimiento, según la columna en que se reporte</t>
        </r>
      </text>
    </comment>
    <comment ref="D279" authorId="0" shapeId="0" xr:uid="{00000000-0006-0000-0300-0000F0000000}">
      <text>
        <r>
          <rPr>
            <sz val="11"/>
            <rFont val="Calibri"/>
            <family val="2"/>
            <scheme val="minor"/>
          </rPr>
          <t>YULIED.PENARANDA:
Magnitud física asociada a la reservas,  aplica para las meta con tipología suma, las cuales se pueden desagregar por los compromisos contraídos que al cierre de la vigencia fiscal no  se cumplierón.</t>
        </r>
      </text>
    </comment>
    <comment ref="D280" authorId="0" shapeId="0" xr:uid="{00000000-0006-0000-0300-0000F1000000}">
      <text>
        <r>
          <rPr>
            <sz val="11"/>
            <rFont val="Calibri"/>
            <family val="2"/>
            <scheme val="minor"/>
          </rPr>
          <t>YULIED.PENARANDA:
Son compromisos legalmente contraídos que al cierre de la vigencia fiscal no se han atendido por no haberse completado las formalidades necesarias que hagan exigible el pago al terminarse el año.</t>
        </r>
      </text>
    </comment>
    <comment ref="D281" authorId="0" shapeId="0" xr:uid="{00000000-0006-0000-0300-0000F2000000}">
      <text>
        <r>
          <rPr>
            <sz val="11"/>
            <rFont val="Calibri"/>
            <family val="2"/>
            <scheme val="minor"/>
          </rPr>
          <t>YULIED.PENARANDA:
Para las metas de tipología suma (vigencia *reservas). Para las demás tipos de metas se asocia el mismo dato de la vigencia.</t>
        </r>
      </text>
    </comment>
    <comment ref="D282" authorId="0" shapeId="0" xr:uid="{00000000-0006-0000-0300-0000F3000000}">
      <text>
        <r>
          <rPr>
            <sz val="11"/>
            <rFont val="Calibri"/>
            <family val="2"/>
            <scheme val="minor"/>
          </rPr>
          <t>YULIED.PENARANDA:
Se suma los recursos presupuestales (vigencia + reservas)</t>
        </r>
      </text>
    </comment>
    <comment ref="D284" authorId="0" shapeId="0" xr:uid="{00000000-0006-0000-0300-0000F4000000}">
      <text>
        <r>
          <rPr>
            <sz val="11"/>
            <rFont val="Calibri"/>
            <family val="2"/>
            <scheme val="minor"/>
          </rPr>
          <t xml:space="preserve">YULIED.PENARANDA:
Magnitud física de la meta proyecto de inversión, a programar o a realizar seguimiento, según la columna en que se reporte. </t>
        </r>
      </text>
    </comment>
    <comment ref="D285" authorId="0" shapeId="0" xr:uid="{00000000-0006-0000-0300-0000F5000000}">
      <text>
        <r>
          <rPr>
            <sz val="11"/>
            <rFont val="Calibri"/>
            <family val="2"/>
            <scheme val="minor"/>
          </rPr>
          <t>YULIED.PENARANDA:
Recursos presupuestales asignados para la vigencia en programación  y/o seguimiento, según la columna en que se reporte</t>
        </r>
      </text>
    </comment>
    <comment ref="D286" authorId="0" shapeId="0" xr:uid="{00000000-0006-0000-0300-0000F6000000}">
      <text>
        <r>
          <rPr>
            <sz val="11"/>
            <rFont val="Calibri"/>
            <family val="2"/>
            <scheme val="minor"/>
          </rPr>
          <t>YULIED.PENARANDA:
Magnitud física asociada a la reservas,  aplica para las meta con tipología suma, las cuales se pueden desagregar por los compromisos contraídos que al cierre de la vigencia fiscal no  se cumplierón.</t>
        </r>
      </text>
    </comment>
    <comment ref="D287" authorId="0" shapeId="0" xr:uid="{00000000-0006-0000-0300-0000F7000000}">
      <text>
        <r>
          <rPr>
            <sz val="11"/>
            <rFont val="Calibri"/>
            <family val="2"/>
            <scheme val="minor"/>
          </rPr>
          <t>YULIED.PENARANDA:
Son compromisos legalmente contraídos que al cierre de la vigencia fiscal no se han atendido por no haberse completado las formalidades necesarias que hagan exigible el pago al terminarse el año.</t>
        </r>
      </text>
    </comment>
    <comment ref="D288" authorId="0" shapeId="0" xr:uid="{00000000-0006-0000-0300-0000F8000000}">
      <text>
        <r>
          <rPr>
            <sz val="11"/>
            <rFont val="Calibri"/>
            <family val="2"/>
            <scheme val="minor"/>
          </rPr>
          <t>YULIED.PENARANDA:
Para las metas de tipología suma (vigencia *reservas). Para las demás tipos de metas se asocia el mismo dato de la vigencia.</t>
        </r>
      </text>
    </comment>
    <comment ref="D289" authorId="0" shapeId="0" xr:uid="{00000000-0006-0000-0300-0000F9000000}">
      <text>
        <r>
          <rPr>
            <sz val="11"/>
            <rFont val="Calibri"/>
            <family val="2"/>
            <scheme val="minor"/>
          </rPr>
          <t>YULIED.PENARANDA:
Se suma los recursos presupuestales (vigencia + reservas)</t>
        </r>
      </text>
    </comment>
    <comment ref="D291" authorId="0" shapeId="0" xr:uid="{00000000-0006-0000-0300-0000FA000000}">
      <text>
        <r>
          <rPr>
            <sz val="11"/>
            <rFont val="Calibri"/>
            <family val="2"/>
            <scheme val="minor"/>
          </rPr>
          <t xml:space="preserve">YULIED.PENARANDA:
Magnitud física de la meta proyecto de inversión, a programar o a realizar seguimiento, según la columna en que se reporte. </t>
        </r>
      </text>
    </comment>
    <comment ref="D292" authorId="0" shapeId="0" xr:uid="{00000000-0006-0000-0300-0000FB000000}">
      <text>
        <r>
          <rPr>
            <sz val="11"/>
            <rFont val="Calibri"/>
            <family val="2"/>
            <scheme val="minor"/>
          </rPr>
          <t>YULIED.PENARANDA:
Recursos presupuestales asignados para la vigencia en programación  y/o seguimiento, según la columna en que se reporte</t>
        </r>
      </text>
    </comment>
    <comment ref="D293" authorId="0" shapeId="0" xr:uid="{00000000-0006-0000-0300-0000FC000000}">
      <text>
        <r>
          <rPr>
            <sz val="11"/>
            <rFont val="Calibri"/>
            <family val="2"/>
            <scheme val="minor"/>
          </rPr>
          <t>YULIED.PENARANDA:
Magnitud física asociada a la reservas,  aplica para las meta con tipología suma, las cuales se pueden desagregar por los compromisos contraídos que al cierre de la vigencia fiscal no  se cumplierón.</t>
        </r>
      </text>
    </comment>
    <comment ref="D294" authorId="0" shapeId="0" xr:uid="{00000000-0006-0000-0300-0000FD000000}">
      <text>
        <r>
          <rPr>
            <sz val="11"/>
            <rFont val="Calibri"/>
            <family val="2"/>
            <scheme val="minor"/>
          </rPr>
          <t>YULIED.PENARANDA:
Son compromisos legalmente contraídos que al cierre de la vigencia fiscal no se han atendido por no haberse completado las formalidades necesarias que hagan exigible el pago al terminarse el año.</t>
        </r>
      </text>
    </comment>
    <comment ref="D295" authorId="0" shapeId="0" xr:uid="{00000000-0006-0000-0300-0000FE000000}">
      <text>
        <r>
          <rPr>
            <sz val="11"/>
            <rFont val="Calibri"/>
            <family val="2"/>
            <scheme val="minor"/>
          </rPr>
          <t>YULIED.PENARANDA:
Para las metas de tipología suma (vigencia *reservas). Para las demás tipos de metas se asocia el mismo dato de la vigencia.</t>
        </r>
      </text>
    </comment>
    <comment ref="D296" authorId="0" shapeId="0" xr:uid="{00000000-0006-0000-0300-0000FF000000}">
      <text>
        <r>
          <rPr>
            <sz val="11"/>
            <rFont val="Calibri"/>
            <family val="2"/>
            <scheme val="minor"/>
          </rPr>
          <t>YULIED.PENARANDA:
Se suma los recursos presupuestales (vigencia + reservas)</t>
        </r>
      </text>
    </comment>
    <comment ref="D298" authorId="0" shapeId="0" xr:uid="{00000000-0006-0000-0300-000000010000}">
      <text>
        <r>
          <rPr>
            <sz val="11"/>
            <rFont val="Calibri"/>
            <family val="2"/>
            <scheme val="minor"/>
          </rPr>
          <t xml:space="preserve">YULIED.PENARANDA:
Magnitud física de la meta proyecto de inversión, a programar o a realizar seguimiento, según la columna en que se reporte. </t>
        </r>
      </text>
    </comment>
    <comment ref="D299" authorId="0" shapeId="0" xr:uid="{00000000-0006-0000-0300-000001010000}">
      <text>
        <r>
          <rPr>
            <sz val="11"/>
            <rFont val="Calibri"/>
            <family val="2"/>
            <scheme val="minor"/>
          </rPr>
          <t>YULIED.PENARANDA:
Recursos presupuestales asignados para la vigencia en programación  y/o seguimiento, según la columna en que se reporte</t>
        </r>
      </text>
    </comment>
    <comment ref="D300" authorId="0" shapeId="0" xr:uid="{00000000-0006-0000-0300-000002010000}">
      <text>
        <r>
          <rPr>
            <sz val="11"/>
            <rFont val="Calibri"/>
            <family val="2"/>
            <scheme val="minor"/>
          </rPr>
          <t>YULIED.PENARANDA:
Magnitud física asociada a la reservas,  aplica para las meta con tipología suma, las cuales se pueden desagregar por los compromisos contraídos que al cierre de la vigencia fiscal no  se cumplierón.</t>
        </r>
      </text>
    </comment>
    <comment ref="D301" authorId="0" shapeId="0" xr:uid="{00000000-0006-0000-0300-000003010000}">
      <text>
        <r>
          <rPr>
            <sz val="11"/>
            <rFont val="Calibri"/>
            <family val="2"/>
            <scheme val="minor"/>
          </rPr>
          <t>YULIED.PENARANDA:
Son compromisos legalmente contraídos que al cierre de la vigencia fiscal no se han atendido por no haberse completado las formalidades necesarias que hagan exigible el pago al terminarse el año.</t>
        </r>
      </text>
    </comment>
    <comment ref="D302" authorId="0" shapeId="0" xr:uid="{00000000-0006-0000-0300-000004010000}">
      <text>
        <r>
          <rPr>
            <sz val="11"/>
            <rFont val="Calibri"/>
            <family val="2"/>
            <scheme val="minor"/>
          </rPr>
          <t>YULIED.PENARANDA:
Para las metas de tipología suma (vigencia *reservas). Para las demás tipos de metas se asocia el mismo dato de la vigencia.</t>
        </r>
      </text>
    </comment>
    <comment ref="D303" authorId="0" shapeId="0" xr:uid="{00000000-0006-0000-0300-000005010000}">
      <text>
        <r>
          <rPr>
            <sz val="11"/>
            <rFont val="Calibri"/>
            <family val="2"/>
            <scheme val="minor"/>
          </rPr>
          <t>YULIED.PENARANDA:
Se suma los recursos presupuestales (vigencia + reservas)</t>
        </r>
      </text>
    </comment>
    <comment ref="D305" authorId="0" shapeId="0" xr:uid="{00000000-0006-0000-0300-000006010000}">
      <text>
        <r>
          <rPr>
            <sz val="11"/>
            <rFont val="Calibri"/>
            <family val="2"/>
            <scheme val="minor"/>
          </rPr>
          <t xml:space="preserve">YULIED.PENARANDA:
Magnitud física de la meta proyecto de inversión, a programar o a realizar seguimiento, según la columna en que se reporte. </t>
        </r>
      </text>
    </comment>
    <comment ref="D306" authorId="0" shapeId="0" xr:uid="{00000000-0006-0000-0300-000007010000}">
      <text>
        <r>
          <rPr>
            <sz val="11"/>
            <rFont val="Calibri"/>
            <family val="2"/>
            <scheme val="minor"/>
          </rPr>
          <t>YULIED.PENARANDA:
Recursos presupuestales asignados para la vigencia en programación  y/o seguimiento, según la columna en que se reporte</t>
        </r>
      </text>
    </comment>
    <comment ref="D307" authorId="0" shapeId="0" xr:uid="{00000000-0006-0000-0300-000008010000}">
      <text>
        <r>
          <rPr>
            <sz val="11"/>
            <rFont val="Calibri"/>
            <family val="2"/>
            <scheme val="minor"/>
          </rPr>
          <t>YULIED.PENARANDA:
Magnitud física asociada a la reservas,  aplica para las meta con tipología suma, las cuales se pueden desagregar por los compromisos contraídos que al cierre de la vigencia fiscal no  se cumplierón.</t>
        </r>
      </text>
    </comment>
    <comment ref="D308" authorId="0" shapeId="0" xr:uid="{00000000-0006-0000-0300-000009010000}">
      <text>
        <r>
          <rPr>
            <sz val="11"/>
            <rFont val="Calibri"/>
            <family val="2"/>
            <scheme val="minor"/>
          </rPr>
          <t>YULIED.PENARANDA:
Son compromisos legalmente contraídos que al cierre de la vigencia fiscal no se han atendido por no haberse completado las formalidades necesarias que hagan exigible el pago al terminarse el año.</t>
        </r>
      </text>
    </comment>
    <comment ref="D309" authorId="0" shapeId="0" xr:uid="{00000000-0006-0000-0300-00000A010000}">
      <text>
        <r>
          <rPr>
            <sz val="11"/>
            <rFont val="Calibri"/>
            <family val="2"/>
            <scheme val="minor"/>
          </rPr>
          <t>YULIED.PENARANDA:
Para las metas de tipología suma (vigencia *reservas). Para las demás tipos de metas se asocia el mismo dato de la vigencia.</t>
        </r>
      </text>
    </comment>
    <comment ref="D310" authorId="0" shapeId="0" xr:uid="{00000000-0006-0000-0300-00000B010000}">
      <text>
        <r>
          <rPr>
            <sz val="11"/>
            <rFont val="Calibri"/>
            <family val="2"/>
            <scheme val="minor"/>
          </rPr>
          <t>YULIED.PENARANDA:
Se suma los recursos presupuestales (vigencia + reservas)</t>
        </r>
      </text>
    </comment>
    <comment ref="D312" authorId="0" shapeId="0" xr:uid="{00000000-0006-0000-0300-00000C010000}">
      <text>
        <r>
          <rPr>
            <sz val="11"/>
            <rFont val="Calibri"/>
            <family val="2"/>
            <scheme val="minor"/>
          </rPr>
          <t xml:space="preserve">YULIED.PENARANDA:
Magnitud física de la meta proyecto de inversión, a programar o a realizar seguimiento, según la columna en que se reporte. </t>
        </r>
      </text>
    </comment>
    <comment ref="D313" authorId="0" shapeId="0" xr:uid="{00000000-0006-0000-0300-00000D010000}">
      <text>
        <r>
          <rPr>
            <sz val="11"/>
            <rFont val="Calibri"/>
            <family val="2"/>
            <scheme val="minor"/>
          </rPr>
          <t>YULIED.PENARANDA:
Recursos presupuestales asignados para la vigencia en programación  y/o seguimiento, según la columna en que se reporte</t>
        </r>
      </text>
    </comment>
    <comment ref="D314" authorId="0" shapeId="0" xr:uid="{00000000-0006-0000-0300-00000E010000}">
      <text>
        <r>
          <rPr>
            <sz val="11"/>
            <rFont val="Calibri"/>
            <family val="2"/>
            <scheme val="minor"/>
          </rPr>
          <t>YULIED.PENARANDA:
Magnitud física asociada a la reservas,  aplica para las meta con tipología suma, las cuales se pueden desagregar por los compromisos contraídos que al cierre de la vigencia fiscal no  se cumplierón.</t>
        </r>
      </text>
    </comment>
    <comment ref="D315" authorId="0" shapeId="0" xr:uid="{00000000-0006-0000-0300-00000F010000}">
      <text>
        <r>
          <rPr>
            <sz val="11"/>
            <rFont val="Calibri"/>
            <family val="2"/>
            <scheme val="minor"/>
          </rPr>
          <t>YULIED.PENARANDA:
Son compromisos legalmente contraídos que al cierre de la vigencia fiscal no se han atendido por no haberse completado las formalidades necesarias que hagan exigible el pago al terminarse el año.</t>
        </r>
      </text>
    </comment>
    <comment ref="D316" authorId="0" shapeId="0" xr:uid="{00000000-0006-0000-0300-000010010000}">
      <text>
        <r>
          <rPr>
            <sz val="11"/>
            <rFont val="Calibri"/>
            <family val="2"/>
            <scheme val="minor"/>
          </rPr>
          <t>YULIED.PENARANDA:
Para las metas de tipología suma (vigencia *reservas). Para las demás tipos de metas se asocia el mismo dato de la vigencia.</t>
        </r>
      </text>
    </comment>
    <comment ref="D317" authorId="0" shapeId="0" xr:uid="{00000000-0006-0000-0300-000011010000}">
      <text>
        <r>
          <rPr>
            <sz val="11"/>
            <rFont val="Calibri"/>
            <family val="2"/>
            <scheme val="minor"/>
          </rPr>
          <t>YULIED.PENARANDA:
Se suma los recursos presupuestales (vigencia + reservas)</t>
        </r>
      </text>
    </comment>
    <comment ref="D319" authorId="0" shapeId="0" xr:uid="{00000000-0006-0000-0300-000012010000}">
      <text>
        <r>
          <rPr>
            <sz val="11"/>
            <rFont val="Calibri"/>
            <family val="2"/>
            <scheme val="minor"/>
          </rPr>
          <t xml:space="preserve">YULIED.PENARANDA:
Magnitud física de la meta proyecto de inversión, a programar o a realizar seguimiento, según la columna en que se reporte. </t>
        </r>
      </text>
    </comment>
    <comment ref="D320" authorId="0" shapeId="0" xr:uid="{00000000-0006-0000-0300-000013010000}">
      <text>
        <r>
          <rPr>
            <sz val="11"/>
            <rFont val="Calibri"/>
            <family val="2"/>
            <scheme val="minor"/>
          </rPr>
          <t>YULIED.PENARANDA:
Recursos presupuestales asignados para la vigencia en programación  y/o seguimiento, según la columna en que se reporte</t>
        </r>
      </text>
    </comment>
    <comment ref="D321" authorId="0" shapeId="0" xr:uid="{00000000-0006-0000-0300-000014010000}">
      <text>
        <r>
          <rPr>
            <sz val="11"/>
            <rFont val="Calibri"/>
            <family val="2"/>
            <scheme val="minor"/>
          </rPr>
          <t>YULIED.PENARANDA:
Magnitud física asociada a la reservas,  aplica para las meta con tipología suma, las cuales se pueden desagregar por los compromisos contraídos que al cierre de la vigencia fiscal no  se cumplierón.</t>
        </r>
      </text>
    </comment>
    <comment ref="D322" authorId="0" shapeId="0" xr:uid="{00000000-0006-0000-0300-000015010000}">
      <text>
        <r>
          <rPr>
            <sz val="11"/>
            <rFont val="Calibri"/>
            <family val="2"/>
            <scheme val="minor"/>
          </rPr>
          <t>YULIED.PENARANDA:
Son compromisos legalmente contraídos que al cierre de la vigencia fiscal no se han atendido por no haberse completado las formalidades necesarias que hagan exigible el pago al terminarse el año.</t>
        </r>
      </text>
    </comment>
    <comment ref="D323" authorId="0" shapeId="0" xr:uid="{00000000-0006-0000-0300-000016010000}">
      <text>
        <r>
          <rPr>
            <sz val="11"/>
            <rFont val="Calibri"/>
            <family val="2"/>
            <scheme val="minor"/>
          </rPr>
          <t>YULIED.PENARANDA:
Para las metas de tipología suma (vigencia *reservas). Para las demás tipos de metas se asocia el mismo dato de la vigencia.</t>
        </r>
      </text>
    </comment>
    <comment ref="D324" authorId="0" shapeId="0" xr:uid="{00000000-0006-0000-0300-000017010000}">
      <text>
        <r>
          <rPr>
            <sz val="11"/>
            <rFont val="Calibri"/>
            <family val="2"/>
            <scheme val="minor"/>
          </rPr>
          <t>YULIED.PENARANDA:
Se suma los recursos presupuestales (vigencia + reservas)</t>
        </r>
      </text>
    </comment>
    <comment ref="D326" authorId="0" shapeId="0" xr:uid="{00000000-0006-0000-0300-000018010000}">
      <text>
        <r>
          <rPr>
            <sz val="11"/>
            <rFont val="Calibri"/>
            <family val="2"/>
            <scheme val="minor"/>
          </rPr>
          <t xml:space="preserve">YULIED.PENARANDA:
Magnitud física de la meta proyecto de inversión, a programar o a realizar seguimiento, según la columna en que se reporte. </t>
        </r>
      </text>
    </comment>
    <comment ref="D327" authorId="0" shapeId="0" xr:uid="{00000000-0006-0000-0300-000019010000}">
      <text>
        <r>
          <rPr>
            <sz val="11"/>
            <rFont val="Calibri"/>
            <family val="2"/>
            <scheme val="minor"/>
          </rPr>
          <t>YULIED.PENARANDA:
Recursos presupuestales asignados para la vigencia en programación  y/o seguimiento, según la columna en que se reporte</t>
        </r>
      </text>
    </comment>
    <comment ref="D328" authorId="0" shapeId="0" xr:uid="{00000000-0006-0000-0300-00001A010000}">
      <text>
        <r>
          <rPr>
            <sz val="11"/>
            <rFont val="Calibri"/>
            <family val="2"/>
            <scheme val="minor"/>
          </rPr>
          <t>YULIED.PENARANDA:
Magnitud física asociada a la reservas,  aplica para las meta con tipología suma, las cuales se pueden desagregar por los compromisos contraídos que al cierre de la vigencia fiscal no  se cumplierón.</t>
        </r>
      </text>
    </comment>
    <comment ref="D329" authorId="0" shapeId="0" xr:uid="{00000000-0006-0000-0300-00001B010000}">
      <text>
        <r>
          <rPr>
            <sz val="11"/>
            <rFont val="Calibri"/>
            <family val="2"/>
            <scheme val="minor"/>
          </rPr>
          <t>YULIED.PENARANDA:
Son compromisos legalmente contraídos que al cierre de la vigencia fiscal no se han atendido por no haberse completado las formalidades necesarias que hagan exigible el pago al terminarse el año.</t>
        </r>
      </text>
    </comment>
    <comment ref="D330" authorId="0" shapeId="0" xr:uid="{00000000-0006-0000-0300-00001C010000}">
      <text>
        <r>
          <rPr>
            <sz val="11"/>
            <rFont val="Calibri"/>
            <family val="2"/>
            <scheme val="minor"/>
          </rPr>
          <t>YULIED.PENARANDA:
Para las metas de tipología suma (vigencia *reservas). Para las demás tipos de metas se asocia el mismo dato de la vigencia.</t>
        </r>
      </text>
    </comment>
    <comment ref="D331" authorId="0" shapeId="0" xr:uid="{00000000-0006-0000-0300-00001D010000}">
      <text>
        <r>
          <rPr>
            <sz val="11"/>
            <rFont val="Calibri"/>
            <family val="2"/>
            <scheme val="minor"/>
          </rPr>
          <t>YULIED.PENARANDA:
Se suma los recursos presupuestales (vigencia + reservas)</t>
        </r>
      </text>
    </comment>
    <comment ref="D333" authorId="0" shapeId="0" xr:uid="{00000000-0006-0000-0300-00001E010000}">
      <text>
        <r>
          <rPr>
            <sz val="11"/>
            <rFont val="Calibri"/>
            <family val="2"/>
            <scheme val="minor"/>
          </rPr>
          <t xml:space="preserve">YULIED.PENARANDA:
Magnitud física de la meta proyecto de inversión, a programar o a realizar seguimiento, según la columna en que se reporte. </t>
        </r>
      </text>
    </comment>
    <comment ref="D334" authorId="0" shapeId="0" xr:uid="{00000000-0006-0000-0300-00001F010000}">
      <text>
        <r>
          <rPr>
            <sz val="11"/>
            <rFont val="Calibri"/>
            <family val="2"/>
            <scheme val="minor"/>
          </rPr>
          <t>YULIED.PENARANDA:
Recursos presupuestales asignados para la vigencia en programación  y/o seguimiento, según la columna en que se reporte</t>
        </r>
      </text>
    </comment>
    <comment ref="D335" authorId="0" shapeId="0" xr:uid="{00000000-0006-0000-0300-000020010000}">
      <text>
        <r>
          <rPr>
            <sz val="11"/>
            <rFont val="Calibri"/>
            <family val="2"/>
            <scheme val="minor"/>
          </rPr>
          <t>YULIED.PENARANDA:
Magnitud física asociada a la reservas,  aplica para las meta con tipología suma, las cuales se pueden desagregar por los compromisos contraídos que al cierre de la vigencia fiscal no  se cumplierón.</t>
        </r>
      </text>
    </comment>
    <comment ref="D336" authorId="0" shapeId="0" xr:uid="{00000000-0006-0000-0300-000021010000}">
      <text>
        <r>
          <rPr>
            <sz val="11"/>
            <rFont val="Calibri"/>
            <family val="2"/>
            <scheme val="minor"/>
          </rPr>
          <t>YULIED.PENARANDA:
Son compromisos legalmente contraídos que al cierre de la vigencia fiscal no se han atendido por no haberse completado las formalidades necesarias que hagan exigible el pago al terminarse el año.</t>
        </r>
      </text>
    </comment>
    <comment ref="D337" authorId="0" shapeId="0" xr:uid="{00000000-0006-0000-0300-000022010000}">
      <text>
        <r>
          <rPr>
            <sz val="11"/>
            <rFont val="Calibri"/>
            <family val="2"/>
            <scheme val="minor"/>
          </rPr>
          <t>YULIED.PENARANDA:
Para las metas de tipología suma (vigencia *reservas). Para las demás tipos de metas se asocia el mismo dato de la vigencia.</t>
        </r>
      </text>
    </comment>
    <comment ref="D338" authorId="0" shapeId="0" xr:uid="{00000000-0006-0000-0300-000023010000}">
      <text>
        <r>
          <rPr>
            <sz val="11"/>
            <rFont val="Calibri"/>
            <family val="2"/>
            <scheme val="minor"/>
          </rPr>
          <t>YULIED.PENARANDA:
Se suma los recursos presupuestales (vigencia + reservas)</t>
        </r>
      </text>
    </comment>
    <comment ref="D340" authorId="0" shapeId="0" xr:uid="{00000000-0006-0000-0300-000024010000}">
      <text>
        <r>
          <rPr>
            <sz val="11"/>
            <rFont val="Calibri"/>
            <family val="2"/>
            <scheme val="minor"/>
          </rPr>
          <t xml:space="preserve">YULIED.PENARANDA:
Magnitud física de la meta proyecto de inversión, a programar o a realizar seguimiento, según la columna en que se reporte. </t>
        </r>
      </text>
    </comment>
    <comment ref="D341" authorId="0" shapeId="0" xr:uid="{00000000-0006-0000-0300-000025010000}">
      <text>
        <r>
          <rPr>
            <sz val="11"/>
            <rFont val="Calibri"/>
            <family val="2"/>
            <scheme val="minor"/>
          </rPr>
          <t>YULIED.PENARANDA:
Recursos presupuestales asignados para la vigencia en programación  y/o seguimiento, según la columna en que se reporte</t>
        </r>
      </text>
    </comment>
    <comment ref="D342" authorId="0" shapeId="0" xr:uid="{00000000-0006-0000-0300-000026010000}">
      <text>
        <r>
          <rPr>
            <sz val="11"/>
            <rFont val="Calibri"/>
            <family val="2"/>
            <scheme val="minor"/>
          </rPr>
          <t>YULIED.PENARANDA:
Magnitud física asociada a la reservas,  aplica para las meta con tipología suma, las cuales se pueden desagregar por los compromisos contraídos que al cierre de la vigencia fiscal no  se cumplierón.</t>
        </r>
      </text>
    </comment>
    <comment ref="D343" authorId="0" shapeId="0" xr:uid="{00000000-0006-0000-0300-000027010000}">
      <text>
        <r>
          <rPr>
            <sz val="11"/>
            <rFont val="Calibri"/>
            <family val="2"/>
            <scheme val="minor"/>
          </rPr>
          <t>YULIED.PENARANDA:
Son compromisos legalmente contraídos que al cierre de la vigencia fiscal no se han atendido por no haberse completado las formalidades necesarias que hagan exigible el pago al terminarse el año.</t>
        </r>
      </text>
    </comment>
    <comment ref="D344" authorId="0" shapeId="0" xr:uid="{00000000-0006-0000-0300-000028010000}">
      <text>
        <r>
          <rPr>
            <sz val="11"/>
            <rFont val="Calibri"/>
            <family val="2"/>
            <scheme val="minor"/>
          </rPr>
          <t>YULIED.PENARANDA:
Para las metas de tipología suma (vigencia *reservas). Para las demás tipos de metas se asocia el mismo dato de la vigencia.</t>
        </r>
      </text>
    </comment>
    <comment ref="D345" authorId="0" shapeId="0" xr:uid="{00000000-0006-0000-0300-000029010000}">
      <text>
        <r>
          <rPr>
            <sz val="11"/>
            <rFont val="Calibri"/>
            <family val="2"/>
            <scheme val="minor"/>
          </rPr>
          <t>YULIED.PENARANDA:
Se suma los recursos presupuestales (vigencia + reservas)</t>
        </r>
      </text>
    </comment>
    <comment ref="D366" authorId="0" shapeId="0" xr:uid="{00000000-0006-0000-0300-00002A010000}">
      <text>
        <r>
          <rPr>
            <sz val="11"/>
            <rFont val="Calibri"/>
            <family val="2"/>
            <scheme val="minor"/>
          </rPr>
          <t>YULIED.PENARANDA:
Verificar que los totales coincidan con los reportados en el componente de inversión</t>
        </r>
      </text>
    </comment>
    <comment ref="D367" authorId="0" shapeId="0" xr:uid="{00000000-0006-0000-0300-00002B010000}">
      <text>
        <r>
          <rPr>
            <sz val="11"/>
            <rFont val="Calibri"/>
            <family val="2"/>
            <scheme val="minor"/>
          </rPr>
          <t>YULIED.PENARANDA:
Verificar que los totales coincidan con los reportados en el componente de inversión</t>
        </r>
      </text>
    </comment>
    <comment ref="D368" authorId="0" shapeId="0" xr:uid="{00000000-0006-0000-0300-00002C010000}">
      <text>
        <r>
          <rPr>
            <sz val="11"/>
            <rFont val="Calibri"/>
            <family val="2"/>
            <scheme val="minor"/>
          </rPr>
          <t>YULIED.PENARANDA:
Verificar que los totales coincidan con los reportados en el componente de inversión</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
  </authors>
  <commentList>
    <comment ref="A4" authorId="0" shapeId="0" xr:uid="{00000000-0006-0000-0500-000001000000}">
      <text>
        <r>
          <rPr>
            <sz val="11"/>
            <rFont val="Calibri"/>
            <family val="2"/>
            <scheme val="minor"/>
          </rPr>
          <t>YULIED.PENARANDA:
Describir el nombre completo de la oficina, dirección o subdirección que gerencia el proyecto de inversión.</t>
        </r>
      </text>
    </comment>
    <comment ref="A5" authorId="0" shapeId="0" xr:uid="{00000000-0006-0000-0500-000002000000}">
      <text>
        <r>
          <rPr>
            <sz val="11"/>
            <rFont val="Calibri"/>
            <family val="2"/>
            <scheme val="minor"/>
          </rPr>
          <t xml:space="preserve">YULIED.PENARANDA:
Describir el número y nombre completo del proyecto de inversión. </t>
        </r>
      </text>
    </comment>
    <comment ref="A7" authorId="0" shapeId="0" xr:uid="{00000000-0006-0000-0500-000003000000}">
      <text>
        <r>
          <rPr>
            <sz val="11"/>
            <rFont val="Calibri"/>
            <family val="2"/>
            <scheme val="minor"/>
          </rPr>
          <t>YULIED.PENARANDA:
Corresponde a la información en firme de cada vigencia fiscal.</t>
        </r>
      </text>
    </comment>
    <comment ref="A8" authorId="0" shapeId="0" xr:uid="{00000000-0006-0000-0500-000004000000}">
      <text>
        <r>
          <rPr>
            <sz val="11"/>
            <rFont val="Calibri"/>
            <family val="2"/>
            <scheme val="minor"/>
          </rPr>
          <t>YULIED.PENARANDA:
Vigencia a reportar</t>
        </r>
      </text>
    </comment>
    <comment ref="C8" authorId="0" shapeId="0" xr:uid="{00000000-0006-0000-0500-000005000000}">
      <text>
        <r>
          <rPr>
            <sz val="11"/>
            <rFont val="Calibri"/>
            <family val="2"/>
            <scheme val="minor"/>
          </rPr>
          <t>YULIED.PENARANDA:
Apropiación inicial acorde con la herramienta oficial de la SDH</t>
        </r>
      </text>
    </comment>
    <comment ref="D8" authorId="0" shapeId="0" xr:uid="{00000000-0006-0000-0500-000006000000}">
      <text>
        <r>
          <rPr>
            <sz val="11"/>
            <rFont val="Calibri"/>
            <family val="2"/>
            <scheme val="minor"/>
          </rPr>
          <t>YULIED.PENARANDA:
Apropiación inicial + 0 - movimientos positivos y/o negativos, con este valor se proyecta los compromisos</t>
        </r>
      </text>
    </comment>
    <comment ref="E8" authorId="0" shapeId="0" xr:uid="{00000000-0006-0000-0500-000007000000}">
      <text>
        <r>
          <rPr>
            <sz val="11"/>
            <rFont val="Calibri"/>
            <family val="2"/>
            <scheme val="minor"/>
          </rPr>
          <t>YULIED.PENARANDA:
Valores contenidos en los Registros Presupuestales de Compromisos</t>
        </r>
      </text>
    </comment>
    <comment ref="F8" authorId="0" shapeId="0" xr:uid="{00000000-0006-0000-0500-000008000000}">
      <text>
        <r>
          <rPr>
            <sz val="11"/>
            <rFont val="Calibri"/>
            <family val="2"/>
            <scheme val="minor"/>
          </rPr>
          <t xml:space="preserve">YULIED.PENARANDA:
Corresponde al pago </t>
        </r>
      </text>
    </comment>
    <comment ref="G8" authorId="0" shapeId="0" xr:uid="{00000000-0006-0000-0500-000009000000}">
      <text>
        <r>
          <rPr>
            <sz val="11"/>
            <rFont val="Calibri"/>
            <family val="2"/>
            <scheme val="minor"/>
          </rPr>
          <t>YULIED.PENARANDA:
Extinción de la obligación a cargo de la SDA.</t>
        </r>
      </text>
    </comment>
    <comment ref="A40" authorId="0" shapeId="0" xr:uid="{00000000-0006-0000-0500-00000A000000}">
      <text>
        <r>
          <rPr>
            <sz val="11"/>
            <rFont val="Calibri"/>
            <family val="2"/>
            <scheme val="minor"/>
          </rPr>
          <t>YULIED.PENARANDA:
Corresponde a la información en firme de cada vigencia fiscal.</t>
        </r>
      </text>
    </comment>
    <comment ref="A41" authorId="0" shapeId="0" xr:uid="{00000000-0006-0000-0500-00000B000000}">
      <text>
        <r>
          <rPr>
            <sz val="11"/>
            <rFont val="Calibri"/>
            <family val="2"/>
            <scheme val="minor"/>
          </rPr>
          <t>YULIED.PENARANDA:
Vigencia a reportar</t>
        </r>
      </text>
    </comment>
    <comment ref="C41" authorId="0" shapeId="0" xr:uid="{00000000-0006-0000-0500-00000C000000}">
      <text>
        <r>
          <rPr>
            <sz val="11"/>
            <rFont val="Calibri"/>
            <family val="2"/>
            <scheme val="minor"/>
          </rPr>
          <t>YULIED.PENARANDA:
Apropiación inicial acorde con la herramienta oficial de la SDH</t>
        </r>
      </text>
    </comment>
    <comment ref="D41" authorId="0" shapeId="0" xr:uid="{00000000-0006-0000-0500-00000D000000}">
      <text>
        <r>
          <rPr>
            <sz val="11"/>
            <rFont val="Calibri"/>
            <family val="2"/>
            <scheme val="minor"/>
          </rPr>
          <t>YULIED.PENARANDA:
Apropiación inicial + 0 - movimientos positivos y/o negativos, con este valor se proyecta los compromisos</t>
        </r>
      </text>
    </comment>
    <comment ref="E41" authorId="0" shapeId="0" xr:uid="{00000000-0006-0000-0500-00000E000000}">
      <text>
        <r>
          <rPr>
            <sz val="11"/>
            <rFont val="Calibri"/>
            <family val="2"/>
            <scheme val="minor"/>
          </rPr>
          <t>YULIED.PENARANDA:
Valores contenidos en los Registros Presupuestales de Compromisos</t>
        </r>
      </text>
    </comment>
    <comment ref="F41" authorId="0" shapeId="0" xr:uid="{00000000-0006-0000-0500-00000F000000}">
      <text>
        <r>
          <rPr>
            <sz val="11"/>
            <rFont val="Calibri"/>
            <family val="2"/>
            <scheme val="minor"/>
          </rPr>
          <t xml:space="preserve">YULIED.PENARANDA:
Corresponde al pago </t>
        </r>
      </text>
    </comment>
    <comment ref="G41" authorId="0" shapeId="0" xr:uid="{00000000-0006-0000-0500-000010000000}">
      <text>
        <r>
          <rPr>
            <sz val="11"/>
            <rFont val="Calibri"/>
            <family val="2"/>
            <scheme val="minor"/>
          </rPr>
          <t>YULIED.PENARANDA:
Extinción de la obligación a cargo de la SDA.</t>
        </r>
      </text>
    </comment>
    <comment ref="A62" authorId="0" shapeId="0" xr:uid="{00000000-0006-0000-0500-000011000000}">
      <text>
        <r>
          <rPr>
            <sz val="11"/>
            <rFont val="Calibri"/>
            <family val="2"/>
            <scheme val="minor"/>
          </rPr>
          <t>YULIED.PENARANDA:
Corresponde a la información en firme de cada vigencia fiscal.</t>
        </r>
      </text>
    </comment>
    <comment ref="A63" authorId="0" shapeId="0" xr:uid="{00000000-0006-0000-0500-000012000000}">
      <text>
        <r>
          <rPr>
            <sz val="11"/>
            <rFont val="Calibri"/>
            <family val="2"/>
            <scheme val="minor"/>
          </rPr>
          <t>YULIED.PENARANDA:
Vigencia a reportar</t>
        </r>
      </text>
    </comment>
    <comment ref="C63" authorId="0" shapeId="0" xr:uid="{00000000-0006-0000-0500-000013000000}">
      <text>
        <r>
          <rPr>
            <sz val="11"/>
            <rFont val="Calibri"/>
            <family val="2"/>
            <scheme val="minor"/>
          </rPr>
          <t>YULIED.PENARANDA:
Apropiación inicial acorde con la herramienta oficial de la SDH</t>
        </r>
      </text>
    </comment>
    <comment ref="D63" authorId="0" shapeId="0" xr:uid="{00000000-0006-0000-0500-000014000000}">
      <text>
        <r>
          <rPr>
            <sz val="11"/>
            <rFont val="Calibri"/>
            <family val="2"/>
            <scheme val="minor"/>
          </rPr>
          <t>YULIED.PENARANDA:
Apropiación inicial + 0 - movimientos positivos y/o negativos, con este valor se proyecta los compromisos</t>
        </r>
      </text>
    </comment>
    <comment ref="E63" authorId="0" shapeId="0" xr:uid="{00000000-0006-0000-0500-000015000000}">
      <text>
        <r>
          <rPr>
            <sz val="11"/>
            <rFont val="Calibri"/>
            <family val="2"/>
            <scheme val="minor"/>
          </rPr>
          <t>YULIED.PENARANDA:
Valores contenidos en los Registros Presupuestales de Compromisos</t>
        </r>
      </text>
    </comment>
    <comment ref="F63" authorId="0" shapeId="0" xr:uid="{00000000-0006-0000-0500-000016000000}">
      <text>
        <r>
          <rPr>
            <sz val="11"/>
            <rFont val="Calibri"/>
            <family val="2"/>
            <scheme val="minor"/>
          </rPr>
          <t xml:space="preserve">YULIED.PENARANDA:
Corresponde al pago </t>
        </r>
      </text>
    </comment>
    <comment ref="G63" authorId="0" shapeId="0" xr:uid="{00000000-0006-0000-0500-000017000000}">
      <text>
        <r>
          <rPr>
            <sz val="11"/>
            <rFont val="Calibri"/>
            <family val="2"/>
            <scheme val="minor"/>
          </rPr>
          <t>YULIED.PENARANDA:
Extinción de la obligación a cargo de la SDA.</t>
        </r>
      </text>
    </comment>
    <comment ref="A77" authorId="0" shapeId="0" xr:uid="{00000000-0006-0000-0500-000018000000}">
      <text>
        <r>
          <rPr>
            <sz val="11"/>
            <rFont val="Calibri"/>
            <family val="2"/>
            <scheme val="minor"/>
          </rPr>
          <t>YULIED.PENARANDA:
Corresponde a la información en firme de cada vigencia fiscal.</t>
        </r>
      </text>
    </comment>
    <comment ref="A78" authorId="0" shapeId="0" xr:uid="{00000000-0006-0000-0500-000019000000}">
      <text>
        <r>
          <rPr>
            <sz val="11"/>
            <rFont val="Calibri"/>
            <family val="2"/>
            <scheme val="minor"/>
          </rPr>
          <t>YULIED.PENARANDA:
Vigencia a reportar</t>
        </r>
      </text>
    </comment>
    <comment ref="C78" authorId="0" shapeId="0" xr:uid="{00000000-0006-0000-0500-00001A000000}">
      <text>
        <r>
          <rPr>
            <sz val="11"/>
            <rFont val="Calibri"/>
            <family val="2"/>
            <scheme val="minor"/>
          </rPr>
          <t>YULIED.PENARANDA:
Apropiación inicial acorde con la herramienta oficial de la SDH</t>
        </r>
      </text>
    </comment>
    <comment ref="D78" authorId="0" shapeId="0" xr:uid="{00000000-0006-0000-0500-00001B000000}">
      <text>
        <r>
          <rPr>
            <sz val="11"/>
            <rFont val="Calibri"/>
            <family val="2"/>
            <scheme val="minor"/>
          </rPr>
          <t>YULIED.PENARANDA:
Apropiación inicial + 0 - movimientos positivos y/o negativos, con este valor se proyecta los compromisos</t>
        </r>
      </text>
    </comment>
    <comment ref="E78" authorId="0" shapeId="0" xr:uid="{00000000-0006-0000-0500-00001C000000}">
      <text>
        <r>
          <rPr>
            <sz val="11"/>
            <rFont val="Calibri"/>
            <family val="2"/>
            <scheme val="minor"/>
          </rPr>
          <t>YULIED.PENARANDA:
Valores contenidos en los Registros Presupuestales de Compromisos</t>
        </r>
      </text>
    </comment>
    <comment ref="F78" authorId="0" shapeId="0" xr:uid="{00000000-0006-0000-0500-00001D000000}">
      <text>
        <r>
          <rPr>
            <sz val="11"/>
            <rFont val="Calibri"/>
            <family val="2"/>
            <scheme val="minor"/>
          </rPr>
          <t xml:space="preserve">YULIED.PENARANDA:
Corresponde al pago </t>
        </r>
      </text>
    </comment>
    <comment ref="G78" authorId="0" shapeId="0" xr:uid="{00000000-0006-0000-0500-00001E000000}">
      <text>
        <r>
          <rPr>
            <sz val="11"/>
            <rFont val="Calibri"/>
            <family val="2"/>
            <scheme val="minor"/>
          </rPr>
          <t>YULIED.PENARANDA:
Extinción de la obligación a cargo de la SDA.</t>
        </r>
      </text>
    </comment>
    <comment ref="A92" authorId="0" shapeId="0" xr:uid="{00000000-0006-0000-0500-00001F000000}">
      <text>
        <r>
          <rPr>
            <sz val="11"/>
            <rFont val="Calibri"/>
            <family val="2"/>
            <scheme val="minor"/>
          </rPr>
          <t>YULIED.PENARANDA:
Corresponde a la información en firme de cada vigencia fiscal.</t>
        </r>
      </text>
    </comment>
    <comment ref="A93" authorId="0" shapeId="0" xr:uid="{00000000-0006-0000-0500-000020000000}">
      <text>
        <r>
          <rPr>
            <sz val="11"/>
            <rFont val="Calibri"/>
            <family val="2"/>
            <scheme val="minor"/>
          </rPr>
          <t>YULIED.PENARANDA:
Vigencia a reportar</t>
        </r>
      </text>
    </comment>
    <comment ref="C93" authorId="0" shapeId="0" xr:uid="{00000000-0006-0000-0500-000021000000}">
      <text>
        <r>
          <rPr>
            <sz val="11"/>
            <rFont val="Calibri"/>
            <family val="2"/>
            <scheme val="minor"/>
          </rPr>
          <t>YULIED.PENARANDA:
Apropiación inicial acorde con la herramienta oficial de la SDH</t>
        </r>
      </text>
    </comment>
    <comment ref="D93" authorId="0" shapeId="0" xr:uid="{00000000-0006-0000-0500-000022000000}">
      <text>
        <r>
          <rPr>
            <sz val="11"/>
            <rFont val="Calibri"/>
            <family val="2"/>
            <scheme val="minor"/>
          </rPr>
          <t>YULIED.PENARANDA:
Apropiación inicial + 0 - movimientos positivos y/o negativos, con este valor se proyecta los compromisos</t>
        </r>
      </text>
    </comment>
    <comment ref="E93" authorId="0" shapeId="0" xr:uid="{00000000-0006-0000-0500-000023000000}">
      <text>
        <r>
          <rPr>
            <sz val="11"/>
            <rFont val="Calibri"/>
            <family val="2"/>
            <scheme val="minor"/>
          </rPr>
          <t>YULIED.PENARANDA:
Valores contenidos en los Registros Presupuestales de Compromisos</t>
        </r>
      </text>
    </comment>
    <comment ref="F93" authorId="0" shapeId="0" xr:uid="{00000000-0006-0000-0500-000024000000}">
      <text>
        <r>
          <rPr>
            <sz val="11"/>
            <rFont val="Calibri"/>
            <family val="2"/>
            <scheme val="minor"/>
          </rPr>
          <t xml:space="preserve">YULIED.PENARANDA:
Corresponde al pago </t>
        </r>
      </text>
    </comment>
    <comment ref="G93" authorId="0" shapeId="0" xr:uid="{00000000-0006-0000-0500-000025000000}">
      <text>
        <r>
          <rPr>
            <sz val="11"/>
            <rFont val="Calibri"/>
            <family val="2"/>
            <scheme val="minor"/>
          </rPr>
          <t>YULIED.PENARANDA:
Extinción de la obligación a cargo de la SDA.</t>
        </r>
      </text>
    </comment>
    <comment ref="A107" authorId="0" shapeId="0" xr:uid="{00000000-0006-0000-0500-000026000000}">
      <text>
        <r>
          <rPr>
            <sz val="11"/>
            <rFont val="Calibri"/>
            <family val="2"/>
            <scheme val="minor"/>
          </rPr>
          <t>YULIED.PENARANDA:
Avance productos e indicadores de productos (según cadena de valor)
NOTA: Desagregar cuadro cuantas veces tenga productos y/o indicadores asociados</t>
        </r>
      </text>
    </comment>
    <comment ref="A108" authorId="0" shapeId="0" xr:uid="{00000000-0006-0000-0500-000027000000}">
      <text>
        <r>
          <rPr>
            <sz val="11"/>
            <rFont val="Calibri"/>
            <family val="2"/>
            <scheme val="minor"/>
          </rPr>
          <t>YULIED.PENARANDA:
Vigencia a reportar</t>
        </r>
      </text>
    </comment>
    <comment ref="B108" authorId="0" shapeId="0" xr:uid="{00000000-0006-0000-0500-000028000000}">
      <text>
        <r>
          <rPr>
            <sz val="11"/>
            <rFont val="Calibri"/>
            <family val="2"/>
            <scheme val="minor"/>
          </rPr>
          <t>YULIED.PENARANDA:
Describir los objetivo específico del proyecto, como se definió en la formulación del proyecto</t>
        </r>
      </text>
    </comment>
    <comment ref="C108" authorId="0" shapeId="0" xr:uid="{00000000-0006-0000-0500-000029000000}">
      <text>
        <r>
          <rPr>
            <sz val="11"/>
            <rFont val="Calibri"/>
            <family val="2"/>
            <scheme val="minor"/>
          </rPr>
          <t>YULIED.PENARANDA:
Describir los productos del proyecto, como se definió en la formulación del proyecto y de acuerdo con el catálogo de productos DNP</t>
        </r>
      </text>
    </comment>
    <comment ref="D108" authorId="0" shapeId="0" xr:uid="{00000000-0006-0000-0500-00002A000000}">
      <text>
        <r>
          <rPr>
            <sz val="11"/>
            <rFont val="Calibri"/>
            <family val="2"/>
            <scheme val="minor"/>
          </rPr>
          <t xml:space="preserve">YULIED.PENARANDA:
Nombre completo del indicador. Expresión verbal, precisa y concreta del patrón de evaluación. </t>
        </r>
      </text>
    </comment>
    <comment ref="E108" authorId="0" shapeId="0" xr:uid="{00000000-0006-0000-0500-00002B000000}">
      <text>
        <r>
          <rPr>
            <sz val="11"/>
            <rFont val="Calibri"/>
            <family val="2"/>
            <scheme val="minor"/>
          </rPr>
          <t xml:space="preserve">YULIED.PENARANDA:
Unidad cualitativa del indicador, define las características de la magnitud a realizar seguimiento. Eje: Hectáreas, estrategias, modelos, etc. </t>
        </r>
      </text>
    </comment>
    <comment ref="F108" authorId="0" shapeId="0" xr:uid="{00000000-0006-0000-0500-00002C000000}">
      <text>
        <r>
          <rPr>
            <sz val="11"/>
            <rFont val="Calibri"/>
            <family val="2"/>
            <scheme val="minor"/>
          </rPr>
          <t>YULIED.PENARANDA:
Ponderación del indicador se realiza de acuerdo al peso que cada producto tiene en el caso total del proyecto.</t>
        </r>
      </text>
    </comment>
    <comment ref="G108" authorId="0" shapeId="0" xr:uid="{00000000-0006-0000-0500-00002D000000}">
      <text>
        <r>
          <rPr>
            <sz val="11"/>
            <rFont val="Calibri"/>
            <family val="2"/>
            <scheme val="minor"/>
          </rPr>
          <t>YULIED.PENARANDA:
Nombre completo de la Meta  del Plan de Desarrollo, como se relaciona en el de gestión</t>
        </r>
      </text>
    </comment>
    <comment ref="N108" authorId="0" shapeId="0" xr:uid="{00000000-0006-0000-0500-00002E000000}">
      <text>
        <r>
          <rPr>
            <sz val="11"/>
            <rFont val="Calibri"/>
            <family val="2"/>
            <scheme val="minor"/>
          </rPr>
          <t>YULIED.PENARANDA:
Descripción concreta del avance, máximo de caracteres 200</t>
        </r>
      </text>
    </comment>
    <comment ref="A117" authorId="0" shapeId="0" xr:uid="{00000000-0006-0000-0500-00002F000000}">
      <text>
        <r>
          <rPr>
            <sz val="11"/>
            <rFont val="Calibri"/>
            <family val="2"/>
            <scheme val="minor"/>
          </rPr>
          <t>YULIED.PENARANDA:
Vigencia a reportar</t>
        </r>
      </text>
    </comment>
    <comment ref="B117" authorId="0" shapeId="0" xr:uid="{00000000-0006-0000-0500-000030000000}">
      <text>
        <r>
          <rPr>
            <sz val="11"/>
            <rFont val="Calibri"/>
            <family val="2"/>
            <scheme val="minor"/>
          </rPr>
          <t>YULIED.PENARANDA:
Describir los objetivo específico del proyecto, como se definió en la formulación del proyecto</t>
        </r>
      </text>
    </comment>
    <comment ref="C117" authorId="0" shapeId="0" xr:uid="{00000000-0006-0000-0500-000031000000}">
      <text>
        <r>
          <rPr>
            <sz val="11"/>
            <rFont val="Calibri"/>
            <family val="2"/>
            <scheme val="minor"/>
          </rPr>
          <t>YULIED.PENARANDA:
Describir los productos del proyecto, como se definió en la formulación del proyecto y de acuerdo con el catálogo de productos DNP</t>
        </r>
      </text>
    </comment>
    <comment ref="D117" authorId="0" shapeId="0" xr:uid="{00000000-0006-0000-0500-000032000000}">
      <text>
        <r>
          <rPr>
            <sz val="11"/>
            <rFont val="Calibri"/>
            <family val="2"/>
            <scheme val="minor"/>
          </rPr>
          <t xml:space="preserve">YULIED.PENARANDA:
Nombre completo del indicador. Expresión verbal, precisa y concreta del patrón de evaluación. </t>
        </r>
      </text>
    </comment>
    <comment ref="E117" authorId="0" shapeId="0" xr:uid="{00000000-0006-0000-0500-000033000000}">
      <text>
        <r>
          <rPr>
            <sz val="11"/>
            <rFont val="Calibri"/>
            <family val="2"/>
            <scheme val="minor"/>
          </rPr>
          <t xml:space="preserve">YULIED.PENARANDA:
Unidad cualitativa del indicador, define las características de la magnitud a realizar seguimiento. Eje: Hectáreas, estrategias, modelos, etc. </t>
        </r>
      </text>
    </comment>
    <comment ref="F117" authorId="0" shapeId="0" xr:uid="{00000000-0006-0000-0500-000034000000}">
      <text>
        <r>
          <rPr>
            <sz val="11"/>
            <rFont val="Calibri"/>
            <family val="2"/>
            <scheme val="minor"/>
          </rPr>
          <t>YULIED.PENARANDA:
Ponderación del indicador se realiza de acuerdo al peso que cada producto tiene en el caso total del proyecto.</t>
        </r>
      </text>
    </comment>
    <comment ref="G117" authorId="0" shapeId="0" xr:uid="{00000000-0006-0000-0500-000035000000}">
      <text>
        <r>
          <rPr>
            <sz val="11"/>
            <rFont val="Calibri"/>
            <family val="2"/>
            <scheme val="minor"/>
          </rPr>
          <t>YULIED.PENARANDA:
Nombre completo de la Meta  del Plan de Desarrollo, como se relaciona en el de gestión</t>
        </r>
      </text>
    </comment>
    <comment ref="N117" authorId="0" shapeId="0" xr:uid="{00000000-0006-0000-0500-000036000000}">
      <text>
        <r>
          <rPr>
            <sz val="11"/>
            <rFont val="Calibri"/>
            <family val="2"/>
            <scheme val="minor"/>
          </rPr>
          <t>YULIED.PENARANDA:
Descripción concreta del avance, máximo de caracteres 200</t>
        </r>
      </text>
    </comment>
    <comment ref="A126" authorId="0" shapeId="0" xr:uid="{00000000-0006-0000-0500-000037000000}">
      <text>
        <r>
          <rPr>
            <sz val="11"/>
            <rFont val="Calibri"/>
            <family val="2"/>
            <scheme val="minor"/>
          </rPr>
          <t>YULIED.PENARANDA:
Vigencia a reportar</t>
        </r>
      </text>
    </comment>
    <comment ref="B126" authorId="0" shapeId="0" xr:uid="{00000000-0006-0000-0500-000038000000}">
      <text>
        <r>
          <rPr>
            <sz val="11"/>
            <rFont val="Calibri"/>
            <family val="2"/>
            <scheme val="minor"/>
          </rPr>
          <t>YULIED.PENARANDA:
Describir los objetivo específico del proyecto, como se definió en la formulación del proyecto</t>
        </r>
      </text>
    </comment>
    <comment ref="C126" authorId="0" shapeId="0" xr:uid="{00000000-0006-0000-0500-000039000000}">
      <text>
        <r>
          <rPr>
            <sz val="11"/>
            <rFont val="Calibri"/>
            <family val="2"/>
            <scheme val="minor"/>
          </rPr>
          <t>YULIED.PENARANDA:
Describir los productos del proyecto, como se definió en la formulación del proyecto y de acuerdo con el catálogo de productos DNP</t>
        </r>
      </text>
    </comment>
    <comment ref="D126" authorId="0" shapeId="0" xr:uid="{00000000-0006-0000-0500-00003A000000}">
      <text>
        <r>
          <rPr>
            <sz val="11"/>
            <rFont val="Calibri"/>
            <family val="2"/>
            <scheme val="minor"/>
          </rPr>
          <t xml:space="preserve">YULIED.PENARANDA:
Nombre completo del indicador. Expresión verbal, precisa y concreta del patrón de evaluación. </t>
        </r>
      </text>
    </comment>
    <comment ref="E126" authorId="0" shapeId="0" xr:uid="{00000000-0006-0000-0500-00003B000000}">
      <text>
        <r>
          <rPr>
            <sz val="11"/>
            <rFont val="Calibri"/>
            <family val="2"/>
            <scheme val="minor"/>
          </rPr>
          <t xml:space="preserve">YULIED.PENARANDA:
Unidad cualitativa del indicador, define las características de la magnitud a realizar seguimiento. Eje: Hectáreas, estrategias, modelos, etc. </t>
        </r>
      </text>
    </comment>
    <comment ref="F126" authorId="0" shapeId="0" xr:uid="{00000000-0006-0000-0500-00003C000000}">
      <text>
        <r>
          <rPr>
            <sz val="11"/>
            <rFont val="Calibri"/>
            <family val="2"/>
            <scheme val="minor"/>
          </rPr>
          <t>YULIED.PENARANDA:
Ponderación del indicador se realiza de acuerdo al peso que cada producto tiene en el caso total del proyecto.</t>
        </r>
      </text>
    </comment>
    <comment ref="G126" authorId="0" shapeId="0" xr:uid="{00000000-0006-0000-0500-00003D000000}">
      <text>
        <r>
          <rPr>
            <sz val="11"/>
            <rFont val="Calibri"/>
            <family val="2"/>
            <scheme val="minor"/>
          </rPr>
          <t>YULIED.PENARANDA:
Nombre completo de la Meta  del Plan de Desarrollo, como se relaciona en el de gestión</t>
        </r>
      </text>
    </comment>
    <comment ref="N126" authorId="0" shapeId="0" xr:uid="{00000000-0006-0000-0500-00003E000000}">
      <text>
        <r>
          <rPr>
            <sz val="11"/>
            <rFont val="Calibri"/>
            <family val="2"/>
            <scheme val="minor"/>
          </rPr>
          <t>YULIED.PENARANDA:
Descripción concreta del avance, máximo de caracteres 200</t>
        </r>
      </text>
    </comment>
    <comment ref="A135" authorId="0" shapeId="0" xr:uid="{00000000-0006-0000-0500-00003F000000}">
      <text>
        <r>
          <rPr>
            <sz val="11"/>
            <rFont val="Calibri"/>
            <family val="2"/>
            <scheme val="minor"/>
          </rPr>
          <t>YULIED.PENARANDA:
Vigencia a reportar</t>
        </r>
      </text>
    </comment>
    <comment ref="B135" authorId="0" shapeId="0" xr:uid="{00000000-0006-0000-0500-000040000000}">
      <text>
        <r>
          <rPr>
            <sz val="11"/>
            <rFont val="Calibri"/>
            <family val="2"/>
            <scheme val="minor"/>
          </rPr>
          <t>YULIED.PENARANDA:
Describir los objetivo específico del proyecto, como se definió en la formulación del proyecto</t>
        </r>
      </text>
    </comment>
    <comment ref="C135" authorId="0" shapeId="0" xr:uid="{00000000-0006-0000-0500-000041000000}">
      <text>
        <r>
          <rPr>
            <sz val="11"/>
            <rFont val="Calibri"/>
            <family val="2"/>
            <scheme val="minor"/>
          </rPr>
          <t>YULIED.PENARANDA:
Describir los productos del proyecto, como se definió en la formulación del proyecto y de acuerdo con el catálogo de productos DNP</t>
        </r>
      </text>
    </comment>
    <comment ref="D135" authorId="0" shapeId="0" xr:uid="{00000000-0006-0000-0500-000042000000}">
      <text>
        <r>
          <rPr>
            <sz val="11"/>
            <rFont val="Calibri"/>
            <family val="2"/>
            <scheme val="minor"/>
          </rPr>
          <t xml:space="preserve">YULIED.PENARANDA:
Nombre completo del indicador. Expresión verbal, precisa y concreta del patrón de evaluación. </t>
        </r>
      </text>
    </comment>
    <comment ref="E135" authorId="0" shapeId="0" xr:uid="{00000000-0006-0000-0500-000043000000}">
      <text>
        <r>
          <rPr>
            <sz val="11"/>
            <rFont val="Calibri"/>
            <family val="2"/>
            <scheme val="minor"/>
          </rPr>
          <t xml:space="preserve">YULIED.PENARANDA:
Unidad cualitativa del indicador, define las características de la magnitud a realizar seguimiento. Eje: Hectáreas, estrategias, modelos, etc. </t>
        </r>
      </text>
    </comment>
    <comment ref="F135" authorId="0" shapeId="0" xr:uid="{00000000-0006-0000-0500-000044000000}">
      <text>
        <r>
          <rPr>
            <sz val="11"/>
            <rFont val="Calibri"/>
            <family val="2"/>
            <scheme val="minor"/>
          </rPr>
          <t>YULIED.PENARANDA:
Ponderación del indicador se realiza de acuerdo al peso que cada producto tiene en el caso total del proyecto.</t>
        </r>
      </text>
    </comment>
    <comment ref="G135" authorId="0" shapeId="0" xr:uid="{00000000-0006-0000-0500-000045000000}">
      <text>
        <r>
          <rPr>
            <sz val="11"/>
            <rFont val="Calibri"/>
            <family val="2"/>
            <scheme val="minor"/>
          </rPr>
          <t>YULIED.PENARANDA:
Nombre completo de la Meta  del Plan de Desarrollo, como se relaciona en el de gestión</t>
        </r>
      </text>
    </comment>
    <comment ref="N135" authorId="0" shapeId="0" xr:uid="{00000000-0006-0000-0500-000046000000}">
      <text>
        <r>
          <rPr>
            <sz val="11"/>
            <rFont val="Calibri"/>
            <family val="2"/>
            <scheme val="minor"/>
          </rPr>
          <t>YULIED.PENARANDA:
Descripción concreta del avance, máximo de caracteres 200</t>
        </r>
      </text>
    </comment>
    <comment ref="A144" authorId="0" shapeId="0" xr:uid="{00000000-0006-0000-0500-000047000000}">
      <text>
        <r>
          <rPr>
            <sz val="11"/>
            <rFont val="Calibri"/>
            <family val="2"/>
            <scheme val="minor"/>
          </rPr>
          <t>YULIED.PENARANDA:
Avance productos e indicadores de productos (según cadena de valor)
NOTA: Desagregar cuadro cuantas veces tenga productos y/o indicadores asociados</t>
        </r>
      </text>
    </comment>
    <comment ref="A145" authorId="0" shapeId="0" xr:uid="{00000000-0006-0000-0500-000048000000}">
      <text>
        <r>
          <rPr>
            <sz val="11"/>
            <rFont val="Calibri"/>
            <family val="2"/>
            <scheme val="minor"/>
          </rPr>
          <t>YULIED.PENARANDA:
Vigencia a reportar</t>
        </r>
      </text>
    </comment>
    <comment ref="B145" authorId="0" shapeId="0" xr:uid="{00000000-0006-0000-0500-000049000000}">
      <text>
        <r>
          <rPr>
            <sz val="11"/>
            <rFont val="Calibri"/>
            <family val="2"/>
            <scheme val="minor"/>
          </rPr>
          <t>YULIED.PENARANDA:
Describir los objetivo específico del proyecto, como se definió en la formulación del proyecto</t>
        </r>
      </text>
    </comment>
    <comment ref="C145" authorId="0" shapeId="0" xr:uid="{00000000-0006-0000-0500-00004A000000}">
      <text>
        <r>
          <rPr>
            <sz val="11"/>
            <rFont val="Calibri"/>
            <family val="2"/>
            <scheme val="minor"/>
          </rPr>
          <t>YULIED.PENARANDA:
Describir los productos del proyecto, como se definió en la formulación del proyecto y de acuerdo con el catálogo de productos DNP</t>
        </r>
      </text>
    </comment>
    <comment ref="D145" authorId="0" shapeId="0" xr:uid="{00000000-0006-0000-0500-00004B000000}">
      <text>
        <r>
          <rPr>
            <sz val="11"/>
            <rFont val="Calibri"/>
            <family val="2"/>
            <scheme val="minor"/>
          </rPr>
          <t xml:space="preserve">YULIED.PENARANDA:
Nombre completo del indicador. Expresión verbal, precisa y concreta del patrón de evaluación. </t>
        </r>
      </text>
    </comment>
    <comment ref="E145" authorId="0" shapeId="0" xr:uid="{00000000-0006-0000-0500-00004C000000}">
      <text>
        <r>
          <rPr>
            <sz val="11"/>
            <rFont val="Calibri"/>
            <family val="2"/>
            <scheme val="minor"/>
          </rPr>
          <t xml:space="preserve">YULIED.PENARANDA:
Unidad cualitativa del indicador, define las características de la magnitud a realizar seguimiento. Eje: Hectáreas, estrategias, modelos, etc. </t>
        </r>
      </text>
    </comment>
    <comment ref="F145" authorId="0" shapeId="0" xr:uid="{00000000-0006-0000-0500-00004D000000}">
      <text>
        <r>
          <rPr>
            <sz val="11"/>
            <rFont val="Calibri"/>
            <family val="2"/>
            <scheme val="minor"/>
          </rPr>
          <t>YULIED.PENARANDA:
Ponderación del indicador se realiza de acuerdo al peso que cada producto tiene en el caso total del proyecto.</t>
        </r>
      </text>
    </comment>
    <comment ref="G145" authorId="0" shapeId="0" xr:uid="{00000000-0006-0000-0500-00004E000000}">
      <text>
        <r>
          <rPr>
            <sz val="11"/>
            <rFont val="Calibri"/>
            <family val="2"/>
            <scheme val="minor"/>
          </rPr>
          <t>YULIED.PENARANDA:
Nombre completo de la Meta  del Plan de Desarrollo, como se relaciona en el de gestión</t>
        </r>
      </text>
    </comment>
    <comment ref="N145" authorId="0" shapeId="0" xr:uid="{00000000-0006-0000-0500-00004F000000}">
      <text>
        <r>
          <rPr>
            <sz val="11"/>
            <rFont val="Calibri"/>
            <family val="2"/>
            <scheme val="minor"/>
          </rPr>
          <t>YULIED.PENARANDA:
Descripción concreta del avance, máximo de caracteres 200</t>
        </r>
      </text>
    </comment>
    <comment ref="A160" authorId="0" shapeId="0" xr:uid="{00000000-0006-0000-0500-000050000000}">
      <text>
        <r>
          <rPr>
            <sz val="11"/>
            <rFont val="Calibri"/>
            <family val="2"/>
            <scheme val="minor"/>
          </rPr>
          <t>YULIED.PENARANDA:
Vigencia a reportar</t>
        </r>
      </text>
    </comment>
    <comment ref="B160" authorId="0" shapeId="0" xr:uid="{00000000-0006-0000-0500-000051000000}">
      <text>
        <r>
          <rPr>
            <sz val="11"/>
            <rFont val="Calibri"/>
            <family val="2"/>
            <scheme val="minor"/>
          </rPr>
          <t>YULIED.PENARANDA:
Describir los objetivo específico del proyecto, como se definió en la formulación del proyecto</t>
        </r>
      </text>
    </comment>
    <comment ref="C160" authorId="0" shapeId="0" xr:uid="{00000000-0006-0000-0500-000052000000}">
      <text>
        <r>
          <rPr>
            <sz val="11"/>
            <rFont val="Calibri"/>
            <family val="2"/>
            <scheme val="minor"/>
          </rPr>
          <t>YULIED.PENARANDA:
Describir los productos del proyecto, como se definió en la formulación del proyecto y de acuerdo con el catálogo de productos DNP</t>
        </r>
      </text>
    </comment>
    <comment ref="D160" authorId="0" shapeId="0" xr:uid="{00000000-0006-0000-0500-000053000000}">
      <text>
        <r>
          <rPr>
            <sz val="11"/>
            <rFont val="Calibri"/>
            <family val="2"/>
            <scheme val="minor"/>
          </rPr>
          <t xml:space="preserve">YULIED.PENARANDA:
Nombre completo del indicador. Expresión verbal, precisa y concreta del patrón de evaluación. </t>
        </r>
      </text>
    </comment>
    <comment ref="E160" authorId="0" shapeId="0" xr:uid="{00000000-0006-0000-0500-000054000000}">
      <text>
        <r>
          <rPr>
            <sz val="11"/>
            <rFont val="Calibri"/>
            <family val="2"/>
            <scheme val="minor"/>
          </rPr>
          <t xml:space="preserve">YULIED.PENARANDA:
Unidad cualitativa del indicador, define las características de la magnitud a realizar seguimiento. Eje: Hectáreas, estrategias, modelos, etc. </t>
        </r>
      </text>
    </comment>
    <comment ref="F160" authorId="0" shapeId="0" xr:uid="{00000000-0006-0000-0500-000055000000}">
      <text>
        <r>
          <rPr>
            <sz val="11"/>
            <rFont val="Calibri"/>
            <family val="2"/>
            <scheme val="minor"/>
          </rPr>
          <t>YULIED.PENARANDA:
Ponderación del indicador se realiza de acuerdo al peso que cada producto tiene en el caso total del proyecto.</t>
        </r>
      </text>
    </comment>
    <comment ref="G160" authorId="0" shapeId="0" xr:uid="{00000000-0006-0000-0500-000056000000}">
      <text>
        <r>
          <rPr>
            <sz val="11"/>
            <rFont val="Calibri"/>
            <family val="2"/>
            <scheme val="minor"/>
          </rPr>
          <t>YULIED.PENARANDA:
Nombre completo de la Meta  del Plan de Desarrollo, como se relaciona en el de gestión</t>
        </r>
      </text>
    </comment>
    <comment ref="N160" authorId="0" shapeId="0" xr:uid="{00000000-0006-0000-0500-000057000000}">
      <text>
        <r>
          <rPr>
            <sz val="11"/>
            <rFont val="Calibri"/>
            <family val="2"/>
            <scheme val="minor"/>
          </rPr>
          <t>YULIED.PENARANDA:
Descripción concreta del avance, máximo de caracteres 200</t>
        </r>
      </text>
    </comment>
    <comment ref="A175" authorId="0" shapeId="0" xr:uid="{00000000-0006-0000-0500-000058000000}">
      <text>
        <r>
          <rPr>
            <sz val="11"/>
            <rFont val="Calibri"/>
            <family val="2"/>
            <scheme val="minor"/>
          </rPr>
          <t>YULIED.PENARANDA:
Vigencia a reportar</t>
        </r>
      </text>
    </comment>
    <comment ref="B175" authorId="0" shapeId="0" xr:uid="{00000000-0006-0000-0500-000059000000}">
      <text>
        <r>
          <rPr>
            <sz val="11"/>
            <rFont val="Calibri"/>
            <family val="2"/>
            <scheme val="minor"/>
          </rPr>
          <t>YULIED.PENARANDA:
Describir los objetivo específico del proyecto, como se definió en la formulación del proyecto</t>
        </r>
      </text>
    </comment>
    <comment ref="C175" authorId="0" shapeId="0" xr:uid="{00000000-0006-0000-0500-00005A000000}">
      <text>
        <r>
          <rPr>
            <sz val="11"/>
            <rFont val="Calibri"/>
            <family val="2"/>
            <scheme val="minor"/>
          </rPr>
          <t>YULIED.PENARANDA:
Describir los productos del proyecto, como se definió en la formulación del proyecto y de acuerdo con el catálogo de productos DNP</t>
        </r>
      </text>
    </comment>
    <comment ref="D175" authorId="0" shapeId="0" xr:uid="{00000000-0006-0000-0500-00005B000000}">
      <text>
        <r>
          <rPr>
            <sz val="11"/>
            <rFont val="Calibri"/>
            <family val="2"/>
            <scheme val="minor"/>
          </rPr>
          <t xml:space="preserve">YULIED.PENARANDA:
Nombre completo del indicador. Expresión verbal, precisa y concreta del patrón de evaluación. </t>
        </r>
      </text>
    </comment>
    <comment ref="E175" authorId="0" shapeId="0" xr:uid="{00000000-0006-0000-0500-00005C000000}">
      <text>
        <r>
          <rPr>
            <sz val="11"/>
            <rFont val="Calibri"/>
            <family val="2"/>
            <scheme val="minor"/>
          </rPr>
          <t xml:space="preserve">YULIED.PENARANDA:
Unidad cualitativa del indicador, define las características de la magnitud a realizar seguimiento. Eje: Hectáreas, estrategias, modelos, etc. </t>
        </r>
      </text>
    </comment>
    <comment ref="F175" authorId="0" shapeId="0" xr:uid="{00000000-0006-0000-0500-00005D000000}">
      <text>
        <r>
          <rPr>
            <sz val="11"/>
            <rFont val="Calibri"/>
            <family val="2"/>
            <scheme val="minor"/>
          </rPr>
          <t>YULIED.PENARANDA:
Ponderación del indicador se realiza de acuerdo al peso que cada producto tiene en el caso total del proyecto.</t>
        </r>
      </text>
    </comment>
    <comment ref="G175" authorId="0" shapeId="0" xr:uid="{00000000-0006-0000-0500-00005E000000}">
      <text>
        <r>
          <rPr>
            <sz val="11"/>
            <rFont val="Calibri"/>
            <family val="2"/>
            <scheme val="minor"/>
          </rPr>
          <t>YULIED.PENARANDA:
Nombre completo de la Meta  del Plan de Desarrollo, como se relaciona en el de gestión</t>
        </r>
      </text>
    </comment>
    <comment ref="N175" authorId="0" shapeId="0" xr:uid="{00000000-0006-0000-0500-00005F000000}">
      <text>
        <r>
          <rPr>
            <sz val="11"/>
            <rFont val="Calibri"/>
            <family val="2"/>
            <scheme val="minor"/>
          </rPr>
          <t>YULIED.PENARANDA:
Descripción concreta del avance, máximo de caracteres 200</t>
        </r>
      </text>
    </comment>
    <comment ref="A190" authorId="0" shapeId="0" xr:uid="{00000000-0006-0000-0500-000060000000}">
      <text>
        <r>
          <rPr>
            <sz val="11"/>
            <rFont val="Calibri"/>
            <family val="2"/>
            <scheme val="minor"/>
          </rPr>
          <t>YULIED.PENARANDA:
Vigencia a reportar</t>
        </r>
      </text>
    </comment>
    <comment ref="B190" authorId="0" shapeId="0" xr:uid="{00000000-0006-0000-0500-000061000000}">
      <text>
        <r>
          <rPr>
            <sz val="11"/>
            <rFont val="Calibri"/>
            <family val="2"/>
            <scheme val="minor"/>
          </rPr>
          <t>YULIED.PENARANDA:
Describir los objetivo específico del proyecto, como se definió en la formulación del proyecto</t>
        </r>
      </text>
    </comment>
    <comment ref="C190" authorId="0" shapeId="0" xr:uid="{00000000-0006-0000-0500-000062000000}">
      <text>
        <r>
          <rPr>
            <sz val="11"/>
            <rFont val="Calibri"/>
            <family val="2"/>
            <scheme val="minor"/>
          </rPr>
          <t>YULIED.PENARANDA:
Describir los productos del proyecto, como se definió en la formulación del proyecto y de acuerdo con el catálogo de productos DNP</t>
        </r>
      </text>
    </comment>
    <comment ref="D190" authorId="0" shapeId="0" xr:uid="{00000000-0006-0000-0500-000063000000}">
      <text>
        <r>
          <rPr>
            <sz val="11"/>
            <rFont val="Calibri"/>
            <family val="2"/>
            <scheme val="minor"/>
          </rPr>
          <t xml:space="preserve">YULIED.PENARANDA:
Nombre completo del indicador. Expresión verbal, precisa y concreta del patrón de evaluación. </t>
        </r>
      </text>
    </comment>
    <comment ref="E190" authorId="0" shapeId="0" xr:uid="{00000000-0006-0000-0500-000064000000}">
      <text>
        <r>
          <rPr>
            <sz val="11"/>
            <rFont val="Calibri"/>
            <family val="2"/>
            <scheme val="minor"/>
          </rPr>
          <t xml:space="preserve">YULIED.PENARANDA:
Unidad cualitativa del indicador, define las características de la magnitud a realizar seguimiento. Eje: Hectáreas, estrategias, modelos, etc. </t>
        </r>
      </text>
    </comment>
    <comment ref="F190" authorId="0" shapeId="0" xr:uid="{00000000-0006-0000-0500-000065000000}">
      <text>
        <r>
          <rPr>
            <sz val="11"/>
            <rFont val="Calibri"/>
            <family val="2"/>
            <scheme val="minor"/>
          </rPr>
          <t>YULIED.PENARANDA:
Ponderación del indicador se realiza de acuerdo al peso que cada producto tiene en el caso total del proyecto.</t>
        </r>
      </text>
    </comment>
    <comment ref="G190" authorId="0" shapeId="0" xr:uid="{00000000-0006-0000-0500-000066000000}">
      <text>
        <r>
          <rPr>
            <sz val="11"/>
            <rFont val="Calibri"/>
            <family val="2"/>
            <scheme val="minor"/>
          </rPr>
          <t>YULIED.PENARANDA:
Nombre completo de la Meta  del Plan de Desarrollo, como se relaciona en el de gestión</t>
        </r>
      </text>
    </comment>
    <comment ref="N190" authorId="0" shapeId="0" xr:uid="{00000000-0006-0000-0500-000067000000}">
      <text>
        <r>
          <rPr>
            <sz val="11"/>
            <rFont val="Calibri"/>
            <family val="2"/>
            <scheme val="minor"/>
          </rPr>
          <t>YULIED.PENARANDA:
Descripción concreta del avance, máximo de caracteres 200</t>
        </r>
      </text>
    </comment>
    <comment ref="A208" authorId="0" shapeId="0" xr:uid="{00000000-0006-0000-0500-000068000000}">
      <text>
        <r>
          <rPr>
            <sz val="11"/>
            <rFont val="Calibri"/>
            <family val="2"/>
            <scheme val="minor"/>
          </rPr>
          <t>YULIED.PENARANDA:
Avance productos e indicadores de productos (según cadena de valor)
NOTA: Desagregar cuadro cuantas veces tenga productos y/o indicadores asociados</t>
        </r>
      </text>
    </comment>
    <comment ref="A209" authorId="0" shapeId="0" xr:uid="{00000000-0006-0000-0500-000069000000}">
      <text>
        <r>
          <rPr>
            <sz val="11"/>
            <rFont val="Calibri"/>
            <family val="2"/>
            <scheme val="minor"/>
          </rPr>
          <t>YULIED.PENARANDA:
Vigencia a reportar</t>
        </r>
      </text>
    </comment>
    <comment ref="B209" authorId="0" shapeId="0" xr:uid="{00000000-0006-0000-0500-00006A000000}">
      <text>
        <r>
          <rPr>
            <sz val="11"/>
            <rFont val="Calibri"/>
            <family val="2"/>
            <scheme val="minor"/>
          </rPr>
          <t>YULIED.PENARANDA:
Describir los objetivo específico del proyecto, como se definió en la formulación del proyecto</t>
        </r>
      </text>
    </comment>
    <comment ref="C209" authorId="0" shapeId="0" xr:uid="{00000000-0006-0000-0500-00006B000000}">
      <text>
        <r>
          <rPr>
            <sz val="11"/>
            <rFont val="Calibri"/>
            <family val="2"/>
            <scheme val="minor"/>
          </rPr>
          <t>YULIED.PENARANDA:
Describir los productos del proyecto, como se definió en la formulación del proyecto y de acuerdo con el catálogo de productos DNP</t>
        </r>
      </text>
    </comment>
    <comment ref="D209" authorId="0" shapeId="0" xr:uid="{00000000-0006-0000-0500-00006C000000}">
      <text>
        <r>
          <rPr>
            <sz val="11"/>
            <rFont val="Calibri"/>
            <family val="2"/>
            <scheme val="minor"/>
          </rPr>
          <t xml:space="preserve">YULIED.PENARANDA:
Nombre completo del indicador. Expresión verbal, precisa y concreta del patrón de evaluación. </t>
        </r>
      </text>
    </comment>
    <comment ref="E209" authorId="0" shapeId="0" xr:uid="{00000000-0006-0000-0500-00006D000000}">
      <text>
        <r>
          <rPr>
            <sz val="11"/>
            <rFont val="Calibri"/>
            <family val="2"/>
            <scheme val="minor"/>
          </rPr>
          <t xml:space="preserve">YULIED.PENARANDA:
Unidad cualitativa del indicador, define las características de la magnitud a realizar seguimiento. Eje: Hectáreas, estrategias, modelos, etc. </t>
        </r>
      </text>
    </comment>
    <comment ref="F209" authorId="0" shapeId="0" xr:uid="{00000000-0006-0000-0500-00006E000000}">
      <text>
        <r>
          <rPr>
            <sz val="11"/>
            <rFont val="Calibri"/>
            <family val="2"/>
            <scheme val="minor"/>
          </rPr>
          <t>YULIED.PENARANDA:
Ponderación del indicador se realiza de acuerdo al peso que cada producto tiene en el caso total del proyecto.</t>
        </r>
      </text>
    </comment>
    <comment ref="G209" authorId="0" shapeId="0" xr:uid="{00000000-0006-0000-0500-00006F000000}">
      <text>
        <r>
          <rPr>
            <sz val="11"/>
            <rFont val="Calibri"/>
            <family val="2"/>
            <scheme val="minor"/>
          </rPr>
          <t>YULIED.PENARANDA:
Nombre completo de la Meta  del Plan de Desarrollo, como se relaciona en el de gestión</t>
        </r>
      </text>
    </comment>
    <comment ref="N209" authorId="0" shapeId="0" xr:uid="{00000000-0006-0000-0500-000070000000}">
      <text>
        <r>
          <rPr>
            <sz val="11"/>
            <rFont val="Calibri"/>
            <family val="2"/>
            <scheme val="minor"/>
          </rPr>
          <t>YULIED.PENARANDA:
Descripción concreta del avance, máximo de caracteres 200</t>
        </r>
      </text>
    </comment>
    <comment ref="A223" authorId="0" shapeId="0" xr:uid="{00000000-0006-0000-0500-000071000000}">
      <text>
        <r>
          <rPr>
            <sz val="11"/>
            <rFont val="Calibri"/>
            <family val="2"/>
            <scheme val="minor"/>
          </rPr>
          <t>YULIED.PENARANDA:
Avance productos e indicadores de productos (según cadena de valor)
NOTA: Desagregar cuadro cuantas veces tenga productos y/o indicadores asociados</t>
        </r>
      </text>
    </comment>
    <comment ref="A224" authorId="0" shapeId="0" xr:uid="{00000000-0006-0000-0500-000072000000}">
      <text>
        <r>
          <rPr>
            <sz val="11"/>
            <rFont val="Calibri"/>
            <family val="2"/>
            <scheme val="minor"/>
          </rPr>
          <t>YULIED.PENARANDA:
Vigencia a reportar</t>
        </r>
      </text>
    </comment>
    <comment ref="B224" authorId="0" shapeId="0" xr:uid="{00000000-0006-0000-0500-000073000000}">
      <text>
        <r>
          <rPr>
            <sz val="11"/>
            <rFont val="Calibri"/>
            <family val="2"/>
            <scheme val="minor"/>
          </rPr>
          <t>YULIED.PENARANDA:
Describir los objetivo específico del proyecto, como se definió en la formulación del proyecto</t>
        </r>
      </text>
    </comment>
    <comment ref="C224" authorId="0" shapeId="0" xr:uid="{00000000-0006-0000-0500-000074000000}">
      <text>
        <r>
          <rPr>
            <sz val="11"/>
            <rFont val="Calibri"/>
            <family val="2"/>
            <scheme val="minor"/>
          </rPr>
          <t>YULIED.PENARANDA:
Describir los productos del proyecto, como se definió en la formulación del proyecto y de acuerdo con el catálogo de productos DNP</t>
        </r>
      </text>
    </comment>
    <comment ref="D224" authorId="0" shapeId="0" xr:uid="{00000000-0006-0000-0500-000075000000}">
      <text>
        <r>
          <rPr>
            <sz val="11"/>
            <rFont val="Calibri"/>
            <family val="2"/>
            <scheme val="minor"/>
          </rPr>
          <t xml:space="preserve">YULIED.PENARANDA:
Nombre completo del indicador. Expresión verbal, precisa y concreta del patrón de evaluación. </t>
        </r>
      </text>
    </comment>
    <comment ref="E224" authorId="0" shapeId="0" xr:uid="{00000000-0006-0000-0500-000076000000}">
      <text>
        <r>
          <rPr>
            <sz val="11"/>
            <rFont val="Calibri"/>
            <family val="2"/>
            <scheme val="minor"/>
          </rPr>
          <t xml:space="preserve">YULIED.PENARANDA:
Unidad cualitativa del indicador, define las características de la magnitud a realizar seguimiento. Eje: Hectáreas, estrategias, modelos, etc. </t>
        </r>
      </text>
    </comment>
    <comment ref="F224" authorId="0" shapeId="0" xr:uid="{00000000-0006-0000-0500-000077000000}">
      <text>
        <r>
          <rPr>
            <sz val="11"/>
            <rFont val="Calibri"/>
            <family val="2"/>
            <scheme val="minor"/>
          </rPr>
          <t>YULIED.PENARANDA:
Ponderación del indicador se realiza de acuerdo al peso que cada producto tiene en el caso total del proyecto.</t>
        </r>
      </text>
    </comment>
    <comment ref="G224" authorId="0" shapeId="0" xr:uid="{00000000-0006-0000-0500-000078000000}">
      <text>
        <r>
          <rPr>
            <sz val="11"/>
            <rFont val="Calibri"/>
            <family val="2"/>
            <scheme val="minor"/>
          </rPr>
          <t>YULIED.PENARANDA:
Nombre completo de la Meta  del Plan de Desarrollo, como se relaciona en el de gestión</t>
        </r>
      </text>
    </comment>
    <comment ref="N224" authorId="0" shapeId="0" xr:uid="{00000000-0006-0000-0500-000079000000}">
      <text>
        <r>
          <rPr>
            <sz val="11"/>
            <rFont val="Calibri"/>
            <family val="2"/>
            <scheme val="minor"/>
          </rPr>
          <t>YULIED.PENARANDA:
Descripción concreta del avance, máximo de caracteres 200</t>
        </r>
      </text>
    </comment>
    <comment ref="A238" authorId="0" shapeId="0" xr:uid="{00000000-0006-0000-0500-00007A000000}">
      <text>
        <r>
          <rPr>
            <sz val="11"/>
            <rFont val="Calibri"/>
            <family val="2"/>
            <scheme val="minor"/>
          </rPr>
          <t>YULIED.PENARANDA:
Avance productos e indicadores de productos (según cadena de valor)
NOTA: Desagregar cuadro cuantas veces tenga productos y/o indicadores asociados</t>
        </r>
      </text>
    </comment>
    <comment ref="A239" authorId="0" shapeId="0" xr:uid="{00000000-0006-0000-0500-00007B000000}">
      <text>
        <r>
          <rPr>
            <sz val="11"/>
            <rFont val="Calibri"/>
            <family val="2"/>
            <scheme val="minor"/>
          </rPr>
          <t>YULIED.PENARANDA:
Vigencia a reportar</t>
        </r>
      </text>
    </comment>
    <comment ref="B239" authorId="0" shapeId="0" xr:uid="{00000000-0006-0000-0500-00007C000000}">
      <text>
        <r>
          <rPr>
            <sz val="11"/>
            <rFont val="Calibri"/>
            <family val="2"/>
            <scheme val="minor"/>
          </rPr>
          <t>YULIED.PENARANDA:
Describir los objetivo específico del proyecto, como se definió en la formulación del proyecto</t>
        </r>
      </text>
    </comment>
    <comment ref="C239" authorId="0" shapeId="0" xr:uid="{00000000-0006-0000-0500-00007D000000}">
      <text>
        <r>
          <rPr>
            <sz val="11"/>
            <rFont val="Calibri"/>
            <family val="2"/>
            <scheme val="minor"/>
          </rPr>
          <t>YULIED.PENARANDA:
Describir los productos del proyecto, como se definió en la formulación del proyecto y de acuerdo con el catálogo de productos DNP</t>
        </r>
      </text>
    </comment>
    <comment ref="D239" authorId="0" shapeId="0" xr:uid="{00000000-0006-0000-0500-00007E000000}">
      <text>
        <r>
          <rPr>
            <sz val="11"/>
            <rFont val="Calibri"/>
            <family val="2"/>
            <scheme val="minor"/>
          </rPr>
          <t xml:space="preserve">YULIED.PENARANDA:
Nombre completo del indicador. Expresión verbal, precisa y concreta del patrón de evaluación. </t>
        </r>
      </text>
    </comment>
    <comment ref="E239" authorId="0" shapeId="0" xr:uid="{00000000-0006-0000-0500-00007F000000}">
      <text>
        <r>
          <rPr>
            <sz val="11"/>
            <rFont val="Calibri"/>
            <family val="2"/>
            <scheme val="minor"/>
          </rPr>
          <t xml:space="preserve">YULIED.PENARANDA:
Unidad cualitativa del indicador, define las características de la magnitud a realizar seguimiento. Eje: Hectáreas, estrategias, modelos, etc. </t>
        </r>
      </text>
    </comment>
    <comment ref="F239" authorId="0" shapeId="0" xr:uid="{00000000-0006-0000-0500-000080000000}">
      <text>
        <r>
          <rPr>
            <sz val="11"/>
            <rFont val="Calibri"/>
            <family val="2"/>
            <scheme val="minor"/>
          </rPr>
          <t>YULIED.PENARANDA:
Ponderación del indicador se realiza de acuerdo al peso que cada producto tiene en el caso total del proyecto.</t>
        </r>
      </text>
    </comment>
    <comment ref="G239" authorId="0" shapeId="0" xr:uid="{00000000-0006-0000-0500-000081000000}">
      <text>
        <r>
          <rPr>
            <sz val="11"/>
            <rFont val="Calibri"/>
            <family val="2"/>
            <scheme val="minor"/>
          </rPr>
          <t>YULIED.PENARANDA:
Nombre completo de la Meta  del Plan de Desarrollo, como se relaciona en el de gestión</t>
        </r>
      </text>
    </comment>
    <comment ref="N239" authorId="0" shapeId="0" xr:uid="{00000000-0006-0000-0500-000082000000}">
      <text>
        <r>
          <rPr>
            <sz val="11"/>
            <rFont val="Calibri"/>
            <family val="2"/>
            <scheme val="minor"/>
          </rPr>
          <t>YULIED.PENARANDA:
Descripción concreta del avance, máximo de caracteres 200</t>
        </r>
      </text>
    </comment>
    <comment ref="A253" authorId="0" shapeId="0" xr:uid="{00000000-0006-0000-0500-000083000000}">
      <text>
        <r>
          <rPr>
            <sz val="11"/>
            <rFont val="Calibri"/>
            <family val="2"/>
            <scheme val="minor"/>
          </rPr>
          <t>YULIED.PENARANDA:
Avance productos e indicadores de productos (según cadena de valor)
NOTA: Desagregar cuadro cuantas veces tenga productos y/o indicadores asociados</t>
        </r>
      </text>
    </comment>
    <comment ref="A254" authorId="0" shapeId="0" xr:uid="{00000000-0006-0000-0500-000084000000}">
      <text>
        <r>
          <rPr>
            <sz val="11"/>
            <rFont val="Calibri"/>
            <family val="2"/>
            <scheme val="minor"/>
          </rPr>
          <t>YULIED.PENARANDA:
Vigencia a reportar</t>
        </r>
      </text>
    </comment>
    <comment ref="B254" authorId="0" shapeId="0" xr:uid="{00000000-0006-0000-0500-000085000000}">
      <text>
        <r>
          <rPr>
            <sz val="11"/>
            <rFont val="Calibri"/>
            <family val="2"/>
            <scheme val="minor"/>
          </rPr>
          <t>YULIED.PENARANDA:
Describir los objetivo específico del proyecto, como se definió en la formulación del proyecto</t>
        </r>
      </text>
    </comment>
    <comment ref="C254" authorId="0" shapeId="0" xr:uid="{00000000-0006-0000-0500-000086000000}">
      <text>
        <r>
          <rPr>
            <sz val="11"/>
            <rFont val="Calibri"/>
            <family val="2"/>
            <scheme val="minor"/>
          </rPr>
          <t>YULIED.PENARANDA:
Describir los productos del proyecto, como se definió en la formulación del proyecto y de acuerdo con el catálogo de productos DNP</t>
        </r>
      </text>
    </comment>
    <comment ref="D254" authorId="0" shapeId="0" xr:uid="{00000000-0006-0000-0500-000087000000}">
      <text>
        <r>
          <rPr>
            <sz val="11"/>
            <rFont val="Calibri"/>
            <family val="2"/>
            <scheme val="minor"/>
          </rPr>
          <t xml:space="preserve">YULIED.PENARANDA:
Nombre completo del indicador. Expresión verbal, precisa y concreta del patrón de evaluación. </t>
        </r>
      </text>
    </comment>
    <comment ref="E254" authorId="0" shapeId="0" xr:uid="{00000000-0006-0000-0500-000088000000}">
      <text>
        <r>
          <rPr>
            <sz val="11"/>
            <rFont val="Calibri"/>
            <family val="2"/>
            <scheme val="minor"/>
          </rPr>
          <t xml:space="preserve">YULIED.PENARANDA:
Unidad cualitativa del indicador, define las características de la magnitud a realizar seguimiento. Eje: Hectáreas, estrategias, modelos, etc. </t>
        </r>
      </text>
    </comment>
    <comment ref="F254" authorId="0" shapeId="0" xr:uid="{00000000-0006-0000-0500-000089000000}">
      <text>
        <r>
          <rPr>
            <sz val="11"/>
            <rFont val="Calibri"/>
            <family val="2"/>
            <scheme val="minor"/>
          </rPr>
          <t>YULIED.PENARANDA:
Ponderación del indicador se realiza de acuerdo al peso que cada producto tiene en el caso total del proyecto.</t>
        </r>
      </text>
    </comment>
    <comment ref="G254" authorId="0" shapeId="0" xr:uid="{00000000-0006-0000-0500-00008A000000}">
      <text>
        <r>
          <rPr>
            <sz val="11"/>
            <rFont val="Calibri"/>
            <family val="2"/>
            <scheme val="minor"/>
          </rPr>
          <t>YULIED.PENARANDA:
Nombre completo de la Meta  del Plan de Desarrollo, como se relaciona en el de gestión</t>
        </r>
      </text>
    </comment>
    <comment ref="N254" authorId="0" shapeId="0" xr:uid="{00000000-0006-0000-0500-00008B000000}">
      <text>
        <r>
          <rPr>
            <sz val="11"/>
            <rFont val="Calibri"/>
            <family val="2"/>
            <scheme val="minor"/>
          </rPr>
          <t>YULIED.PENARANDA:
Descripción concreta del avance, máximo de caracteres 200</t>
        </r>
      </text>
    </comment>
    <comment ref="A269" authorId="0" shapeId="0" xr:uid="{00000000-0006-0000-0500-00008C000000}">
      <text>
        <r>
          <rPr>
            <sz val="11"/>
            <rFont val="Calibri"/>
            <family val="2"/>
            <scheme val="minor"/>
          </rPr>
          <t>YULIED.PENARANDA
Distribuir las obligaciones del proyecto entre las diferentes actividades que hacen parte de un producto y un objetivo específico.
NOTA: Desagregar cuadro cuantas veces tenga productos asociados</t>
        </r>
      </text>
    </comment>
    <comment ref="A270" authorId="0" shapeId="0" xr:uid="{00000000-0006-0000-0500-00008D000000}">
      <text>
        <r>
          <rPr>
            <sz val="11"/>
            <rFont val="Calibri"/>
            <family val="2"/>
            <scheme val="minor"/>
          </rPr>
          <t>YULIED.PENARANDA:
Vigencia a reportar</t>
        </r>
      </text>
    </comment>
    <comment ref="B270" authorId="0" shapeId="0" xr:uid="{00000000-0006-0000-0500-00008E000000}">
      <text>
        <r>
          <rPr>
            <sz val="11"/>
            <rFont val="Calibri"/>
            <family val="2"/>
            <scheme val="minor"/>
          </rPr>
          <t>YULIED.PENARANDA:
Describir los objetivo específico del proyecto, como se definió en la formulación del proyecto</t>
        </r>
      </text>
    </comment>
    <comment ref="C270" authorId="0" shapeId="0" xr:uid="{00000000-0006-0000-0500-00008F000000}">
      <text>
        <r>
          <rPr>
            <sz val="11"/>
            <rFont val="Calibri"/>
            <family val="2"/>
            <scheme val="minor"/>
          </rPr>
          <t>YULIED.PENARANDA:
Describir los productos del proyecto, como se definió en la formulación del proyecto y de acuerdo con el catálogo de productos del DNP.</t>
        </r>
      </text>
    </comment>
    <comment ref="D270" authorId="0" shapeId="0" xr:uid="{00000000-0006-0000-0500-000090000000}">
      <text>
        <r>
          <rPr>
            <sz val="11"/>
            <rFont val="Calibri"/>
            <family val="2"/>
            <scheme val="minor"/>
          </rPr>
          <t xml:space="preserve">YULIED.PENARANDA:
Nombre completo del indicador. Expresión verbal, precisa y concreta del patrón de evaluación. </t>
        </r>
      </text>
    </comment>
    <comment ref="G270" authorId="0" shapeId="0" xr:uid="{00000000-0006-0000-0500-000091000000}">
      <text>
        <r>
          <rPr>
            <sz val="11"/>
            <rFont val="Calibri"/>
            <family val="2"/>
            <scheme val="minor"/>
          </rPr>
          <t>YULIED.PENARANDA:
Descripción concreta del avance, máximo de caracteres 200</t>
        </r>
      </text>
    </comment>
    <comment ref="A279" authorId="0" shapeId="0" xr:uid="{00000000-0006-0000-0500-000092000000}">
      <text>
        <r>
          <rPr>
            <sz val="11"/>
            <rFont val="Calibri"/>
            <family val="2"/>
            <scheme val="minor"/>
          </rPr>
          <t>YULIED.PENARANDA:
Vigencia a reportar</t>
        </r>
      </text>
    </comment>
    <comment ref="B279" authorId="0" shapeId="0" xr:uid="{00000000-0006-0000-0500-000093000000}">
      <text>
        <r>
          <rPr>
            <sz val="11"/>
            <rFont val="Calibri"/>
            <family val="2"/>
            <scheme val="minor"/>
          </rPr>
          <t>YULIED.PENARANDA:
Describir los objetivo específico del proyecto, como se definió en la formulación del proyecto</t>
        </r>
      </text>
    </comment>
    <comment ref="C279" authorId="0" shapeId="0" xr:uid="{00000000-0006-0000-0500-000094000000}">
      <text>
        <r>
          <rPr>
            <sz val="11"/>
            <rFont val="Calibri"/>
            <family val="2"/>
            <scheme val="minor"/>
          </rPr>
          <t>YULIED.PENARANDA:
Describir los productos del proyecto, como se definió en la formulación del proyecto y de acuerdo con el catálogo de productos del DNP.</t>
        </r>
      </text>
    </comment>
    <comment ref="D279" authorId="0" shapeId="0" xr:uid="{00000000-0006-0000-0500-000095000000}">
      <text>
        <r>
          <rPr>
            <sz val="11"/>
            <rFont val="Calibri"/>
            <family val="2"/>
            <scheme val="minor"/>
          </rPr>
          <t xml:space="preserve">YULIED.PENARANDA:
Nombre completo del indicador. Expresión verbal, precisa y concreta del patrón de evaluación. </t>
        </r>
      </text>
    </comment>
    <comment ref="G279" authorId="0" shapeId="0" xr:uid="{00000000-0006-0000-0500-000096000000}">
      <text>
        <r>
          <rPr>
            <sz val="11"/>
            <rFont val="Calibri"/>
            <family val="2"/>
            <scheme val="minor"/>
          </rPr>
          <t>YULIED.PENARANDA:
Descripción concreta del avance, máximo de caracteres 200</t>
        </r>
      </text>
    </comment>
    <comment ref="A288" authorId="0" shapeId="0" xr:uid="{00000000-0006-0000-0500-000097000000}">
      <text>
        <r>
          <rPr>
            <sz val="11"/>
            <rFont val="Calibri"/>
            <family val="2"/>
            <scheme val="minor"/>
          </rPr>
          <t>YULIED.PENARANDA:
Vigencia a reportar</t>
        </r>
      </text>
    </comment>
    <comment ref="B288" authorId="0" shapeId="0" xr:uid="{00000000-0006-0000-0500-000098000000}">
      <text>
        <r>
          <rPr>
            <sz val="11"/>
            <rFont val="Calibri"/>
            <family val="2"/>
            <scheme val="minor"/>
          </rPr>
          <t>YULIED.PENARANDA:
Describir los objetivo específico del proyecto, como se definió en la formulación del proyecto</t>
        </r>
      </text>
    </comment>
    <comment ref="C288" authorId="0" shapeId="0" xr:uid="{00000000-0006-0000-0500-000099000000}">
      <text>
        <r>
          <rPr>
            <sz val="11"/>
            <rFont val="Calibri"/>
            <family val="2"/>
            <scheme val="minor"/>
          </rPr>
          <t>YULIED.PENARANDA:
Describir los productos del proyecto, como se definió en la formulación del proyecto y de acuerdo con el catálogo de productos del DNP.</t>
        </r>
      </text>
    </comment>
    <comment ref="D288" authorId="0" shapeId="0" xr:uid="{00000000-0006-0000-0500-00009A000000}">
      <text>
        <r>
          <rPr>
            <sz val="11"/>
            <rFont val="Calibri"/>
            <family val="2"/>
            <scheme val="minor"/>
          </rPr>
          <t xml:space="preserve">YULIED.PENARANDA:
Nombre completo del indicador. Expresión verbal, precisa y concreta del patrón de evaluación. </t>
        </r>
      </text>
    </comment>
    <comment ref="G288" authorId="0" shapeId="0" xr:uid="{00000000-0006-0000-0500-00009B000000}">
      <text>
        <r>
          <rPr>
            <sz val="11"/>
            <rFont val="Calibri"/>
            <family val="2"/>
            <scheme val="minor"/>
          </rPr>
          <t>YULIED.PENARANDA:
Descripción concreta del avance, máximo de caracteres 200</t>
        </r>
      </text>
    </comment>
    <comment ref="A297" authorId="0" shapeId="0" xr:uid="{00000000-0006-0000-0500-00009C000000}">
      <text>
        <r>
          <rPr>
            <sz val="11"/>
            <rFont val="Calibri"/>
            <family val="2"/>
            <scheme val="minor"/>
          </rPr>
          <t>YULIED.PENARANDA:
Vigencia a reportar</t>
        </r>
      </text>
    </comment>
    <comment ref="B297" authorId="0" shapeId="0" xr:uid="{00000000-0006-0000-0500-00009D000000}">
      <text>
        <r>
          <rPr>
            <sz val="11"/>
            <rFont val="Calibri"/>
            <family val="2"/>
            <scheme val="minor"/>
          </rPr>
          <t>YULIED.PENARANDA:
Describir los objetivo específico del proyecto, como se definió en la formulación del proyecto</t>
        </r>
      </text>
    </comment>
    <comment ref="C297" authorId="0" shapeId="0" xr:uid="{00000000-0006-0000-0500-00009E000000}">
      <text>
        <r>
          <rPr>
            <sz val="11"/>
            <rFont val="Calibri"/>
            <family val="2"/>
            <scheme val="minor"/>
          </rPr>
          <t>YULIED.PENARANDA:
Describir los productos del proyecto, como se definió en la formulación del proyecto y de acuerdo con el catálogo de productos del DNP.</t>
        </r>
      </text>
    </comment>
    <comment ref="D297" authorId="0" shapeId="0" xr:uid="{00000000-0006-0000-0500-00009F000000}">
      <text>
        <r>
          <rPr>
            <sz val="11"/>
            <rFont val="Calibri"/>
            <family val="2"/>
            <scheme val="minor"/>
          </rPr>
          <t xml:space="preserve">YULIED.PENARANDA:
Nombre completo del indicador. Expresión verbal, precisa y concreta del patrón de evaluación. </t>
        </r>
      </text>
    </comment>
    <comment ref="G297" authorId="0" shapeId="0" xr:uid="{00000000-0006-0000-0500-0000A0000000}">
      <text>
        <r>
          <rPr>
            <sz val="11"/>
            <rFont val="Calibri"/>
            <family val="2"/>
            <scheme val="minor"/>
          </rPr>
          <t>YULIED.PENARANDA:
Descripción concreta del avance, máximo de caracteres 200</t>
        </r>
      </text>
    </comment>
    <comment ref="A307" authorId="0" shapeId="0" xr:uid="{00000000-0006-0000-0500-0000A1000000}">
      <text>
        <r>
          <rPr>
            <sz val="11"/>
            <rFont val="Calibri"/>
            <family val="2"/>
            <scheme val="minor"/>
          </rPr>
          <t>YULIED.PENARANDA
Distribuir las obligaciones del proyecto entre las diferentes actividades que hacen parte de un producto y un objetivo específico.
NOTA: Desagregar cuadro cuantas veces tenga productos asociados</t>
        </r>
      </text>
    </comment>
    <comment ref="A308" authorId="0" shapeId="0" xr:uid="{00000000-0006-0000-0500-0000A2000000}">
      <text>
        <r>
          <rPr>
            <sz val="11"/>
            <rFont val="Calibri"/>
            <family val="2"/>
            <scheme val="minor"/>
          </rPr>
          <t>YULIED.PENARANDA:
Vigencia a reportar</t>
        </r>
      </text>
    </comment>
    <comment ref="B308" authorId="0" shapeId="0" xr:uid="{00000000-0006-0000-0500-0000A3000000}">
      <text>
        <r>
          <rPr>
            <sz val="11"/>
            <rFont val="Calibri"/>
            <family val="2"/>
            <scheme val="minor"/>
          </rPr>
          <t>YULIED.PENARANDA:
Describir los objetivo específico del proyecto, como se definió en la formulación del proyecto</t>
        </r>
      </text>
    </comment>
    <comment ref="C308" authorId="0" shapeId="0" xr:uid="{00000000-0006-0000-0500-0000A4000000}">
      <text>
        <r>
          <rPr>
            <sz val="11"/>
            <rFont val="Calibri"/>
            <family val="2"/>
            <scheme val="minor"/>
          </rPr>
          <t>YULIED.PENARANDA:
Describir los productos del proyecto, como se definió en la formulación del proyecto y de acuerdo con el catálogo de productos del DNP.</t>
        </r>
      </text>
    </comment>
    <comment ref="D308" authorId="0" shapeId="0" xr:uid="{00000000-0006-0000-0500-0000A5000000}">
      <text>
        <r>
          <rPr>
            <sz val="11"/>
            <rFont val="Calibri"/>
            <family val="2"/>
            <scheme val="minor"/>
          </rPr>
          <t xml:space="preserve">YULIED.PENARANDA:
Nombre completo del indicador. Expresión verbal, precisa y concreta del patrón de evaluación. </t>
        </r>
      </text>
    </comment>
    <comment ref="G308" authorId="0" shapeId="0" xr:uid="{00000000-0006-0000-0500-0000A6000000}">
      <text>
        <r>
          <rPr>
            <sz val="11"/>
            <rFont val="Calibri"/>
            <family val="2"/>
            <scheme val="minor"/>
          </rPr>
          <t>YULIED.PENARANDA:
Descripción concreta del avance, máximo de caracteres 200</t>
        </r>
      </text>
    </comment>
    <comment ref="A323" authorId="0" shapeId="0" xr:uid="{00000000-0006-0000-0500-0000A7000000}">
      <text>
        <r>
          <rPr>
            <sz val="11"/>
            <rFont val="Calibri"/>
            <family val="2"/>
            <scheme val="minor"/>
          </rPr>
          <t>YULIED.PENARANDA:
Vigencia a reportar</t>
        </r>
      </text>
    </comment>
    <comment ref="B323" authorId="0" shapeId="0" xr:uid="{00000000-0006-0000-0500-0000A8000000}">
      <text>
        <r>
          <rPr>
            <sz val="11"/>
            <rFont val="Calibri"/>
            <family val="2"/>
            <scheme val="minor"/>
          </rPr>
          <t>YULIED.PENARANDA:
Describir los objetivo específico del proyecto, como se definió en la formulación del proyecto</t>
        </r>
      </text>
    </comment>
    <comment ref="C323" authorId="0" shapeId="0" xr:uid="{00000000-0006-0000-0500-0000A9000000}">
      <text>
        <r>
          <rPr>
            <sz val="11"/>
            <rFont val="Calibri"/>
            <family val="2"/>
            <scheme val="minor"/>
          </rPr>
          <t>YULIED.PENARANDA:
Describir los productos del proyecto, como se definió en la formulación del proyecto y de acuerdo con el catálogo de productos del DNP.</t>
        </r>
      </text>
    </comment>
    <comment ref="D323" authorId="0" shapeId="0" xr:uid="{00000000-0006-0000-0500-0000AA000000}">
      <text>
        <r>
          <rPr>
            <sz val="11"/>
            <rFont val="Calibri"/>
            <family val="2"/>
            <scheme val="minor"/>
          </rPr>
          <t xml:space="preserve">YULIED.PENARANDA:
Nombre completo del indicador. Expresión verbal, precisa y concreta del patrón de evaluación. </t>
        </r>
      </text>
    </comment>
    <comment ref="G323" authorId="0" shapeId="0" xr:uid="{00000000-0006-0000-0500-0000AB000000}">
      <text>
        <r>
          <rPr>
            <sz val="11"/>
            <rFont val="Calibri"/>
            <family val="2"/>
            <scheme val="minor"/>
          </rPr>
          <t>YULIED.PENARANDA:
Descripción concreta del avance, máximo de caracteres 200</t>
        </r>
      </text>
    </comment>
    <comment ref="A338" authorId="0" shapeId="0" xr:uid="{00000000-0006-0000-0500-0000AC000000}">
      <text>
        <r>
          <rPr>
            <sz val="11"/>
            <rFont val="Calibri"/>
            <family val="2"/>
            <scheme val="minor"/>
          </rPr>
          <t>YULIED.PENARANDA:
Vigencia a reportar</t>
        </r>
      </text>
    </comment>
    <comment ref="B338" authorId="0" shapeId="0" xr:uid="{00000000-0006-0000-0500-0000AD000000}">
      <text>
        <r>
          <rPr>
            <sz val="11"/>
            <rFont val="Calibri"/>
            <family val="2"/>
            <scheme val="minor"/>
          </rPr>
          <t>YULIED.PENARANDA:
Describir los objetivo específico del proyecto, como se definió en la formulación del proyecto</t>
        </r>
      </text>
    </comment>
    <comment ref="C338" authorId="0" shapeId="0" xr:uid="{00000000-0006-0000-0500-0000AE000000}">
      <text>
        <r>
          <rPr>
            <sz val="11"/>
            <rFont val="Calibri"/>
            <family val="2"/>
            <scheme val="minor"/>
          </rPr>
          <t>YULIED.PENARANDA:
Describir los productos del proyecto, como se definió en la formulación del proyecto y de acuerdo con el catálogo de productos del DNP.</t>
        </r>
      </text>
    </comment>
    <comment ref="D338" authorId="0" shapeId="0" xr:uid="{00000000-0006-0000-0500-0000AF000000}">
      <text>
        <r>
          <rPr>
            <sz val="11"/>
            <rFont val="Calibri"/>
            <family val="2"/>
            <scheme val="minor"/>
          </rPr>
          <t xml:space="preserve">YULIED.PENARANDA:
Nombre completo del indicador. Expresión verbal, precisa y concreta del patrón de evaluación. </t>
        </r>
      </text>
    </comment>
    <comment ref="G338" authorId="0" shapeId="0" xr:uid="{00000000-0006-0000-0500-0000B0000000}">
      <text>
        <r>
          <rPr>
            <sz val="11"/>
            <rFont val="Calibri"/>
            <family val="2"/>
            <scheme val="minor"/>
          </rPr>
          <t>YULIED.PENARANDA:
Descripción concreta del avance, máximo de caracteres 200</t>
        </r>
      </text>
    </comment>
    <comment ref="A353" authorId="0" shapeId="0" xr:uid="{00000000-0006-0000-0500-0000B1000000}">
      <text>
        <r>
          <rPr>
            <sz val="11"/>
            <rFont val="Calibri"/>
            <family val="2"/>
            <scheme val="minor"/>
          </rPr>
          <t>YULIED.PENARANDA:
Vigencia a reportar</t>
        </r>
      </text>
    </comment>
    <comment ref="B353" authorId="0" shapeId="0" xr:uid="{00000000-0006-0000-0500-0000B2000000}">
      <text>
        <r>
          <rPr>
            <sz val="11"/>
            <rFont val="Calibri"/>
            <family val="2"/>
            <scheme val="minor"/>
          </rPr>
          <t>YULIED.PENARANDA:
Describir los objetivo específico del proyecto, como se definió en la formulación del proyecto</t>
        </r>
      </text>
    </comment>
    <comment ref="C353" authorId="0" shapeId="0" xr:uid="{00000000-0006-0000-0500-0000B3000000}">
      <text>
        <r>
          <rPr>
            <sz val="11"/>
            <rFont val="Calibri"/>
            <family val="2"/>
            <scheme val="minor"/>
          </rPr>
          <t>YULIED.PENARANDA:
Describir los productos del proyecto, como se definió en la formulación del proyecto y de acuerdo con el catálogo de productos del DNP.</t>
        </r>
      </text>
    </comment>
    <comment ref="D353" authorId="0" shapeId="0" xr:uid="{00000000-0006-0000-0500-0000B4000000}">
      <text>
        <r>
          <rPr>
            <sz val="11"/>
            <rFont val="Calibri"/>
            <family val="2"/>
            <scheme val="minor"/>
          </rPr>
          <t xml:space="preserve">YULIED.PENARANDA:
Nombre completo del indicador. Expresión verbal, precisa y concreta del patrón de evaluación. </t>
        </r>
      </text>
    </comment>
    <comment ref="G353" authorId="0" shapeId="0" xr:uid="{00000000-0006-0000-0500-0000B5000000}">
      <text>
        <r>
          <rPr>
            <sz val="11"/>
            <rFont val="Calibri"/>
            <family val="2"/>
            <scheme val="minor"/>
          </rPr>
          <t>YULIED.PENARANDA:
Descripción concreta del avance, máximo de caracteres 200</t>
        </r>
      </text>
    </comment>
    <comment ref="A377" authorId="0" shapeId="0" xr:uid="{00000000-0006-0000-0500-0000B6000000}">
      <text>
        <r>
          <rPr>
            <sz val="11"/>
            <rFont val="Calibri"/>
            <family val="2"/>
            <scheme val="minor"/>
          </rPr>
          <t>YULIED.PENARANDA
Distribuir las obligaciones del proyecto entre las diferentes actividades que hacen parte de un producto y un objetivo específico.
NOTA: Desagregar cuadro cuantas veces tenga productos asociados</t>
        </r>
      </text>
    </comment>
    <comment ref="A378" authorId="0" shapeId="0" xr:uid="{00000000-0006-0000-0500-0000B7000000}">
      <text>
        <r>
          <rPr>
            <sz val="11"/>
            <rFont val="Calibri"/>
            <family val="2"/>
            <scheme val="minor"/>
          </rPr>
          <t>YULIED.PENARANDA:
Vigencia a reportar</t>
        </r>
      </text>
    </comment>
    <comment ref="B378" authorId="0" shapeId="0" xr:uid="{00000000-0006-0000-0500-0000B8000000}">
      <text>
        <r>
          <rPr>
            <sz val="11"/>
            <rFont val="Calibri"/>
            <family val="2"/>
            <scheme val="minor"/>
          </rPr>
          <t>YULIED.PENARANDA:
Describir los objetivo específico del proyecto, como se definió en la formulación del proyecto</t>
        </r>
      </text>
    </comment>
    <comment ref="C378" authorId="0" shapeId="0" xr:uid="{00000000-0006-0000-0500-0000B9000000}">
      <text>
        <r>
          <rPr>
            <sz val="11"/>
            <rFont val="Calibri"/>
            <family val="2"/>
            <scheme val="minor"/>
          </rPr>
          <t>YULIED.PENARANDA:
Describir los productos del proyecto, como se definió en la formulación del proyecto y de acuerdo con el catálogo de productos del DNP.</t>
        </r>
      </text>
    </comment>
    <comment ref="D378" authorId="0" shapeId="0" xr:uid="{00000000-0006-0000-0500-0000BA000000}">
      <text>
        <r>
          <rPr>
            <sz val="11"/>
            <rFont val="Calibri"/>
            <family val="2"/>
            <scheme val="minor"/>
          </rPr>
          <t xml:space="preserve">YULIED.PENARANDA:
Nombre completo del indicador. Expresión verbal, precisa y concreta del patrón de evaluación. </t>
        </r>
      </text>
    </comment>
    <comment ref="G378" authorId="0" shapeId="0" xr:uid="{00000000-0006-0000-0500-0000BB000000}">
      <text>
        <r>
          <rPr>
            <sz val="11"/>
            <rFont val="Calibri"/>
            <family val="2"/>
            <scheme val="minor"/>
          </rPr>
          <t>YULIED.PENARANDA:
Descripción concreta del avance, máximo de caracteres 200</t>
        </r>
      </text>
    </comment>
    <comment ref="A392" authorId="0" shapeId="0" xr:uid="{00000000-0006-0000-0500-0000BC000000}">
      <text>
        <r>
          <rPr>
            <sz val="11"/>
            <rFont val="Calibri"/>
            <family val="2"/>
            <scheme val="minor"/>
          </rPr>
          <t>YULIED.PENARANDA
Distribuir las obligaciones del proyecto entre las diferentes actividades que hacen parte de un producto y un objetivo específico.
NOTA: Desagregar cuadro cuantas veces tenga productos asociados</t>
        </r>
      </text>
    </comment>
    <comment ref="A393" authorId="0" shapeId="0" xr:uid="{00000000-0006-0000-0500-0000BD000000}">
      <text>
        <r>
          <rPr>
            <sz val="11"/>
            <rFont val="Calibri"/>
            <family val="2"/>
            <scheme val="minor"/>
          </rPr>
          <t>YULIED.PENARANDA:
Vigencia a reportar</t>
        </r>
      </text>
    </comment>
    <comment ref="B393" authorId="0" shapeId="0" xr:uid="{00000000-0006-0000-0500-0000BE000000}">
      <text>
        <r>
          <rPr>
            <sz val="11"/>
            <rFont val="Calibri"/>
            <family val="2"/>
            <scheme val="minor"/>
          </rPr>
          <t>YULIED.PENARANDA:
Describir los objetivo específico del proyecto, como se definió en la formulación del proyecto</t>
        </r>
      </text>
    </comment>
    <comment ref="C393" authorId="0" shapeId="0" xr:uid="{00000000-0006-0000-0500-0000BF000000}">
      <text>
        <r>
          <rPr>
            <sz val="11"/>
            <rFont val="Calibri"/>
            <family val="2"/>
            <scheme val="minor"/>
          </rPr>
          <t>YULIED.PENARANDA:
Describir los productos del proyecto, como se definió en la formulación del proyecto y de acuerdo con el catálogo de productos del DNP.</t>
        </r>
      </text>
    </comment>
    <comment ref="D393" authorId="0" shapeId="0" xr:uid="{00000000-0006-0000-0500-0000C0000000}">
      <text>
        <r>
          <rPr>
            <sz val="11"/>
            <rFont val="Calibri"/>
            <family val="2"/>
            <scheme val="minor"/>
          </rPr>
          <t xml:space="preserve">YULIED.PENARANDA:
Nombre completo del indicador. Expresión verbal, precisa y concreta del patrón de evaluación. </t>
        </r>
      </text>
    </comment>
    <comment ref="G393" authorId="0" shapeId="0" xr:uid="{00000000-0006-0000-0500-0000C1000000}">
      <text>
        <r>
          <rPr>
            <sz val="11"/>
            <rFont val="Calibri"/>
            <family val="2"/>
            <scheme val="minor"/>
          </rPr>
          <t>YULIED.PENARANDA:
Descripción concreta del avance, máximo de caracteres 200</t>
        </r>
      </text>
    </comment>
    <comment ref="A407" authorId="0" shapeId="0" xr:uid="{00000000-0006-0000-0500-0000C2000000}">
      <text>
        <r>
          <rPr>
            <sz val="11"/>
            <rFont val="Calibri"/>
            <family val="2"/>
            <scheme val="minor"/>
          </rPr>
          <t>YULIED.PENARANDA:
Avance indicadores de gestión
NOTA: Desagregar cuadro cuantas veces tenga indicadores asociados</t>
        </r>
      </text>
    </comment>
    <comment ref="A408" authorId="0" shapeId="0" xr:uid="{00000000-0006-0000-0500-0000C3000000}">
      <text>
        <r>
          <rPr>
            <sz val="11"/>
            <rFont val="Calibri"/>
            <family val="2"/>
            <scheme val="minor"/>
          </rPr>
          <t>YULIED.PENARANDA:
Vigencia a reportar</t>
        </r>
      </text>
    </comment>
    <comment ref="B408" authorId="0" shapeId="0" xr:uid="{00000000-0006-0000-0500-0000C4000000}">
      <text>
        <r>
          <rPr>
            <sz val="11"/>
            <rFont val="Calibri"/>
            <family val="2"/>
            <scheme val="minor"/>
          </rPr>
          <t xml:space="preserve">YULIED.PENARANDA:
Nombre completo del indicador. Expresión verbal, precisa y concreta del patrón de evaluación. </t>
        </r>
      </text>
    </comment>
    <comment ref="C408" authorId="0" shapeId="0" xr:uid="{00000000-0006-0000-0500-0000C5000000}">
      <text>
        <r>
          <rPr>
            <sz val="11"/>
            <rFont val="Calibri"/>
            <family val="2"/>
            <scheme val="minor"/>
          </rPr>
          <t xml:space="preserve">YULIED.PENARANDA:
Unidad del indicador, define las características de la magnitud a realizar seguimiento. Eje: Hectáreas, estrategias, modelos, número etc. </t>
        </r>
      </text>
    </comment>
    <comment ref="D408" authorId="0" shapeId="0" xr:uid="{00000000-0006-0000-0500-0000C6000000}">
      <text>
        <r>
          <rPr>
            <sz val="11"/>
            <rFont val="Calibri"/>
            <family val="2"/>
            <scheme val="minor"/>
          </rPr>
          <t>YULIED.PENARANDA:
Peso porcentual de acuerdo con la distribución de los indicadores de gestión.</t>
        </r>
      </text>
    </comment>
    <comment ref="H408" authorId="0" shapeId="0" xr:uid="{00000000-0006-0000-0500-0000C7000000}">
      <text>
        <r>
          <rPr>
            <sz val="11"/>
            <rFont val="Calibri"/>
            <family val="2"/>
            <scheme val="minor"/>
          </rPr>
          <t>YULIED.PENARANDA:
Descripción concreta del avance, máximo de caracteres 200</t>
        </r>
      </text>
    </comment>
    <comment ref="A417" authorId="0" shapeId="0" xr:uid="{00000000-0006-0000-0500-0000C8000000}">
      <text>
        <r>
          <rPr>
            <sz val="11"/>
            <rFont val="Calibri"/>
            <family val="2"/>
            <scheme val="minor"/>
          </rPr>
          <t>YULIED.PENARANDA:
Vigencia a reportar</t>
        </r>
      </text>
    </comment>
    <comment ref="B417" authorId="0" shapeId="0" xr:uid="{00000000-0006-0000-0500-0000C9000000}">
      <text>
        <r>
          <rPr>
            <sz val="11"/>
            <rFont val="Calibri"/>
            <family val="2"/>
            <scheme val="minor"/>
          </rPr>
          <t xml:space="preserve">YULIED.PENARANDA:
Nombre completo del indicador. Expresión verbal, precisa y concreta del patrón de evaluación. </t>
        </r>
      </text>
    </comment>
    <comment ref="C417" authorId="0" shapeId="0" xr:uid="{00000000-0006-0000-0500-0000CA000000}">
      <text>
        <r>
          <rPr>
            <sz val="11"/>
            <rFont val="Calibri"/>
            <family val="2"/>
            <scheme val="minor"/>
          </rPr>
          <t xml:space="preserve">YULIED.PENARANDA:
Unidad del indicador, define las características de la magnitud a realizar seguimiento. Eje: Hectáreas, estrategias, modelos, número etc. </t>
        </r>
      </text>
    </comment>
    <comment ref="D417" authorId="0" shapeId="0" xr:uid="{00000000-0006-0000-0500-0000CB000000}">
      <text>
        <r>
          <rPr>
            <sz val="11"/>
            <rFont val="Calibri"/>
            <family val="2"/>
            <scheme val="minor"/>
          </rPr>
          <t>YULIED.PENARANDA:
Peso porcentual de acuerdo con la distribución de los indicadores de gestión.</t>
        </r>
      </text>
    </comment>
    <comment ref="H417" authorId="0" shapeId="0" xr:uid="{00000000-0006-0000-0500-0000CC000000}">
      <text>
        <r>
          <rPr>
            <sz val="11"/>
            <rFont val="Calibri"/>
            <family val="2"/>
            <scheme val="minor"/>
          </rPr>
          <t>YULIED.PENARANDA:
Descripción concreta del avance, máximo de caracteres 200</t>
        </r>
      </text>
    </comment>
    <comment ref="A426" authorId="0" shapeId="0" xr:uid="{00000000-0006-0000-0500-0000CD000000}">
      <text>
        <r>
          <rPr>
            <sz val="11"/>
            <rFont val="Calibri"/>
            <family val="2"/>
            <scheme val="minor"/>
          </rPr>
          <t>YULIED.PENARANDA:
Vigencia a reportar</t>
        </r>
      </text>
    </comment>
    <comment ref="B426" authorId="0" shapeId="0" xr:uid="{00000000-0006-0000-0500-0000CE000000}">
      <text>
        <r>
          <rPr>
            <sz val="11"/>
            <rFont val="Calibri"/>
            <family val="2"/>
            <scheme val="minor"/>
          </rPr>
          <t xml:space="preserve">YULIED.PENARANDA:
Nombre completo del indicador. Expresión verbal, precisa y concreta del patrón de evaluación. </t>
        </r>
      </text>
    </comment>
    <comment ref="C426" authorId="0" shapeId="0" xr:uid="{00000000-0006-0000-0500-0000CF000000}">
      <text>
        <r>
          <rPr>
            <sz val="11"/>
            <rFont val="Calibri"/>
            <family val="2"/>
            <scheme val="minor"/>
          </rPr>
          <t xml:space="preserve">YULIED.PENARANDA:
Unidad del indicador, define las características de la magnitud a realizar seguimiento. Eje: Hectáreas, estrategias, modelos, número etc. </t>
        </r>
      </text>
    </comment>
    <comment ref="D426" authorId="0" shapeId="0" xr:uid="{00000000-0006-0000-0500-0000D0000000}">
      <text>
        <r>
          <rPr>
            <sz val="11"/>
            <rFont val="Calibri"/>
            <family val="2"/>
            <scheme val="minor"/>
          </rPr>
          <t>YULIED.PENARANDA:
Peso porcentual de acuerdo con la distribución de los indicadores de gestión.</t>
        </r>
      </text>
    </comment>
    <comment ref="H426" authorId="0" shapeId="0" xr:uid="{00000000-0006-0000-0500-0000D1000000}">
      <text>
        <r>
          <rPr>
            <sz val="11"/>
            <rFont val="Calibri"/>
            <family val="2"/>
            <scheme val="minor"/>
          </rPr>
          <t>YULIED.PENARANDA:
Descripción concreta del avance, máximo de caracteres 200</t>
        </r>
      </text>
    </comment>
    <comment ref="A435" authorId="0" shapeId="0" xr:uid="{00000000-0006-0000-0500-0000D2000000}">
      <text>
        <r>
          <rPr>
            <sz val="11"/>
            <rFont val="Calibri"/>
            <family val="2"/>
            <scheme val="minor"/>
          </rPr>
          <t>YULIED.PENARANDA:
Vigencia a reportar</t>
        </r>
      </text>
    </comment>
    <comment ref="B435" authorId="0" shapeId="0" xr:uid="{00000000-0006-0000-0500-0000D3000000}">
      <text>
        <r>
          <rPr>
            <sz val="11"/>
            <rFont val="Calibri"/>
            <family val="2"/>
            <scheme val="minor"/>
          </rPr>
          <t xml:space="preserve">YULIED.PENARANDA:
Nombre completo del indicador. Expresión verbal, precisa y concreta del patrón de evaluación. </t>
        </r>
      </text>
    </comment>
    <comment ref="C435" authorId="0" shapeId="0" xr:uid="{00000000-0006-0000-0500-0000D4000000}">
      <text>
        <r>
          <rPr>
            <sz val="11"/>
            <rFont val="Calibri"/>
            <family val="2"/>
            <scheme val="minor"/>
          </rPr>
          <t xml:space="preserve">YULIED.PENARANDA:
Unidad del indicador, define las características de la magnitud a realizar seguimiento. Eje: Hectáreas, estrategias, modelos, número etc. </t>
        </r>
      </text>
    </comment>
    <comment ref="D435" authorId="0" shapeId="0" xr:uid="{00000000-0006-0000-0500-0000D5000000}">
      <text>
        <r>
          <rPr>
            <sz val="11"/>
            <rFont val="Calibri"/>
            <family val="2"/>
            <scheme val="minor"/>
          </rPr>
          <t>YULIED.PENARANDA:
Peso porcentual de acuerdo con la distribución de los indicadores de gestión.</t>
        </r>
      </text>
    </comment>
    <comment ref="H435" authorId="0" shapeId="0" xr:uid="{00000000-0006-0000-0500-0000D6000000}">
      <text>
        <r>
          <rPr>
            <sz val="11"/>
            <rFont val="Calibri"/>
            <family val="2"/>
            <scheme val="minor"/>
          </rPr>
          <t>YULIED.PENARANDA:
Descripción concreta del avance, máximo de caracteres 200</t>
        </r>
      </text>
    </comment>
    <comment ref="A444" authorId="0" shapeId="0" xr:uid="{00000000-0006-0000-0500-0000D7000000}">
      <text>
        <r>
          <rPr>
            <sz val="11"/>
            <rFont val="Calibri"/>
            <family val="2"/>
            <scheme val="minor"/>
          </rPr>
          <t>YULIED.PENARANDA:
Avance indicadores de gestión
NOTA: Desagregar cuadro cuantas veces tenga indicadores asociados</t>
        </r>
      </text>
    </comment>
    <comment ref="A445" authorId="0" shapeId="0" xr:uid="{00000000-0006-0000-0500-0000D8000000}">
      <text>
        <r>
          <rPr>
            <sz val="11"/>
            <rFont val="Calibri"/>
            <family val="2"/>
            <scheme val="minor"/>
          </rPr>
          <t>YULIED.PENARANDA:
Vigencia a reportar</t>
        </r>
      </text>
    </comment>
    <comment ref="B445" authorId="0" shapeId="0" xr:uid="{00000000-0006-0000-0500-0000D9000000}">
      <text>
        <r>
          <rPr>
            <sz val="11"/>
            <rFont val="Calibri"/>
            <family val="2"/>
            <scheme val="minor"/>
          </rPr>
          <t xml:space="preserve">YULIED.PENARANDA:
Nombre completo del indicador. Expresión verbal, precisa y concreta del patrón de evaluación. </t>
        </r>
      </text>
    </comment>
    <comment ref="C445" authorId="0" shapeId="0" xr:uid="{00000000-0006-0000-0500-0000DA000000}">
      <text>
        <r>
          <rPr>
            <sz val="11"/>
            <rFont val="Calibri"/>
            <family val="2"/>
            <scheme val="minor"/>
          </rPr>
          <t xml:space="preserve">YULIED.PENARANDA:
Unidad del indicador, define las características de la magnitud a realizar seguimiento. Eje: Hectáreas, estrategias, modelos, número etc. </t>
        </r>
      </text>
    </comment>
    <comment ref="D445" authorId="0" shapeId="0" xr:uid="{00000000-0006-0000-0500-0000DB000000}">
      <text>
        <r>
          <rPr>
            <sz val="11"/>
            <rFont val="Calibri"/>
            <family val="2"/>
            <scheme val="minor"/>
          </rPr>
          <t>YULIED.PENARANDA:
Peso porcentual de acuerdo con la distribución de los indicadores de gestión.</t>
        </r>
      </text>
    </comment>
    <comment ref="H445" authorId="0" shapeId="0" xr:uid="{00000000-0006-0000-0500-0000DC000000}">
      <text>
        <r>
          <rPr>
            <sz val="11"/>
            <rFont val="Calibri"/>
            <family val="2"/>
            <scheme val="minor"/>
          </rPr>
          <t>YULIED.PENARANDA:
Descripción concreta del avance, máximo de caracteres 200</t>
        </r>
      </text>
    </comment>
    <comment ref="A460" authorId="0" shapeId="0" xr:uid="{00000000-0006-0000-0500-0000DD000000}">
      <text>
        <r>
          <rPr>
            <sz val="11"/>
            <rFont val="Calibri"/>
            <family val="2"/>
            <scheme val="minor"/>
          </rPr>
          <t>YULIED.PENARANDA:
Vigencia a reportar</t>
        </r>
      </text>
    </comment>
    <comment ref="B460" authorId="0" shapeId="0" xr:uid="{00000000-0006-0000-0500-0000DE000000}">
      <text>
        <r>
          <rPr>
            <sz val="11"/>
            <rFont val="Calibri"/>
            <family val="2"/>
            <scheme val="minor"/>
          </rPr>
          <t xml:space="preserve">YULIED.PENARANDA:
Nombre completo del indicador. Expresión verbal, precisa y concreta del patrón de evaluación. </t>
        </r>
      </text>
    </comment>
    <comment ref="C460" authorId="0" shapeId="0" xr:uid="{00000000-0006-0000-0500-0000DF000000}">
      <text>
        <r>
          <rPr>
            <sz val="11"/>
            <rFont val="Calibri"/>
            <family val="2"/>
            <scheme val="minor"/>
          </rPr>
          <t xml:space="preserve">YULIED.PENARANDA:
Unidad del indicador, define las características de la magnitud a realizar seguimiento. Eje: Hectáreas, estrategias, modelos, número etc. </t>
        </r>
      </text>
    </comment>
    <comment ref="D460" authorId="0" shapeId="0" xr:uid="{00000000-0006-0000-0500-0000E0000000}">
      <text>
        <r>
          <rPr>
            <sz val="11"/>
            <rFont val="Calibri"/>
            <family val="2"/>
            <scheme val="minor"/>
          </rPr>
          <t>YULIED.PENARANDA:
Peso porcentual de acuerdo con la distribución de los indicadores de gestión.</t>
        </r>
      </text>
    </comment>
    <comment ref="H460" authorId="0" shapeId="0" xr:uid="{00000000-0006-0000-0500-0000E1000000}">
      <text>
        <r>
          <rPr>
            <sz val="11"/>
            <rFont val="Calibri"/>
            <family val="2"/>
            <scheme val="minor"/>
          </rPr>
          <t>YULIED.PENARANDA:
Descripción concreta del avance, máximo de caracteres 200</t>
        </r>
      </text>
    </comment>
    <comment ref="A475" authorId="0" shapeId="0" xr:uid="{00000000-0006-0000-0500-0000E2000000}">
      <text>
        <r>
          <rPr>
            <sz val="11"/>
            <rFont val="Calibri"/>
            <family val="2"/>
            <scheme val="minor"/>
          </rPr>
          <t>YULIED.PENARANDA:
Vigencia a reportar</t>
        </r>
      </text>
    </comment>
    <comment ref="B475" authorId="0" shapeId="0" xr:uid="{00000000-0006-0000-0500-0000E3000000}">
      <text>
        <r>
          <rPr>
            <sz val="11"/>
            <rFont val="Calibri"/>
            <family val="2"/>
            <scheme val="minor"/>
          </rPr>
          <t xml:space="preserve">YULIED.PENARANDA:
Nombre completo del indicador. Expresión verbal, precisa y concreta del patrón de evaluación. </t>
        </r>
      </text>
    </comment>
    <comment ref="C475" authorId="0" shapeId="0" xr:uid="{00000000-0006-0000-0500-0000E4000000}">
      <text>
        <r>
          <rPr>
            <sz val="11"/>
            <rFont val="Calibri"/>
            <family val="2"/>
            <scheme val="minor"/>
          </rPr>
          <t xml:space="preserve">YULIED.PENARANDA:
Unidad del indicador, define las características de la magnitud a realizar seguimiento. Eje: Hectáreas, estrategias, modelos, número etc. </t>
        </r>
      </text>
    </comment>
    <comment ref="D475" authorId="0" shapeId="0" xr:uid="{00000000-0006-0000-0500-0000E5000000}">
      <text>
        <r>
          <rPr>
            <sz val="11"/>
            <rFont val="Calibri"/>
            <family val="2"/>
            <scheme val="minor"/>
          </rPr>
          <t>YULIED.PENARANDA:
Peso porcentual de acuerdo con la distribución de los indicadores de gestión.</t>
        </r>
      </text>
    </comment>
    <comment ref="H475" authorId="0" shapeId="0" xr:uid="{00000000-0006-0000-0500-0000E6000000}">
      <text>
        <r>
          <rPr>
            <sz val="11"/>
            <rFont val="Calibri"/>
            <family val="2"/>
            <scheme val="minor"/>
          </rPr>
          <t>YULIED.PENARANDA:
Descripción concreta del avance, máximo de caracteres 200</t>
        </r>
      </text>
    </comment>
    <comment ref="A490" authorId="0" shapeId="0" xr:uid="{00000000-0006-0000-0500-0000E7000000}">
      <text>
        <r>
          <rPr>
            <sz val="11"/>
            <rFont val="Calibri"/>
            <family val="2"/>
            <scheme val="minor"/>
          </rPr>
          <t>YULIED.PENARANDA:
Vigencia a reportar</t>
        </r>
      </text>
    </comment>
    <comment ref="B490" authorId="0" shapeId="0" xr:uid="{00000000-0006-0000-0500-0000E8000000}">
      <text>
        <r>
          <rPr>
            <sz val="11"/>
            <rFont val="Calibri"/>
            <family val="2"/>
            <scheme val="minor"/>
          </rPr>
          <t xml:space="preserve">YULIED.PENARANDA:
Nombre completo del indicador. Expresión verbal, precisa y concreta del patrón de evaluación. </t>
        </r>
      </text>
    </comment>
    <comment ref="C490" authorId="0" shapeId="0" xr:uid="{00000000-0006-0000-0500-0000E9000000}">
      <text>
        <r>
          <rPr>
            <sz val="11"/>
            <rFont val="Calibri"/>
            <family val="2"/>
            <scheme val="minor"/>
          </rPr>
          <t xml:space="preserve">YULIED.PENARANDA:
Unidad del indicador, define las características de la magnitud a realizar seguimiento. Eje: Hectáreas, estrategias, modelos, número etc. </t>
        </r>
      </text>
    </comment>
    <comment ref="D490" authorId="0" shapeId="0" xr:uid="{00000000-0006-0000-0500-0000EA000000}">
      <text>
        <r>
          <rPr>
            <sz val="11"/>
            <rFont val="Calibri"/>
            <family val="2"/>
            <scheme val="minor"/>
          </rPr>
          <t>YULIED.PENARANDA:
Peso porcentual de acuerdo con la distribución de los indicadores de gestión.</t>
        </r>
      </text>
    </comment>
    <comment ref="H490" authorId="0" shapeId="0" xr:uid="{00000000-0006-0000-0500-0000EB000000}">
      <text>
        <r>
          <rPr>
            <sz val="11"/>
            <rFont val="Calibri"/>
            <family val="2"/>
            <scheme val="minor"/>
          </rPr>
          <t>YULIED.PENARANDA:
Descripción concreta del avance, máximo de caracteres 200</t>
        </r>
      </text>
    </comment>
    <comment ref="A505" authorId="0" shapeId="0" xr:uid="{00000000-0006-0000-0500-0000EC000000}">
      <text>
        <r>
          <rPr>
            <sz val="11"/>
            <rFont val="Calibri"/>
            <family val="2"/>
            <scheme val="minor"/>
          </rPr>
          <t>YULIED.PENARANDA:
Avance indicadores de gestión.
NOTA: Desagregar cuadro cuantas veces tenga indicadores asociados</t>
        </r>
      </text>
    </comment>
    <comment ref="A506" authorId="0" shapeId="0" xr:uid="{00000000-0006-0000-0500-0000ED000000}">
      <text>
        <r>
          <rPr>
            <sz val="11"/>
            <rFont val="Calibri"/>
            <family val="2"/>
            <scheme val="minor"/>
          </rPr>
          <t>YULIED.PENARANDA:
Vigencia a reportar</t>
        </r>
      </text>
    </comment>
    <comment ref="B506" authorId="0" shapeId="0" xr:uid="{00000000-0006-0000-0500-0000EE000000}">
      <text>
        <r>
          <rPr>
            <sz val="11"/>
            <rFont val="Calibri"/>
            <family val="2"/>
            <scheme val="minor"/>
          </rPr>
          <t xml:space="preserve">YULIED.PENARANDA:
Nombre completo del indicador. Expresión verbal, precisa y concreta del patrón de evaluación. </t>
        </r>
      </text>
    </comment>
    <comment ref="C506" authorId="0" shapeId="0" xr:uid="{00000000-0006-0000-0500-0000EF000000}">
      <text>
        <r>
          <rPr>
            <sz val="11"/>
            <rFont val="Calibri"/>
            <family val="2"/>
            <scheme val="minor"/>
          </rPr>
          <t xml:space="preserve">YULIED.PENARANDA:
Unidad del indicador, define las características de la magnitud a realizar seguimiento. Eje: Hectáreas, estrategias, modelos, número etc. </t>
        </r>
      </text>
    </comment>
    <comment ref="D506" authorId="0" shapeId="0" xr:uid="{00000000-0006-0000-0500-0000F0000000}">
      <text>
        <r>
          <rPr>
            <sz val="11"/>
            <rFont val="Calibri"/>
            <family val="2"/>
            <scheme val="minor"/>
          </rPr>
          <t>YULIED.PENARANDA:
Peso porcentual de acuerdo con la distribución de los indicadores de gestión.</t>
        </r>
      </text>
    </comment>
    <comment ref="H506" authorId="0" shapeId="0" xr:uid="{00000000-0006-0000-0500-0000F1000000}">
      <text>
        <r>
          <rPr>
            <sz val="11"/>
            <rFont val="Calibri"/>
            <family val="2"/>
            <scheme val="minor"/>
          </rPr>
          <t>YULIED.PENARANDA:
Descripción concreta del avance, máximo de caracteres 200</t>
        </r>
      </text>
    </comment>
    <comment ref="A520" authorId="0" shapeId="0" xr:uid="{00000000-0006-0000-0500-0000F2000000}">
      <text>
        <r>
          <rPr>
            <sz val="11"/>
            <rFont val="Calibri"/>
            <family val="2"/>
            <scheme val="minor"/>
          </rPr>
          <t>YULIED.PENARANDA:
Avance indicadores de gestión.
NOTA: Desagregar cuadro cuantas veces tenga indicadores asociados</t>
        </r>
      </text>
    </comment>
    <comment ref="A521" authorId="0" shapeId="0" xr:uid="{00000000-0006-0000-0500-0000F3000000}">
      <text>
        <r>
          <rPr>
            <sz val="11"/>
            <rFont val="Calibri"/>
            <family val="2"/>
            <scheme val="minor"/>
          </rPr>
          <t>YULIED.PENARANDA:
Vigencia a reportar</t>
        </r>
      </text>
    </comment>
    <comment ref="B521" authorId="0" shapeId="0" xr:uid="{00000000-0006-0000-0500-0000F4000000}">
      <text>
        <r>
          <rPr>
            <sz val="11"/>
            <rFont val="Calibri"/>
            <family val="2"/>
            <scheme val="minor"/>
          </rPr>
          <t xml:space="preserve">YULIED.PENARANDA:
Nombre completo del indicador. Expresión verbal, precisa y concreta del patrón de evaluación. </t>
        </r>
      </text>
    </comment>
    <comment ref="C521" authorId="0" shapeId="0" xr:uid="{00000000-0006-0000-0500-0000F5000000}">
      <text>
        <r>
          <rPr>
            <sz val="11"/>
            <rFont val="Calibri"/>
            <family val="2"/>
            <scheme val="minor"/>
          </rPr>
          <t xml:space="preserve">YULIED.PENARANDA:
Unidad del indicador, define las características de la magnitud a realizar seguimiento. Eje: Hectáreas, estrategias, modelos, número etc. </t>
        </r>
      </text>
    </comment>
    <comment ref="D521" authorId="0" shapeId="0" xr:uid="{00000000-0006-0000-0500-0000F6000000}">
      <text>
        <r>
          <rPr>
            <sz val="11"/>
            <rFont val="Calibri"/>
            <family val="2"/>
            <scheme val="minor"/>
          </rPr>
          <t>YULIED.PENARANDA:
Peso porcentual de acuerdo con la distribución de los indicadores de gestión.</t>
        </r>
      </text>
    </comment>
    <comment ref="H521" authorId="0" shapeId="0" xr:uid="{00000000-0006-0000-0500-0000F7000000}">
      <text>
        <r>
          <rPr>
            <sz val="11"/>
            <rFont val="Calibri"/>
            <family val="2"/>
            <scheme val="minor"/>
          </rPr>
          <t>YULIED.PENARANDA:
Descripción concreta del avance, máximo de caracteres 200</t>
        </r>
      </text>
    </comment>
    <comment ref="A535" authorId="0" shapeId="0" xr:uid="{00000000-0006-0000-0500-0000F8000000}">
      <text>
        <r>
          <rPr>
            <sz val="11"/>
            <rFont val="Calibri"/>
            <family val="2"/>
            <scheme val="minor"/>
          </rPr>
          <t>YULIED.PENARANDA:
Avance indicadores de gestión.
NOTA: Desagregar cuadro cuantas veces tenga indicadores asociados</t>
        </r>
      </text>
    </comment>
    <comment ref="A536" authorId="0" shapeId="0" xr:uid="{00000000-0006-0000-0500-0000F9000000}">
      <text>
        <r>
          <rPr>
            <sz val="11"/>
            <rFont val="Calibri"/>
            <family val="2"/>
            <scheme val="minor"/>
          </rPr>
          <t>YULIED.PENARANDA:
Vigencia a reportar</t>
        </r>
      </text>
    </comment>
    <comment ref="B536" authorId="0" shapeId="0" xr:uid="{00000000-0006-0000-0500-0000FA000000}">
      <text>
        <r>
          <rPr>
            <sz val="11"/>
            <rFont val="Calibri"/>
            <family val="2"/>
            <scheme val="minor"/>
          </rPr>
          <t xml:space="preserve">YULIED.PENARANDA:
Nombre completo del indicador. Expresión verbal, precisa y concreta del patrón de evaluación. </t>
        </r>
      </text>
    </comment>
    <comment ref="C536" authorId="0" shapeId="0" xr:uid="{00000000-0006-0000-0500-0000FB000000}">
      <text>
        <r>
          <rPr>
            <sz val="11"/>
            <rFont val="Calibri"/>
            <family val="2"/>
            <scheme val="minor"/>
          </rPr>
          <t xml:space="preserve">YULIED.PENARANDA:
Unidad del indicador, define las características de la magnitud a realizar seguimiento. Eje: Hectáreas, estrategias, modelos, número etc. </t>
        </r>
      </text>
    </comment>
    <comment ref="D536" authorId="0" shapeId="0" xr:uid="{00000000-0006-0000-0500-0000FC000000}">
      <text>
        <r>
          <rPr>
            <sz val="11"/>
            <rFont val="Calibri"/>
            <family val="2"/>
            <scheme val="minor"/>
          </rPr>
          <t>YULIED.PENARANDA:
Peso porcentual de acuerdo con la distribución de los indicadores de gestión.</t>
        </r>
      </text>
    </comment>
    <comment ref="H536" authorId="0" shapeId="0" xr:uid="{00000000-0006-0000-0500-0000FD000000}">
      <text>
        <r>
          <rPr>
            <sz val="11"/>
            <rFont val="Calibri"/>
            <family val="2"/>
            <scheme val="minor"/>
          </rPr>
          <t>YULIED.PENARANDA:
Descripción concreta del avance, máximo de caracteres 200</t>
        </r>
      </text>
    </comment>
    <comment ref="A550" authorId="0" shapeId="0" xr:uid="{00000000-0006-0000-0500-0000FE000000}">
      <text>
        <r>
          <rPr>
            <sz val="11"/>
            <rFont val="Calibri"/>
            <family val="2"/>
            <scheme val="minor"/>
          </rPr>
          <t>YULIED.PENARANDA:
Avance indicadores de gestión.
NOTA: Desagregar cuadro cuantas veces tenga indicadores asociados</t>
        </r>
      </text>
    </comment>
    <comment ref="A551" authorId="0" shapeId="0" xr:uid="{00000000-0006-0000-0500-0000FF000000}">
      <text>
        <r>
          <rPr>
            <sz val="11"/>
            <rFont val="Calibri"/>
            <family val="2"/>
            <scheme val="minor"/>
          </rPr>
          <t>YULIED.PENARANDA:
Vigencia a reportar</t>
        </r>
      </text>
    </comment>
    <comment ref="B551" authorId="0" shapeId="0" xr:uid="{00000000-0006-0000-0500-000000010000}">
      <text>
        <r>
          <rPr>
            <sz val="11"/>
            <rFont val="Calibri"/>
            <family val="2"/>
            <scheme val="minor"/>
          </rPr>
          <t xml:space="preserve">YULIED.PENARANDA:
Nombre completo del indicador. Expresión verbal, precisa y concreta del patrón de evaluación. </t>
        </r>
      </text>
    </comment>
    <comment ref="C551" authorId="0" shapeId="0" xr:uid="{00000000-0006-0000-0500-000001010000}">
      <text>
        <r>
          <rPr>
            <sz val="11"/>
            <rFont val="Calibri"/>
            <family val="2"/>
            <scheme val="minor"/>
          </rPr>
          <t xml:space="preserve">YULIED.PENARANDA:
Unidad del indicador, define las características de la magnitud a realizar seguimiento. Eje: Hectáreas, estrategias, modelos, número etc. </t>
        </r>
      </text>
    </comment>
    <comment ref="D551" authorId="0" shapeId="0" xr:uid="{00000000-0006-0000-0500-000002010000}">
      <text>
        <r>
          <rPr>
            <sz val="11"/>
            <rFont val="Calibri"/>
            <family val="2"/>
            <scheme val="minor"/>
          </rPr>
          <t>YULIED.PENARANDA:
Peso porcentual de acuerdo con la distribución de los indicadores de gestión.</t>
        </r>
      </text>
    </comment>
    <comment ref="H551" authorId="0" shapeId="0" xr:uid="{00000000-0006-0000-0500-000003010000}">
      <text>
        <r>
          <rPr>
            <sz val="11"/>
            <rFont val="Calibri"/>
            <family val="2"/>
            <scheme val="minor"/>
          </rPr>
          <t>YULIED.PENARANDA:
Descripción concreta del avance, máximo de caracteres 200</t>
        </r>
      </text>
    </comment>
  </commentList>
</comments>
</file>

<file path=xl/sharedStrings.xml><?xml version="1.0" encoding="utf-8"?>
<sst xmlns="http://schemas.openxmlformats.org/spreadsheetml/2006/main" count="4969" uniqueCount="840">
  <si>
    <t>DIRECCIONAMIENTO ESTRATÉGICO</t>
  </si>
  <si>
    <t>Formato: Programación, Actualización y Seguimiento del Plan de Acción -  Componente de gestión</t>
  </si>
  <si>
    <t>Código: PE01-PR02-F2</t>
  </si>
  <si>
    <t xml:space="preserve"> Versión : 14</t>
  </si>
  <si>
    <t>DEPENDENCIA:</t>
  </si>
  <si>
    <t>OFICINA DE PARTICIPACIÓN, EDUCACIÓN Y LOCALIDADES</t>
  </si>
  <si>
    <t>CÓDIGO Y NOMBRE PROYECTO:</t>
  </si>
  <si>
    <t>7657 - TRANSFORMACIÓN CULTURAL AMBIENTAL A PARTIR DE ESTRATEGIAS DE EDUCACIÓN PARTICIPACIÓN Y COMUNICACIÓN EN BOGOTÁ</t>
  </si>
  <si>
    <t>Propósito Plan de Desarrollo</t>
  </si>
  <si>
    <t>01-HACER UN NUEVO CONTRATO SOCIAL CON IGUALDAD DE OPORTUNIDADES PARA LA INCLUSIÓN SOCIAL, PRODUCTIVA Y POLÍTICA</t>
  </si>
  <si>
    <t>Programa Plan de Desarrollo</t>
  </si>
  <si>
    <t>22-TRANSFORMACIÓN CULTURAL PARA LA CONCIENCIA AMBIENTAL Y EL CUIDADO DE LA FAUNA DOMÉSTICA</t>
  </si>
  <si>
    <t>1. ESTRUCTURA DEL PLAN DE DESARROLLO</t>
  </si>
  <si>
    <t>2. PROGRAMACIÓN Y EJECUCIÓN</t>
  </si>
  <si>
    <t>3, % CUMPLIMIENTO 
(En el periodo)</t>
  </si>
  <si>
    <t>4, % CUMPLIMIENTO ACUMULADO (al periodo)</t>
  </si>
  <si>
    <t>5, % CUMPLIMIENTO ACUMULADO (Vigencia) SEGPLAN</t>
  </si>
  <si>
    <r>
      <rPr>
        <b/>
        <sz val="14"/>
        <rFont val="Arial"/>
        <family val="2"/>
      </rPr>
      <t xml:space="preserve">6, % CUMPLIMIENTO ACUMULADO (al periodo) </t>
    </r>
    <r>
      <rPr>
        <b/>
        <sz val="16"/>
        <rFont val="Arial"/>
        <family val="2"/>
      </rPr>
      <t>cuatrienio</t>
    </r>
  </si>
  <si>
    <t>7 ,% DE AVANCE CUATRIENIO</t>
  </si>
  <si>
    <t>8, DESCRIPCIÓN DE LOS AVANCES Y LOGROS ALCANZADOS</t>
  </si>
  <si>
    <t xml:space="preserve">9, RETRASOS 
</t>
  </si>
  <si>
    <t xml:space="preserve">10, SOLUCIONES PLANTEADAS </t>
  </si>
  <si>
    <t>11,  BENEFICIOS O RESULTADOS A LA POBLACIÓN</t>
  </si>
  <si>
    <t>12, FUENTE DE EVIDENCIAS</t>
  </si>
  <si>
    <t>1.1. META PLAN DE DESARROLLO</t>
  </si>
  <si>
    <t>AÑO 2020</t>
  </si>
  <si>
    <t>AÑO 2021</t>
  </si>
  <si>
    <t>AÑO 2022</t>
  </si>
  <si>
    <t>AÑO 2023</t>
  </si>
  <si>
    <t>AÑO 2024</t>
  </si>
  <si>
    <t>1.1.1. Propósito</t>
  </si>
  <si>
    <t>1.1.2. Programa</t>
  </si>
  <si>
    <t>1.1.3. COD.</t>
  </si>
  <si>
    <t>1.1.4.  META PLAN DE DESARROLLO</t>
  </si>
  <si>
    <t>1.1.5. COD.</t>
  </si>
  <si>
    <t>1.1.6. INDICADOR</t>
  </si>
  <si>
    <t>1.1.7.UNIDAD DE MEDIDA</t>
  </si>
  <si>
    <t>1.1.8. TIPOLOGÍA</t>
  </si>
  <si>
    <t>1.1.9. MAGNITUD PD</t>
  </si>
  <si>
    <r>
      <rPr>
        <sz val="12"/>
        <rFont val="Arial"/>
        <family val="2"/>
      </rPr>
      <t xml:space="preserve">REPROGRAMACIÓN </t>
    </r>
    <r>
      <rPr>
        <b/>
        <sz val="12"/>
        <rFont val="Arial"/>
        <family val="2"/>
      </rPr>
      <t>VIGENCIA 
(VALOR INICIAL)</t>
    </r>
  </si>
  <si>
    <r>
      <rPr>
        <sz val="12"/>
        <rFont val="Arial"/>
        <family val="2"/>
      </rPr>
      <t>PROGRAMADO</t>
    </r>
    <r>
      <rPr>
        <b/>
        <sz val="12"/>
        <rFont val="Arial"/>
        <family val="2"/>
      </rPr>
      <t xml:space="preserve"> JUN.</t>
    </r>
  </si>
  <si>
    <r>
      <rPr>
        <sz val="12"/>
        <rFont val="Arial"/>
        <family val="2"/>
      </rPr>
      <t xml:space="preserve">EJECUTADO </t>
    </r>
    <r>
      <rPr>
        <b/>
        <sz val="12"/>
        <rFont val="Arial"/>
        <family val="2"/>
      </rPr>
      <t>JUN.</t>
    </r>
  </si>
  <si>
    <r>
      <rPr>
        <sz val="12"/>
        <rFont val="Arial"/>
        <family val="2"/>
      </rPr>
      <t>PROGRAMADO</t>
    </r>
    <r>
      <rPr>
        <b/>
        <sz val="12"/>
        <rFont val="Arial"/>
        <family val="2"/>
      </rPr>
      <t xml:space="preserve"> JUL.</t>
    </r>
  </si>
  <si>
    <r>
      <rPr>
        <sz val="12"/>
        <rFont val="Arial"/>
        <family val="2"/>
      </rPr>
      <t xml:space="preserve">EJECUTADO  </t>
    </r>
    <r>
      <rPr>
        <b/>
        <sz val="12"/>
        <rFont val="Arial"/>
        <family val="2"/>
      </rPr>
      <t>JUL.</t>
    </r>
  </si>
  <si>
    <r>
      <rPr>
        <sz val="12"/>
        <rFont val="Arial"/>
        <family val="2"/>
      </rPr>
      <t xml:space="preserve">PROGRAMADO </t>
    </r>
    <r>
      <rPr>
        <b/>
        <sz val="12"/>
        <rFont val="Arial"/>
        <family val="2"/>
      </rPr>
      <t>AGO.</t>
    </r>
  </si>
  <si>
    <r>
      <rPr>
        <sz val="12"/>
        <rFont val="Arial"/>
        <family val="2"/>
      </rPr>
      <t xml:space="preserve">EJECUTADO  </t>
    </r>
    <r>
      <rPr>
        <b/>
        <sz val="12"/>
        <rFont val="Arial"/>
        <family val="2"/>
      </rPr>
      <t>AGO.</t>
    </r>
  </si>
  <si>
    <r>
      <rPr>
        <sz val="12"/>
        <rFont val="Arial"/>
        <family val="2"/>
      </rPr>
      <t xml:space="preserve">PROGRAMADO </t>
    </r>
    <r>
      <rPr>
        <b/>
        <sz val="12"/>
        <rFont val="Arial"/>
        <family val="2"/>
      </rPr>
      <t>SEP.</t>
    </r>
  </si>
  <si>
    <r>
      <rPr>
        <sz val="12"/>
        <rFont val="Arial"/>
        <family val="2"/>
      </rPr>
      <t xml:space="preserve">EJECUTADO  </t>
    </r>
    <r>
      <rPr>
        <b/>
        <sz val="12"/>
        <rFont val="Arial"/>
        <family val="2"/>
      </rPr>
      <t>SEP</t>
    </r>
    <r>
      <rPr>
        <sz val="12"/>
        <rFont val="Arial"/>
        <family val="2"/>
      </rPr>
      <t>.</t>
    </r>
  </si>
  <si>
    <r>
      <rPr>
        <sz val="12"/>
        <rFont val="Arial"/>
        <family val="2"/>
      </rPr>
      <t>PROGRAMADO</t>
    </r>
    <r>
      <rPr>
        <b/>
        <sz val="12"/>
        <rFont val="Arial"/>
        <family val="2"/>
      </rPr>
      <t xml:space="preserve"> OCT.</t>
    </r>
  </si>
  <si>
    <r>
      <rPr>
        <sz val="12"/>
        <rFont val="Arial"/>
        <family val="2"/>
      </rPr>
      <t xml:space="preserve">EJECUTADO  </t>
    </r>
    <r>
      <rPr>
        <b/>
        <sz val="12"/>
        <rFont val="Arial"/>
        <family val="2"/>
      </rPr>
      <t>OCT</t>
    </r>
    <r>
      <rPr>
        <sz val="12"/>
        <rFont val="Arial"/>
        <family val="2"/>
      </rPr>
      <t>.</t>
    </r>
  </si>
  <si>
    <r>
      <rPr>
        <sz val="12"/>
        <rFont val="Arial"/>
        <family val="2"/>
      </rPr>
      <t xml:space="preserve">PROGRAMADO </t>
    </r>
    <r>
      <rPr>
        <b/>
        <sz val="12"/>
        <rFont val="Arial"/>
        <family val="2"/>
      </rPr>
      <t>NOV.</t>
    </r>
  </si>
  <si>
    <r>
      <rPr>
        <sz val="12"/>
        <rFont val="Arial"/>
        <family val="2"/>
      </rPr>
      <t xml:space="preserve">EJECUTADO </t>
    </r>
    <r>
      <rPr>
        <b/>
        <sz val="12"/>
        <rFont val="Arial"/>
        <family val="2"/>
      </rPr>
      <t>NOV.</t>
    </r>
  </si>
  <si>
    <r>
      <rPr>
        <sz val="12"/>
        <rFont val="Arial"/>
        <family val="2"/>
      </rPr>
      <t xml:space="preserve">PROGRAMADO  </t>
    </r>
    <r>
      <rPr>
        <b/>
        <sz val="12"/>
        <rFont val="Arial"/>
        <family val="2"/>
      </rPr>
      <t>DIC.</t>
    </r>
  </si>
  <si>
    <r>
      <rPr>
        <sz val="12"/>
        <rFont val="Arial"/>
        <family val="2"/>
      </rPr>
      <t xml:space="preserve">EJECUTADO </t>
    </r>
    <r>
      <rPr>
        <b/>
        <sz val="12"/>
        <rFont val="Arial"/>
        <family val="2"/>
      </rPr>
      <t>DIC.</t>
    </r>
  </si>
  <si>
    <t>PROGRAMADO VALOR ABSOLUTO VIGENCIA</t>
  </si>
  <si>
    <t>PROGRAMADO ACUMULADO AL PERIODO
AÑO 2020</t>
  </si>
  <si>
    <t>EJECUTADO ACUMUALDO AL PERIODO
 AÑO 2020</t>
  </si>
  <si>
    <t>PROGRAMADO ACUMULADO SEGPLAN
AÑO 2020</t>
  </si>
  <si>
    <t>EJECUTADO ACUMUALDO  SEGPLAN
 AÑO 2020</t>
  </si>
  <si>
    <r>
      <rPr>
        <sz val="12"/>
        <rFont val="Arial"/>
        <family val="2"/>
      </rPr>
      <t xml:space="preserve">REPROGRAMACIÓN </t>
    </r>
    <r>
      <rPr>
        <b/>
        <sz val="12"/>
        <rFont val="Arial"/>
        <family val="2"/>
      </rPr>
      <t>VIGENCIA 
(VALOR INICIAL)</t>
    </r>
  </si>
  <si>
    <r>
      <rPr>
        <sz val="12"/>
        <rFont val="Arial"/>
        <family val="2"/>
      </rPr>
      <t xml:space="preserve">PROGRAMADO </t>
    </r>
    <r>
      <rPr>
        <b/>
        <sz val="12"/>
        <rFont val="Arial"/>
        <family val="2"/>
      </rPr>
      <t>ENE.</t>
    </r>
  </si>
  <si>
    <r>
      <rPr>
        <sz val="12"/>
        <rFont val="Arial"/>
        <family val="2"/>
      </rPr>
      <t xml:space="preserve">EJECUTADO </t>
    </r>
    <r>
      <rPr>
        <b/>
        <sz val="12"/>
        <rFont val="Arial"/>
        <family val="2"/>
      </rPr>
      <t>ENE.</t>
    </r>
  </si>
  <si>
    <r>
      <rPr>
        <sz val="12"/>
        <rFont val="Arial"/>
        <family val="2"/>
      </rPr>
      <t>PROGRAMADO</t>
    </r>
    <r>
      <rPr>
        <b/>
        <sz val="12"/>
        <rFont val="Arial"/>
        <family val="2"/>
      </rPr>
      <t xml:space="preserve"> FEB.</t>
    </r>
  </si>
  <si>
    <r>
      <rPr>
        <sz val="12"/>
        <rFont val="Arial"/>
        <family val="2"/>
      </rPr>
      <t xml:space="preserve">EJECUTADO </t>
    </r>
    <r>
      <rPr>
        <b/>
        <sz val="12"/>
        <rFont val="Arial"/>
        <family val="2"/>
      </rPr>
      <t>FEB.</t>
    </r>
  </si>
  <si>
    <r>
      <rPr>
        <sz val="12"/>
        <rFont val="Arial"/>
        <family val="2"/>
      </rPr>
      <t xml:space="preserve">PROGRAMADO </t>
    </r>
    <r>
      <rPr>
        <b/>
        <sz val="12"/>
        <rFont val="Arial"/>
        <family val="2"/>
      </rPr>
      <t>MAR.</t>
    </r>
  </si>
  <si>
    <r>
      <rPr>
        <sz val="12"/>
        <rFont val="Arial"/>
        <family val="2"/>
      </rPr>
      <t xml:space="preserve">EJECUTADO </t>
    </r>
    <r>
      <rPr>
        <b/>
        <sz val="12"/>
        <rFont val="Arial"/>
        <family val="2"/>
      </rPr>
      <t>MAR.</t>
    </r>
  </si>
  <si>
    <r>
      <rPr>
        <sz val="12"/>
        <rFont val="Arial"/>
        <family val="2"/>
      </rPr>
      <t xml:space="preserve">PROGRAMADO </t>
    </r>
    <r>
      <rPr>
        <b/>
        <sz val="12"/>
        <rFont val="Arial"/>
        <family val="2"/>
      </rPr>
      <t>ABR.</t>
    </r>
  </si>
  <si>
    <r>
      <rPr>
        <sz val="12"/>
        <rFont val="Arial"/>
        <family val="2"/>
      </rPr>
      <t xml:space="preserve">EJECUTADO </t>
    </r>
    <r>
      <rPr>
        <b/>
        <sz val="12"/>
        <rFont val="Arial"/>
        <family val="2"/>
      </rPr>
      <t>ABR.</t>
    </r>
  </si>
  <si>
    <r>
      <rPr>
        <sz val="12"/>
        <rFont val="Arial"/>
        <family val="2"/>
      </rPr>
      <t xml:space="preserve">PROGRAMADO </t>
    </r>
    <r>
      <rPr>
        <b/>
        <sz val="12"/>
        <rFont val="Arial"/>
        <family val="2"/>
      </rPr>
      <t>MAY.</t>
    </r>
  </si>
  <si>
    <r>
      <rPr>
        <sz val="12"/>
        <rFont val="Arial"/>
        <family val="2"/>
      </rPr>
      <t xml:space="preserve">EJECUTADO  </t>
    </r>
    <r>
      <rPr>
        <b/>
        <sz val="12"/>
        <rFont val="Arial"/>
        <family val="2"/>
      </rPr>
      <t>MAY.</t>
    </r>
  </si>
  <si>
    <r>
      <rPr>
        <sz val="12"/>
        <rFont val="Arial"/>
        <family val="2"/>
      </rPr>
      <t>PROGRAMADO</t>
    </r>
    <r>
      <rPr>
        <b/>
        <sz val="12"/>
        <rFont val="Arial"/>
        <family val="2"/>
      </rPr>
      <t xml:space="preserve"> JUN.</t>
    </r>
  </si>
  <si>
    <r>
      <rPr>
        <sz val="12"/>
        <rFont val="Arial"/>
        <family val="2"/>
      </rPr>
      <t xml:space="preserve">EJECUTADO </t>
    </r>
    <r>
      <rPr>
        <b/>
        <sz val="12"/>
        <rFont val="Arial"/>
        <family val="2"/>
      </rPr>
      <t>JUN.</t>
    </r>
  </si>
  <si>
    <r>
      <rPr>
        <sz val="12"/>
        <rFont val="Arial"/>
        <family val="2"/>
      </rPr>
      <t>PROGRAMADO</t>
    </r>
    <r>
      <rPr>
        <b/>
        <sz val="12"/>
        <rFont val="Arial"/>
        <family val="2"/>
      </rPr>
      <t xml:space="preserve"> JUL.</t>
    </r>
  </si>
  <si>
    <r>
      <rPr>
        <sz val="12"/>
        <rFont val="Arial"/>
        <family val="2"/>
      </rPr>
      <t xml:space="preserve">EJECUTADO  </t>
    </r>
    <r>
      <rPr>
        <b/>
        <sz val="12"/>
        <rFont val="Arial"/>
        <family val="2"/>
      </rPr>
      <t>JUL.</t>
    </r>
  </si>
  <si>
    <r>
      <rPr>
        <sz val="12"/>
        <rFont val="Arial"/>
        <family val="2"/>
      </rPr>
      <t xml:space="preserve">PROGRAMADO </t>
    </r>
    <r>
      <rPr>
        <b/>
        <sz val="12"/>
        <rFont val="Arial"/>
        <family val="2"/>
      </rPr>
      <t>AGO.</t>
    </r>
  </si>
  <si>
    <r>
      <rPr>
        <sz val="12"/>
        <rFont val="Arial"/>
        <family val="2"/>
      </rPr>
      <t xml:space="preserve">EJECUTADO  </t>
    </r>
    <r>
      <rPr>
        <b/>
        <sz val="12"/>
        <rFont val="Arial"/>
        <family val="2"/>
      </rPr>
      <t>AGO.</t>
    </r>
  </si>
  <si>
    <r>
      <rPr>
        <sz val="12"/>
        <rFont val="Arial"/>
        <family val="2"/>
      </rPr>
      <t xml:space="preserve">PROGRAMADO </t>
    </r>
    <r>
      <rPr>
        <b/>
        <sz val="12"/>
        <rFont val="Arial"/>
        <family val="2"/>
      </rPr>
      <t>SEP.</t>
    </r>
  </si>
  <si>
    <r>
      <rPr>
        <sz val="12"/>
        <rFont val="Arial"/>
        <family val="2"/>
      </rPr>
      <t xml:space="preserve">EJECUTADO  </t>
    </r>
    <r>
      <rPr>
        <b/>
        <sz val="12"/>
        <rFont val="Arial"/>
        <family val="2"/>
      </rPr>
      <t>SEP</t>
    </r>
    <r>
      <rPr>
        <sz val="12"/>
        <rFont val="Arial"/>
        <family val="2"/>
      </rPr>
      <t>.</t>
    </r>
  </si>
  <si>
    <r>
      <rPr>
        <sz val="12"/>
        <rFont val="Arial"/>
        <family val="2"/>
      </rPr>
      <t>PROGRAMADO</t>
    </r>
    <r>
      <rPr>
        <b/>
        <sz val="12"/>
        <rFont val="Arial"/>
        <family val="2"/>
      </rPr>
      <t xml:space="preserve"> OCT.</t>
    </r>
  </si>
  <si>
    <r>
      <rPr>
        <sz val="12"/>
        <rFont val="Arial"/>
        <family val="2"/>
      </rPr>
      <t xml:space="preserve">EJECUTADO  </t>
    </r>
    <r>
      <rPr>
        <b/>
        <sz val="12"/>
        <rFont val="Arial"/>
        <family val="2"/>
      </rPr>
      <t>OCT</t>
    </r>
    <r>
      <rPr>
        <sz val="12"/>
        <rFont val="Arial"/>
        <family val="2"/>
      </rPr>
      <t>.</t>
    </r>
  </si>
  <si>
    <r>
      <rPr>
        <sz val="12"/>
        <rFont val="Arial"/>
        <family val="2"/>
      </rPr>
      <t xml:space="preserve">PROGRAMADO </t>
    </r>
    <r>
      <rPr>
        <b/>
        <sz val="12"/>
        <rFont val="Arial"/>
        <family val="2"/>
      </rPr>
      <t>NOV.</t>
    </r>
  </si>
  <si>
    <r>
      <rPr>
        <sz val="12"/>
        <rFont val="Arial"/>
        <family val="2"/>
      </rPr>
      <t xml:space="preserve">EJECUTADO </t>
    </r>
    <r>
      <rPr>
        <b/>
        <sz val="12"/>
        <rFont val="Arial"/>
        <family val="2"/>
      </rPr>
      <t>NOV.</t>
    </r>
  </si>
  <si>
    <r>
      <rPr>
        <sz val="12"/>
        <rFont val="Arial"/>
        <family val="2"/>
      </rPr>
      <t xml:space="preserve">PROGRAMADO  </t>
    </r>
    <r>
      <rPr>
        <b/>
        <sz val="12"/>
        <rFont val="Arial"/>
        <family val="2"/>
      </rPr>
      <t>DIC.</t>
    </r>
  </si>
  <si>
    <r>
      <rPr>
        <sz val="12"/>
        <rFont val="Arial"/>
        <family val="2"/>
      </rPr>
      <t xml:space="preserve">EJECUTADO </t>
    </r>
    <r>
      <rPr>
        <b/>
        <sz val="12"/>
        <rFont val="Arial"/>
        <family val="2"/>
      </rPr>
      <t>DIC.</t>
    </r>
  </si>
  <si>
    <t>PROGRAMADO ACUMULADO AL PERIODO
AÑO 2021</t>
  </si>
  <si>
    <t>EJECUTADO ACUMUALDO AL PERIODO
 AÑO 2021</t>
  </si>
  <si>
    <t>PROGRAMADO ACUMULADO SEGPLAN
AÑO 2021</t>
  </si>
  <si>
    <t>EJECUTADO ACUMUALDO  SEGPLAN
 AÑO 2021</t>
  </si>
  <si>
    <r>
      <rPr>
        <sz val="12"/>
        <rFont val="Arial"/>
        <family val="2"/>
      </rPr>
      <t xml:space="preserve">REPROGRAMACIÓN </t>
    </r>
    <r>
      <rPr>
        <b/>
        <sz val="12"/>
        <rFont val="Arial"/>
        <family val="2"/>
      </rPr>
      <t>VIGENCIA 
(VALOR INICIAL)</t>
    </r>
  </si>
  <si>
    <r>
      <rPr>
        <sz val="12"/>
        <rFont val="Arial"/>
        <family val="2"/>
      </rPr>
      <t xml:space="preserve">PROGRAMADO </t>
    </r>
    <r>
      <rPr>
        <b/>
        <sz val="12"/>
        <rFont val="Arial"/>
        <family val="2"/>
      </rPr>
      <t>ENE.</t>
    </r>
  </si>
  <si>
    <r>
      <rPr>
        <sz val="12"/>
        <rFont val="Arial"/>
        <family val="2"/>
      </rPr>
      <t xml:space="preserve">EJECUTADO </t>
    </r>
    <r>
      <rPr>
        <b/>
        <sz val="12"/>
        <rFont val="Arial"/>
        <family val="2"/>
      </rPr>
      <t>ENE.</t>
    </r>
  </si>
  <si>
    <r>
      <rPr>
        <sz val="12"/>
        <rFont val="Arial"/>
        <family val="2"/>
      </rPr>
      <t>PROGRAMADO</t>
    </r>
    <r>
      <rPr>
        <b/>
        <sz val="12"/>
        <rFont val="Arial"/>
        <family val="2"/>
      </rPr>
      <t xml:space="preserve"> FEB.</t>
    </r>
  </si>
  <si>
    <r>
      <rPr>
        <sz val="12"/>
        <rFont val="Arial"/>
        <family val="2"/>
      </rPr>
      <t xml:space="preserve">EJECUTADO </t>
    </r>
    <r>
      <rPr>
        <b/>
        <sz val="12"/>
        <rFont val="Arial"/>
        <family val="2"/>
      </rPr>
      <t>FEB.</t>
    </r>
  </si>
  <si>
    <r>
      <rPr>
        <sz val="12"/>
        <rFont val="Arial"/>
        <family val="2"/>
      </rPr>
      <t xml:space="preserve">PROGRAMADO </t>
    </r>
    <r>
      <rPr>
        <b/>
        <sz val="12"/>
        <rFont val="Arial"/>
        <family val="2"/>
      </rPr>
      <t>MAR.</t>
    </r>
  </si>
  <si>
    <r>
      <rPr>
        <sz val="12"/>
        <rFont val="Arial"/>
        <family val="2"/>
      </rPr>
      <t xml:space="preserve">EJECUTADO </t>
    </r>
    <r>
      <rPr>
        <b/>
        <sz val="12"/>
        <rFont val="Arial"/>
        <family val="2"/>
      </rPr>
      <t>MAR.</t>
    </r>
  </si>
  <si>
    <r>
      <rPr>
        <sz val="12"/>
        <rFont val="Arial"/>
        <family val="2"/>
      </rPr>
      <t xml:space="preserve">PROGRAMADO </t>
    </r>
    <r>
      <rPr>
        <b/>
        <sz val="12"/>
        <rFont val="Arial"/>
        <family val="2"/>
      </rPr>
      <t>ABR.</t>
    </r>
  </si>
  <si>
    <r>
      <rPr>
        <sz val="12"/>
        <rFont val="Arial"/>
        <family val="2"/>
      </rPr>
      <t xml:space="preserve">EJECUTADO </t>
    </r>
    <r>
      <rPr>
        <b/>
        <sz val="12"/>
        <rFont val="Arial"/>
        <family val="2"/>
      </rPr>
      <t>ABR.</t>
    </r>
  </si>
  <si>
    <r>
      <rPr>
        <sz val="12"/>
        <rFont val="Arial"/>
        <family val="2"/>
      </rPr>
      <t xml:space="preserve">PROGRAMADO </t>
    </r>
    <r>
      <rPr>
        <b/>
        <sz val="12"/>
        <rFont val="Arial"/>
        <family val="2"/>
      </rPr>
      <t>MAY.</t>
    </r>
  </si>
  <si>
    <r>
      <rPr>
        <sz val="12"/>
        <rFont val="Arial"/>
        <family val="2"/>
      </rPr>
      <t xml:space="preserve">EJECUTADO  </t>
    </r>
    <r>
      <rPr>
        <b/>
        <sz val="12"/>
        <rFont val="Arial"/>
        <family val="2"/>
      </rPr>
      <t>MAY.</t>
    </r>
  </si>
  <si>
    <r>
      <rPr>
        <sz val="12"/>
        <rFont val="Arial"/>
        <family val="2"/>
      </rPr>
      <t>PROGRAMADO</t>
    </r>
    <r>
      <rPr>
        <b/>
        <sz val="12"/>
        <rFont val="Arial"/>
        <family val="2"/>
      </rPr>
      <t xml:space="preserve"> JUN.</t>
    </r>
  </si>
  <si>
    <r>
      <rPr>
        <sz val="12"/>
        <rFont val="Arial"/>
        <family val="2"/>
      </rPr>
      <t xml:space="preserve">EJECUTADO </t>
    </r>
    <r>
      <rPr>
        <b/>
        <sz val="12"/>
        <rFont val="Arial"/>
        <family val="2"/>
      </rPr>
      <t>JUN.</t>
    </r>
  </si>
  <si>
    <r>
      <rPr>
        <sz val="12"/>
        <rFont val="Arial"/>
        <family val="2"/>
      </rPr>
      <t>PROGRAMADO</t>
    </r>
    <r>
      <rPr>
        <b/>
        <sz val="12"/>
        <rFont val="Arial"/>
        <family val="2"/>
      </rPr>
      <t xml:space="preserve"> JUL.</t>
    </r>
  </si>
  <si>
    <r>
      <rPr>
        <sz val="12"/>
        <rFont val="Arial"/>
        <family val="2"/>
      </rPr>
      <t xml:space="preserve">EJECUTADO  </t>
    </r>
    <r>
      <rPr>
        <b/>
        <sz val="12"/>
        <rFont val="Arial"/>
        <family val="2"/>
      </rPr>
      <t>JUL.</t>
    </r>
  </si>
  <si>
    <r>
      <rPr>
        <sz val="12"/>
        <rFont val="Arial"/>
        <family val="2"/>
      </rPr>
      <t xml:space="preserve">PROGRAMADO </t>
    </r>
    <r>
      <rPr>
        <b/>
        <sz val="12"/>
        <rFont val="Arial"/>
        <family val="2"/>
      </rPr>
      <t>AGO.</t>
    </r>
  </si>
  <si>
    <r>
      <rPr>
        <sz val="12"/>
        <rFont val="Arial"/>
        <family val="2"/>
      </rPr>
      <t xml:space="preserve">EJECUTADO  </t>
    </r>
    <r>
      <rPr>
        <b/>
        <sz val="12"/>
        <rFont val="Arial"/>
        <family val="2"/>
      </rPr>
      <t>AGO.</t>
    </r>
  </si>
  <si>
    <r>
      <rPr>
        <sz val="12"/>
        <rFont val="Arial"/>
        <family val="2"/>
      </rPr>
      <t xml:space="preserve">PROGRAMADO </t>
    </r>
    <r>
      <rPr>
        <b/>
        <sz val="12"/>
        <rFont val="Arial"/>
        <family val="2"/>
      </rPr>
      <t>SEP.</t>
    </r>
  </si>
  <si>
    <r>
      <rPr>
        <sz val="12"/>
        <rFont val="Arial"/>
        <family val="2"/>
      </rPr>
      <t xml:space="preserve">EJECUTADO  </t>
    </r>
    <r>
      <rPr>
        <b/>
        <sz val="12"/>
        <rFont val="Arial"/>
        <family val="2"/>
      </rPr>
      <t>SEP</t>
    </r>
    <r>
      <rPr>
        <sz val="12"/>
        <rFont val="Arial"/>
        <family val="2"/>
      </rPr>
      <t>.</t>
    </r>
  </si>
  <si>
    <r>
      <rPr>
        <sz val="12"/>
        <rFont val="Arial"/>
        <family val="2"/>
      </rPr>
      <t>PROGRAMADO</t>
    </r>
    <r>
      <rPr>
        <b/>
        <sz val="12"/>
        <rFont val="Arial"/>
        <family val="2"/>
      </rPr>
      <t xml:space="preserve"> OCT.</t>
    </r>
  </si>
  <si>
    <r>
      <rPr>
        <sz val="12"/>
        <rFont val="Arial"/>
        <family val="2"/>
      </rPr>
      <t xml:space="preserve">EJECUTADO  </t>
    </r>
    <r>
      <rPr>
        <b/>
        <sz val="12"/>
        <rFont val="Arial"/>
        <family val="2"/>
      </rPr>
      <t>OCT</t>
    </r>
    <r>
      <rPr>
        <sz val="12"/>
        <rFont val="Arial"/>
        <family val="2"/>
      </rPr>
      <t>.</t>
    </r>
  </si>
  <si>
    <r>
      <rPr>
        <sz val="12"/>
        <rFont val="Arial"/>
        <family val="2"/>
      </rPr>
      <t xml:space="preserve">PROGRAMADO </t>
    </r>
    <r>
      <rPr>
        <b/>
        <sz val="12"/>
        <rFont val="Arial"/>
        <family val="2"/>
      </rPr>
      <t>NOV.</t>
    </r>
  </si>
  <si>
    <r>
      <rPr>
        <sz val="12"/>
        <rFont val="Arial"/>
        <family val="2"/>
      </rPr>
      <t xml:space="preserve">EJECUTADO </t>
    </r>
    <r>
      <rPr>
        <b/>
        <sz val="12"/>
        <rFont val="Arial"/>
        <family val="2"/>
      </rPr>
      <t>NOV.</t>
    </r>
  </si>
  <si>
    <r>
      <rPr>
        <sz val="12"/>
        <rFont val="Arial"/>
        <family val="2"/>
      </rPr>
      <t xml:space="preserve">PROGRAMADO  </t>
    </r>
    <r>
      <rPr>
        <b/>
        <sz val="12"/>
        <rFont val="Arial"/>
        <family val="2"/>
      </rPr>
      <t>DIC.</t>
    </r>
  </si>
  <si>
    <r>
      <rPr>
        <sz val="12"/>
        <rFont val="Arial"/>
        <family val="2"/>
      </rPr>
      <t xml:space="preserve">EJECUTADO </t>
    </r>
    <r>
      <rPr>
        <b/>
        <sz val="12"/>
        <rFont val="Arial"/>
        <family val="2"/>
      </rPr>
      <t>DIC.</t>
    </r>
  </si>
  <si>
    <t>PROGRAMADO ACUMULADO AL PERIODO
AÑO 2022</t>
  </si>
  <si>
    <t>EJECUTADO ACUMUALDO AL PERIODO
 AÑO 2022</t>
  </si>
  <si>
    <t>PROGRAMADO ACUMULADO SEGPLAN
AÑO 2022</t>
  </si>
  <si>
    <t>EJECUTADO ACUMUALDO  SEGPLAN
 AÑO 2022</t>
  </si>
  <si>
    <r>
      <rPr>
        <sz val="12"/>
        <rFont val="Arial"/>
        <family val="2"/>
      </rPr>
      <t xml:space="preserve">REPROGRAMACIÓN </t>
    </r>
    <r>
      <rPr>
        <b/>
        <sz val="12"/>
        <rFont val="Arial"/>
        <family val="2"/>
      </rPr>
      <t>VIGENCIA 
(VALOR INICIAL)</t>
    </r>
  </si>
  <si>
    <r>
      <rPr>
        <sz val="12"/>
        <rFont val="Arial"/>
        <family val="2"/>
      </rPr>
      <t xml:space="preserve">PROGRAMADO </t>
    </r>
    <r>
      <rPr>
        <b/>
        <sz val="12"/>
        <rFont val="Arial"/>
        <family val="2"/>
      </rPr>
      <t>ENE.</t>
    </r>
  </si>
  <si>
    <r>
      <rPr>
        <sz val="12"/>
        <rFont val="Arial"/>
        <family val="2"/>
      </rPr>
      <t xml:space="preserve">EJECUTADO </t>
    </r>
    <r>
      <rPr>
        <b/>
        <sz val="12"/>
        <rFont val="Arial"/>
        <family val="2"/>
      </rPr>
      <t>ENE.</t>
    </r>
  </si>
  <si>
    <r>
      <rPr>
        <sz val="12"/>
        <rFont val="Arial"/>
        <family val="2"/>
      </rPr>
      <t>PROGRAMADO</t>
    </r>
    <r>
      <rPr>
        <b/>
        <sz val="12"/>
        <rFont val="Arial"/>
        <family val="2"/>
      </rPr>
      <t xml:space="preserve"> FEB.</t>
    </r>
  </si>
  <si>
    <r>
      <rPr>
        <sz val="12"/>
        <rFont val="Arial"/>
        <family val="2"/>
      </rPr>
      <t xml:space="preserve">EJECUTADO </t>
    </r>
    <r>
      <rPr>
        <b/>
        <sz val="12"/>
        <rFont val="Arial"/>
        <family val="2"/>
      </rPr>
      <t>FEB.</t>
    </r>
  </si>
  <si>
    <r>
      <rPr>
        <sz val="12"/>
        <rFont val="Arial"/>
        <family val="2"/>
      </rPr>
      <t xml:space="preserve">PROGRAMADO </t>
    </r>
    <r>
      <rPr>
        <b/>
        <sz val="12"/>
        <rFont val="Arial"/>
        <family val="2"/>
      </rPr>
      <t>MAR.</t>
    </r>
  </si>
  <si>
    <r>
      <rPr>
        <sz val="12"/>
        <rFont val="Arial"/>
        <family val="2"/>
      </rPr>
      <t xml:space="preserve">EJECUTADO </t>
    </r>
    <r>
      <rPr>
        <b/>
        <sz val="12"/>
        <rFont val="Arial"/>
        <family val="2"/>
      </rPr>
      <t>MAR.</t>
    </r>
  </si>
  <si>
    <r>
      <rPr>
        <sz val="12"/>
        <rFont val="Arial"/>
        <family val="2"/>
      </rPr>
      <t xml:space="preserve">PROGRAMADO </t>
    </r>
    <r>
      <rPr>
        <b/>
        <sz val="12"/>
        <rFont val="Arial"/>
        <family val="2"/>
      </rPr>
      <t>ABR.</t>
    </r>
  </si>
  <si>
    <r>
      <rPr>
        <sz val="12"/>
        <rFont val="Arial"/>
        <family val="2"/>
      </rPr>
      <t xml:space="preserve">EJECUTADO </t>
    </r>
    <r>
      <rPr>
        <b/>
        <sz val="12"/>
        <rFont val="Arial"/>
        <family val="2"/>
      </rPr>
      <t>ABR.</t>
    </r>
  </si>
  <si>
    <r>
      <rPr>
        <sz val="12"/>
        <rFont val="Arial"/>
        <family val="2"/>
      </rPr>
      <t xml:space="preserve">PROGRAMADO </t>
    </r>
    <r>
      <rPr>
        <b/>
        <sz val="12"/>
        <rFont val="Arial"/>
        <family val="2"/>
      </rPr>
      <t>MAY.</t>
    </r>
  </si>
  <si>
    <r>
      <rPr>
        <sz val="12"/>
        <rFont val="Arial"/>
        <family val="2"/>
      </rPr>
      <t xml:space="preserve">EJECUTADO  </t>
    </r>
    <r>
      <rPr>
        <b/>
        <sz val="12"/>
        <rFont val="Arial"/>
        <family val="2"/>
      </rPr>
      <t>MAY.</t>
    </r>
  </si>
  <si>
    <r>
      <rPr>
        <sz val="12"/>
        <rFont val="Arial"/>
        <family val="2"/>
      </rPr>
      <t>PROGRAMADO</t>
    </r>
    <r>
      <rPr>
        <b/>
        <sz val="12"/>
        <rFont val="Arial"/>
        <family val="2"/>
      </rPr>
      <t xml:space="preserve"> JUN.</t>
    </r>
  </si>
  <si>
    <r>
      <rPr>
        <sz val="12"/>
        <rFont val="Arial"/>
        <family val="2"/>
      </rPr>
      <t xml:space="preserve">EJECUTADO </t>
    </r>
    <r>
      <rPr>
        <b/>
        <sz val="12"/>
        <rFont val="Arial"/>
        <family val="2"/>
      </rPr>
      <t>JUN.</t>
    </r>
  </si>
  <si>
    <r>
      <rPr>
        <sz val="12"/>
        <rFont val="Arial"/>
        <family val="2"/>
      </rPr>
      <t>PROGRAMADO</t>
    </r>
    <r>
      <rPr>
        <b/>
        <sz val="12"/>
        <rFont val="Arial"/>
        <family val="2"/>
      </rPr>
      <t xml:space="preserve"> JUL.</t>
    </r>
  </si>
  <si>
    <r>
      <rPr>
        <sz val="12"/>
        <rFont val="Arial"/>
        <family val="2"/>
      </rPr>
      <t xml:space="preserve">EJECUTADO  </t>
    </r>
    <r>
      <rPr>
        <b/>
        <sz val="12"/>
        <rFont val="Arial"/>
        <family val="2"/>
      </rPr>
      <t>JUL.</t>
    </r>
  </si>
  <si>
    <r>
      <rPr>
        <sz val="12"/>
        <rFont val="Arial"/>
        <family val="2"/>
      </rPr>
      <t xml:space="preserve">PROGRAMADO </t>
    </r>
    <r>
      <rPr>
        <b/>
        <sz val="12"/>
        <rFont val="Arial"/>
        <family val="2"/>
      </rPr>
      <t>AGO.</t>
    </r>
  </si>
  <si>
    <r>
      <rPr>
        <sz val="12"/>
        <rFont val="Arial"/>
        <family val="2"/>
      </rPr>
      <t xml:space="preserve">EJECUTADO  </t>
    </r>
    <r>
      <rPr>
        <b/>
        <sz val="12"/>
        <rFont val="Arial"/>
        <family val="2"/>
      </rPr>
      <t>AGO.</t>
    </r>
  </si>
  <si>
    <r>
      <rPr>
        <sz val="12"/>
        <rFont val="Arial"/>
        <family val="2"/>
      </rPr>
      <t xml:space="preserve">PROGRAMADO </t>
    </r>
    <r>
      <rPr>
        <b/>
        <sz val="12"/>
        <rFont val="Arial"/>
        <family val="2"/>
      </rPr>
      <t>SEP.</t>
    </r>
  </si>
  <si>
    <r>
      <rPr>
        <sz val="12"/>
        <rFont val="Arial"/>
        <family val="2"/>
      </rPr>
      <t xml:space="preserve">EJECUTADO  </t>
    </r>
    <r>
      <rPr>
        <b/>
        <sz val="12"/>
        <rFont val="Arial"/>
        <family val="2"/>
      </rPr>
      <t>SEP</t>
    </r>
    <r>
      <rPr>
        <sz val="12"/>
        <rFont val="Arial"/>
        <family val="2"/>
      </rPr>
      <t>.</t>
    </r>
  </si>
  <si>
    <r>
      <rPr>
        <sz val="12"/>
        <rFont val="Arial"/>
        <family val="2"/>
      </rPr>
      <t>PROGRAMADO</t>
    </r>
    <r>
      <rPr>
        <b/>
        <sz val="12"/>
        <rFont val="Arial"/>
        <family val="2"/>
      </rPr>
      <t xml:space="preserve"> OCT.</t>
    </r>
  </si>
  <si>
    <r>
      <rPr>
        <sz val="12"/>
        <rFont val="Arial"/>
        <family val="2"/>
      </rPr>
      <t xml:space="preserve">EJECUTADO  </t>
    </r>
    <r>
      <rPr>
        <b/>
        <sz val="12"/>
        <rFont val="Arial"/>
        <family val="2"/>
      </rPr>
      <t>OCT</t>
    </r>
    <r>
      <rPr>
        <sz val="12"/>
        <rFont val="Arial"/>
        <family val="2"/>
      </rPr>
      <t>.</t>
    </r>
  </si>
  <si>
    <r>
      <rPr>
        <sz val="12"/>
        <rFont val="Arial"/>
        <family val="2"/>
      </rPr>
      <t xml:space="preserve">PROGRAMADO </t>
    </r>
    <r>
      <rPr>
        <b/>
        <sz val="12"/>
        <rFont val="Arial"/>
        <family val="2"/>
      </rPr>
      <t>NOV.</t>
    </r>
  </si>
  <si>
    <r>
      <rPr>
        <sz val="12"/>
        <rFont val="Arial"/>
        <family val="2"/>
      </rPr>
      <t xml:space="preserve">EJECUTADO </t>
    </r>
    <r>
      <rPr>
        <b/>
        <sz val="12"/>
        <rFont val="Arial"/>
        <family val="2"/>
      </rPr>
      <t>NOV.</t>
    </r>
  </si>
  <si>
    <r>
      <rPr>
        <sz val="12"/>
        <rFont val="Arial"/>
        <family val="2"/>
      </rPr>
      <t xml:space="preserve">PROGRAMADO  </t>
    </r>
    <r>
      <rPr>
        <b/>
        <sz val="12"/>
        <rFont val="Arial"/>
        <family val="2"/>
      </rPr>
      <t>DIC.</t>
    </r>
  </si>
  <si>
    <r>
      <rPr>
        <sz val="12"/>
        <rFont val="Arial"/>
        <family val="2"/>
      </rPr>
      <t xml:space="preserve">EJECUTADO </t>
    </r>
    <r>
      <rPr>
        <b/>
        <sz val="12"/>
        <rFont val="Arial"/>
        <family val="2"/>
      </rPr>
      <t>DIC.</t>
    </r>
  </si>
  <si>
    <t>PROGRAMADO ACUMULADO AL PERIODO
AÑO 2023</t>
  </si>
  <si>
    <t>EJECUTADO ACUMUALDO AL PERIODO
 AÑO 2023</t>
  </si>
  <si>
    <t>PROGRAMADO ACUMULADO SEGPLAN
AÑO 2023</t>
  </si>
  <si>
    <t>EJECUTADO ACUMUALDO  SEGPLAN
 AÑO 2023</t>
  </si>
  <si>
    <r>
      <rPr>
        <sz val="12"/>
        <rFont val="Arial"/>
        <family val="2"/>
      </rPr>
      <t xml:space="preserve">REPROGRAMACIÓN </t>
    </r>
    <r>
      <rPr>
        <b/>
        <sz val="12"/>
        <rFont val="Arial"/>
        <family val="2"/>
      </rPr>
      <t>VIGENCIA 
(VALOR INICIAL)</t>
    </r>
  </si>
  <si>
    <r>
      <rPr>
        <sz val="12"/>
        <rFont val="Arial"/>
        <family val="2"/>
      </rPr>
      <t xml:space="preserve">PROGRAMADO </t>
    </r>
    <r>
      <rPr>
        <b/>
        <sz val="12"/>
        <rFont val="Arial"/>
        <family val="2"/>
      </rPr>
      <t>ENE.</t>
    </r>
  </si>
  <si>
    <r>
      <rPr>
        <sz val="12"/>
        <rFont val="Arial"/>
        <family val="2"/>
      </rPr>
      <t xml:space="preserve">EJECUTADO </t>
    </r>
    <r>
      <rPr>
        <b/>
        <sz val="12"/>
        <rFont val="Arial"/>
        <family val="2"/>
      </rPr>
      <t>ENE.</t>
    </r>
  </si>
  <si>
    <r>
      <rPr>
        <sz val="12"/>
        <rFont val="Arial"/>
        <family val="2"/>
      </rPr>
      <t>PROGRAMADO</t>
    </r>
    <r>
      <rPr>
        <b/>
        <sz val="12"/>
        <rFont val="Arial"/>
        <family val="2"/>
      </rPr>
      <t xml:space="preserve"> FEB.</t>
    </r>
  </si>
  <si>
    <r>
      <rPr>
        <sz val="12"/>
        <rFont val="Arial"/>
        <family val="2"/>
      </rPr>
      <t xml:space="preserve">EJECUTADO </t>
    </r>
    <r>
      <rPr>
        <b/>
        <sz val="12"/>
        <rFont val="Arial"/>
        <family val="2"/>
      </rPr>
      <t>FEB.</t>
    </r>
  </si>
  <si>
    <r>
      <rPr>
        <sz val="12"/>
        <rFont val="Arial"/>
        <family val="2"/>
      </rPr>
      <t xml:space="preserve">PROGRAMADO </t>
    </r>
    <r>
      <rPr>
        <b/>
        <sz val="12"/>
        <rFont val="Arial"/>
        <family val="2"/>
      </rPr>
      <t>MAR.</t>
    </r>
  </si>
  <si>
    <r>
      <rPr>
        <sz val="12"/>
        <rFont val="Arial"/>
        <family val="2"/>
      </rPr>
      <t xml:space="preserve">EJECUTADO </t>
    </r>
    <r>
      <rPr>
        <b/>
        <sz val="12"/>
        <rFont val="Arial"/>
        <family val="2"/>
      </rPr>
      <t>MAR.</t>
    </r>
  </si>
  <si>
    <r>
      <rPr>
        <sz val="12"/>
        <rFont val="Arial"/>
        <family val="2"/>
      </rPr>
      <t xml:space="preserve">PROGRAMADO </t>
    </r>
    <r>
      <rPr>
        <b/>
        <sz val="12"/>
        <rFont val="Arial"/>
        <family val="2"/>
      </rPr>
      <t>ABR.</t>
    </r>
  </si>
  <si>
    <r>
      <rPr>
        <sz val="12"/>
        <rFont val="Arial"/>
        <family val="2"/>
      </rPr>
      <t xml:space="preserve">EJECUTADO </t>
    </r>
    <r>
      <rPr>
        <b/>
        <sz val="12"/>
        <rFont val="Arial"/>
        <family val="2"/>
      </rPr>
      <t>ABR.</t>
    </r>
  </si>
  <si>
    <r>
      <rPr>
        <sz val="12"/>
        <rFont val="Arial"/>
        <family val="2"/>
      </rPr>
      <t xml:space="preserve">PROGRAMADO </t>
    </r>
    <r>
      <rPr>
        <b/>
        <sz val="12"/>
        <rFont val="Arial"/>
        <family val="2"/>
      </rPr>
      <t>MAY.</t>
    </r>
  </si>
  <si>
    <r>
      <rPr>
        <sz val="12"/>
        <rFont val="Arial"/>
        <family val="2"/>
      </rPr>
      <t xml:space="preserve">EJECUTADO  </t>
    </r>
    <r>
      <rPr>
        <b/>
        <sz val="12"/>
        <rFont val="Arial"/>
        <family val="2"/>
      </rPr>
      <t>MAY.</t>
    </r>
  </si>
  <si>
    <r>
      <rPr>
        <sz val="12"/>
        <rFont val="Arial"/>
        <family val="2"/>
      </rPr>
      <t>PROGRAMADO</t>
    </r>
    <r>
      <rPr>
        <b/>
        <sz val="12"/>
        <rFont val="Arial"/>
        <family val="2"/>
      </rPr>
      <t xml:space="preserve"> JUN.</t>
    </r>
  </si>
  <si>
    <r>
      <rPr>
        <sz val="12"/>
        <rFont val="Arial"/>
        <family val="2"/>
      </rPr>
      <t xml:space="preserve">EJECUTADO </t>
    </r>
    <r>
      <rPr>
        <b/>
        <sz val="12"/>
        <rFont val="Arial"/>
        <family val="2"/>
      </rPr>
      <t>JUN.</t>
    </r>
  </si>
  <si>
    <r>
      <rPr>
        <sz val="12"/>
        <rFont val="Arial"/>
        <family val="2"/>
      </rPr>
      <t>PROGRAMADO</t>
    </r>
    <r>
      <rPr>
        <b/>
        <sz val="12"/>
        <rFont val="Arial"/>
        <family val="2"/>
      </rPr>
      <t xml:space="preserve"> JUL.</t>
    </r>
  </si>
  <si>
    <r>
      <rPr>
        <sz val="12"/>
        <rFont val="Arial"/>
        <family val="2"/>
      </rPr>
      <t xml:space="preserve">EJECUTADO  </t>
    </r>
    <r>
      <rPr>
        <b/>
        <sz val="12"/>
        <rFont val="Arial"/>
        <family val="2"/>
      </rPr>
      <t>JUL.</t>
    </r>
  </si>
  <si>
    <r>
      <rPr>
        <sz val="12"/>
        <rFont val="Arial"/>
        <family val="2"/>
      </rPr>
      <t xml:space="preserve">PROGRAMADO </t>
    </r>
    <r>
      <rPr>
        <b/>
        <sz val="12"/>
        <rFont val="Arial"/>
        <family val="2"/>
      </rPr>
      <t>AGO.</t>
    </r>
  </si>
  <si>
    <r>
      <rPr>
        <sz val="12"/>
        <rFont val="Arial"/>
        <family val="2"/>
      </rPr>
      <t xml:space="preserve">EJECUTADO  </t>
    </r>
    <r>
      <rPr>
        <b/>
        <sz val="12"/>
        <rFont val="Arial"/>
        <family val="2"/>
      </rPr>
      <t>AGO.</t>
    </r>
  </si>
  <si>
    <r>
      <rPr>
        <sz val="12"/>
        <rFont val="Arial"/>
        <family val="2"/>
      </rPr>
      <t xml:space="preserve">PROGRAMADO </t>
    </r>
    <r>
      <rPr>
        <b/>
        <sz val="12"/>
        <rFont val="Arial"/>
        <family val="2"/>
      </rPr>
      <t>SEP.</t>
    </r>
  </si>
  <si>
    <r>
      <rPr>
        <sz val="12"/>
        <rFont val="Arial"/>
        <family val="2"/>
      </rPr>
      <t xml:space="preserve">EJECUTADO  </t>
    </r>
    <r>
      <rPr>
        <b/>
        <sz val="12"/>
        <rFont val="Arial"/>
        <family val="2"/>
      </rPr>
      <t>SEP</t>
    </r>
    <r>
      <rPr>
        <sz val="12"/>
        <rFont val="Arial"/>
        <family val="2"/>
      </rPr>
      <t>.</t>
    </r>
  </si>
  <si>
    <r>
      <rPr>
        <sz val="12"/>
        <rFont val="Arial"/>
        <family val="2"/>
      </rPr>
      <t>PROGRAMADO</t>
    </r>
    <r>
      <rPr>
        <b/>
        <sz val="12"/>
        <rFont val="Arial"/>
        <family val="2"/>
      </rPr>
      <t xml:space="preserve"> OCT.</t>
    </r>
  </si>
  <si>
    <r>
      <rPr>
        <sz val="12"/>
        <rFont val="Arial"/>
        <family val="2"/>
      </rPr>
      <t xml:space="preserve">EJECUTADO  </t>
    </r>
    <r>
      <rPr>
        <b/>
        <sz val="12"/>
        <rFont val="Arial"/>
        <family val="2"/>
      </rPr>
      <t>OCT</t>
    </r>
    <r>
      <rPr>
        <sz val="12"/>
        <rFont val="Arial"/>
        <family val="2"/>
      </rPr>
      <t>.</t>
    </r>
  </si>
  <si>
    <r>
      <rPr>
        <sz val="12"/>
        <rFont val="Arial"/>
        <family val="2"/>
      </rPr>
      <t xml:space="preserve">PROGRAMADO </t>
    </r>
    <r>
      <rPr>
        <b/>
        <sz val="12"/>
        <rFont val="Arial"/>
        <family val="2"/>
      </rPr>
      <t>NOV.</t>
    </r>
  </si>
  <si>
    <r>
      <rPr>
        <sz val="12"/>
        <rFont val="Arial"/>
        <family val="2"/>
      </rPr>
      <t xml:space="preserve">EJECUTADO </t>
    </r>
    <r>
      <rPr>
        <b/>
        <sz val="12"/>
        <rFont val="Arial"/>
        <family val="2"/>
      </rPr>
      <t>NOV.</t>
    </r>
  </si>
  <si>
    <r>
      <rPr>
        <sz val="12"/>
        <rFont val="Arial"/>
        <family val="2"/>
      </rPr>
      <t xml:space="preserve">PROGRAMADO  </t>
    </r>
    <r>
      <rPr>
        <b/>
        <sz val="12"/>
        <rFont val="Arial"/>
        <family val="2"/>
      </rPr>
      <t>DIC.</t>
    </r>
  </si>
  <si>
    <r>
      <rPr>
        <sz val="12"/>
        <rFont val="Arial"/>
        <family val="2"/>
      </rPr>
      <t xml:space="preserve">EJECUTADO </t>
    </r>
    <r>
      <rPr>
        <b/>
        <sz val="12"/>
        <rFont val="Arial"/>
        <family val="2"/>
      </rPr>
      <t>DIC.</t>
    </r>
  </si>
  <si>
    <t>PROGRAMADO ACUMULADO AL PERIODO
AÑO 2024</t>
  </si>
  <si>
    <t>EJECUTADO ACUMUALDO AL PERIODO
 AÑO 2024</t>
  </si>
  <si>
    <t>PROGRAMADO ACUMULADO SEGPLAN
AÑO 2024</t>
  </si>
  <si>
    <t>EJECUTADO ACUMUALDO  SEGPLAN
 AÑO 2024</t>
  </si>
  <si>
    <t>Vincular 3.500.000 personas a las estrategias de cultura ciudadana, participación, educación ambiental y protección animal, con enfoque territorial, diferencial y de género</t>
  </si>
  <si>
    <t>Número de personas vinculadas a las estrategias de cultura, participación y educación ambiental con enfoque territorial diferencial y de género.</t>
  </si>
  <si>
    <t>Personas</t>
  </si>
  <si>
    <t>suma</t>
  </si>
  <si>
    <t>No se presentaron retrasos</t>
  </si>
  <si>
    <t>No aplica</t>
  </si>
  <si>
    <t>• Aumento del conocimiento de las personas de organizaciones ambientales y comunidad en general participantes en las estrategias de participación y educación ambiental,  frente al cuidado y preservación del territorio, las áreas de interés ambiental y la biodiversidad del Distrito Capital
* Fortalecimiento de los procesos participativos con las comunidades relacionados con las Situaciones Ambientales Conflictivas identificadas en los territorios.
• Divulgación  de los bienes y servicios ambientales presentes en el Distrito Capital</t>
  </si>
  <si>
    <t>Unidad Compartida OPEL, archivos 2024, https://drive.google.com/drive/u/0/folders/1I1tvtvtjTYNRIbHLosUOPzRgjhfkoXEi</t>
  </si>
  <si>
    <t>Número de redes, grupos, colectivos u organizaciones vinculadas a estrategias de gestión ambiental</t>
  </si>
  <si>
    <t>Redes, grupos, colectivos u organizaciones</t>
  </si>
  <si>
    <r>
      <rPr>
        <sz val="11"/>
        <rFont val="Arial"/>
        <family val="2"/>
      </rPr>
      <t>En el marco de la meta plan de desarrollo, se vincularon</t>
    </r>
    <r>
      <rPr>
        <b/>
        <sz val="11"/>
        <rFont val="Arial"/>
        <family val="2"/>
      </rPr>
      <t xml:space="preserve"> 134</t>
    </r>
    <r>
      <rPr>
        <sz val="11"/>
        <rFont val="Arial"/>
        <family val="2"/>
      </rPr>
      <t xml:space="preserve"> organizaciones al programa de Voluntariado Ambiental, dentro de las cuales 118 han sido organizaciones ambientales y 16 empresas del sector privado quienes entran como aliados estratégicos dentro del programa. En el marco de la conmemoración del Día del Voluntariado Ambiental, la Secretaría de Ambiente reconoció a 117 organizaciones, colectivos y empresas que se encuentran participando actualmente en el programa y que están comprometidos con el cuidado del ambiente y destacados por abordar problemáticas ambientales en el Distrito, de las cuales 18 fueron vinculadas en la vigencia 2023 superando la meta programada para la vigencia, debido a que el programa ha tenido una mayor visibilidad de actividades y procesos adelantado por las organizaciones lo que genera un aumento en la vinculación.
Estas organizaciones han llevado a cabo diversas actividades en beneficio del medio ambiente, participando en eventos conmemorativos de importancia de manera presencial. 
</t>
    </r>
  </si>
  <si>
    <t>Dar a conocer las organizaciones ambientales de la Red de Voluntarios Ambientales a nivel nacional e internacional, con el fin de que sirvan de modelos y ejemplos para otras ciudades y países y sean referentes para la mitigación y adaptación al cambio climático</t>
  </si>
  <si>
    <t>Unidad Compartida OPEL, archivos 2023, https://drive.google.com/drive/u/0/folders/1I1tvtvtjTYNRIbHLosUOPzRgjhfkoXEi</t>
  </si>
  <si>
    <t>CONTROL DE CAMBIOS</t>
  </si>
  <si>
    <t>Versión</t>
  </si>
  <si>
    <t xml:space="preserve">Descripción de la Modificación </t>
  </si>
  <si>
    <t>No. Acto Administrativo y fecha</t>
  </si>
  <si>
    <t>Se crea hoja de SPI</t>
  </si>
  <si>
    <t>Radicado 2020IE191541 del 29 de octubre de 2020</t>
  </si>
  <si>
    <t>Se agregan  en el componente de gestión y de inversión nuevas columnas para establecer más patrones de medición</t>
  </si>
  <si>
    <t>Radicado No. 2021IE106063 del 31 de mayo del 2021.</t>
  </si>
  <si>
    <t>Formato: Programación, Actualización y Seguimiento del Plan de Acción -Componente de Inversión</t>
  </si>
  <si>
    <t>Versión : 14</t>
  </si>
  <si>
    <t>1,  INFORMACIÓN META DE PROYECTO</t>
  </si>
  <si>
    <t>2, PROGRAMACIÓN Y EJECUCIÓN</t>
  </si>
  <si>
    <t>6, % CUMPLIMIENTO ACUMULADO (al periodo)DEL CUATRIENIO</t>
  </si>
  <si>
    <t xml:space="preserve"> AÑO 2020</t>
  </si>
  <si>
    <t xml:space="preserve"> AÑO 2021</t>
  </si>
  <si>
    <t>1,1 LÍNEA DE ACCIÓN</t>
  </si>
  <si>
    <t>1,2 COD.</t>
  </si>
  <si>
    <t>1,3 META</t>
  </si>
  <si>
    <t>1,4 TIPOLOGÍA</t>
  </si>
  <si>
    <t>1,5 COD. META PDD A QUE SE ASOCIA META PROY</t>
  </si>
  <si>
    <t>1,6, VARIABLE REQUERIDA</t>
  </si>
  <si>
    <t>1,7, VALOR   CUATRIENIO</t>
  </si>
  <si>
    <r>
      <rPr>
        <sz val="12"/>
        <rFont val="Arial"/>
        <family val="2"/>
      </rPr>
      <t xml:space="preserve">REPROGRAMACIÓN </t>
    </r>
    <r>
      <rPr>
        <b/>
        <sz val="12"/>
        <rFont val="Arial"/>
        <family val="2"/>
      </rPr>
      <t>VIGENCIA 
(VALOR INICIAL)</t>
    </r>
  </si>
  <si>
    <r>
      <rPr>
        <sz val="12"/>
        <rFont val="Arial"/>
        <family val="2"/>
      </rPr>
      <t>PROGRAMADO</t>
    </r>
    <r>
      <rPr>
        <b/>
        <sz val="12"/>
        <rFont val="Arial"/>
        <family val="2"/>
      </rPr>
      <t xml:space="preserve"> JUN.</t>
    </r>
  </si>
  <si>
    <r>
      <rPr>
        <sz val="12"/>
        <rFont val="Arial"/>
        <family val="2"/>
      </rPr>
      <t xml:space="preserve">EJECUTADO </t>
    </r>
    <r>
      <rPr>
        <b/>
        <sz val="12"/>
        <rFont val="Arial"/>
        <family val="2"/>
      </rPr>
      <t>JUN.</t>
    </r>
  </si>
  <si>
    <r>
      <rPr>
        <sz val="12"/>
        <rFont val="Arial"/>
        <family val="2"/>
      </rPr>
      <t>PROGRAMADO</t>
    </r>
    <r>
      <rPr>
        <b/>
        <sz val="12"/>
        <rFont val="Arial"/>
        <family val="2"/>
      </rPr>
      <t xml:space="preserve"> JUL.</t>
    </r>
  </si>
  <si>
    <r>
      <rPr>
        <sz val="12"/>
        <rFont val="Arial"/>
        <family val="2"/>
      </rPr>
      <t xml:space="preserve">EJECUTADO  </t>
    </r>
    <r>
      <rPr>
        <b/>
        <sz val="12"/>
        <rFont val="Arial"/>
        <family val="2"/>
      </rPr>
      <t>JUL.</t>
    </r>
  </si>
  <si>
    <r>
      <rPr>
        <sz val="12"/>
        <rFont val="Arial"/>
        <family val="2"/>
      </rPr>
      <t xml:space="preserve">PROGRAMADO </t>
    </r>
    <r>
      <rPr>
        <b/>
        <sz val="12"/>
        <rFont val="Arial"/>
        <family val="2"/>
      </rPr>
      <t>AGO.</t>
    </r>
  </si>
  <si>
    <r>
      <rPr>
        <sz val="12"/>
        <rFont val="Arial"/>
        <family val="2"/>
      </rPr>
      <t xml:space="preserve">EJECUTADO  </t>
    </r>
    <r>
      <rPr>
        <b/>
        <sz val="12"/>
        <rFont val="Arial"/>
        <family val="2"/>
      </rPr>
      <t>AGO.</t>
    </r>
  </si>
  <si>
    <r>
      <rPr>
        <sz val="12"/>
        <rFont val="Arial"/>
        <family val="2"/>
      </rPr>
      <t xml:space="preserve">PROGRAMADO </t>
    </r>
    <r>
      <rPr>
        <b/>
        <sz val="12"/>
        <rFont val="Arial"/>
        <family val="2"/>
      </rPr>
      <t>SEP.</t>
    </r>
  </si>
  <si>
    <r>
      <rPr>
        <sz val="12"/>
        <rFont val="Arial"/>
        <family val="2"/>
      </rPr>
      <t xml:space="preserve">EJECUTADO  </t>
    </r>
    <r>
      <rPr>
        <b/>
        <sz val="12"/>
        <rFont val="Arial"/>
        <family val="2"/>
      </rPr>
      <t>SEP</t>
    </r>
    <r>
      <rPr>
        <sz val="12"/>
        <rFont val="Arial"/>
        <family val="2"/>
      </rPr>
      <t>.</t>
    </r>
  </si>
  <si>
    <r>
      <rPr>
        <sz val="12"/>
        <rFont val="Arial"/>
        <family val="2"/>
      </rPr>
      <t>PROGRAMADO</t>
    </r>
    <r>
      <rPr>
        <b/>
        <sz val="12"/>
        <rFont val="Arial"/>
        <family val="2"/>
      </rPr>
      <t xml:space="preserve"> OCT.</t>
    </r>
  </si>
  <si>
    <r>
      <rPr>
        <sz val="12"/>
        <rFont val="Arial"/>
        <family val="2"/>
      </rPr>
      <t xml:space="preserve">EJECUTADO  </t>
    </r>
    <r>
      <rPr>
        <b/>
        <sz val="12"/>
        <rFont val="Arial"/>
        <family val="2"/>
      </rPr>
      <t>OCT</t>
    </r>
    <r>
      <rPr>
        <sz val="12"/>
        <rFont val="Arial"/>
        <family val="2"/>
      </rPr>
      <t>.</t>
    </r>
  </si>
  <si>
    <r>
      <rPr>
        <sz val="12"/>
        <rFont val="Arial"/>
        <family val="2"/>
      </rPr>
      <t xml:space="preserve">PROGRAMADO </t>
    </r>
    <r>
      <rPr>
        <b/>
        <sz val="12"/>
        <rFont val="Arial"/>
        <family val="2"/>
      </rPr>
      <t>NOV.</t>
    </r>
  </si>
  <si>
    <r>
      <rPr>
        <sz val="12"/>
        <rFont val="Arial"/>
        <family val="2"/>
      </rPr>
      <t xml:space="preserve">EJECUTADO </t>
    </r>
    <r>
      <rPr>
        <b/>
        <sz val="12"/>
        <rFont val="Arial"/>
        <family val="2"/>
      </rPr>
      <t>NOV.</t>
    </r>
  </si>
  <si>
    <r>
      <rPr>
        <sz val="12"/>
        <rFont val="Arial"/>
        <family val="2"/>
      </rPr>
      <t xml:space="preserve">PROGRAMADO  </t>
    </r>
    <r>
      <rPr>
        <b/>
        <sz val="12"/>
        <rFont val="Arial"/>
        <family val="2"/>
      </rPr>
      <t>DIC.</t>
    </r>
  </si>
  <si>
    <r>
      <rPr>
        <sz val="12"/>
        <rFont val="Arial"/>
        <family val="2"/>
      </rPr>
      <t xml:space="preserve">EJECUTADO </t>
    </r>
    <r>
      <rPr>
        <b/>
        <sz val="12"/>
        <rFont val="Arial"/>
        <family val="2"/>
      </rPr>
      <t>DIC.</t>
    </r>
  </si>
  <si>
    <r>
      <rPr>
        <sz val="12"/>
        <rFont val="Arial"/>
        <family val="2"/>
      </rPr>
      <t xml:space="preserve">REPROGRAMACIÓN </t>
    </r>
    <r>
      <rPr>
        <b/>
        <sz val="12"/>
        <rFont val="Arial"/>
        <family val="2"/>
      </rPr>
      <t>VIGENCIA 
(VALOR INICIAL)</t>
    </r>
  </si>
  <si>
    <r>
      <rPr>
        <sz val="12"/>
        <rFont val="Arial"/>
        <family val="2"/>
      </rPr>
      <t xml:space="preserve">PROGRAMADO </t>
    </r>
    <r>
      <rPr>
        <b/>
        <sz val="12"/>
        <rFont val="Arial"/>
        <family val="2"/>
      </rPr>
      <t>ENE.</t>
    </r>
  </si>
  <si>
    <r>
      <rPr>
        <sz val="12"/>
        <rFont val="Arial"/>
        <family val="2"/>
      </rPr>
      <t xml:space="preserve">EJECUTADO </t>
    </r>
    <r>
      <rPr>
        <b/>
        <sz val="12"/>
        <rFont val="Arial"/>
        <family val="2"/>
      </rPr>
      <t>ENE.</t>
    </r>
  </si>
  <si>
    <r>
      <rPr>
        <sz val="12"/>
        <rFont val="Arial"/>
        <family val="2"/>
      </rPr>
      <t>PROGRAMADO</t>
    </r>
    <r>
      <rPr>
        <b/>
        <sz val="12"/>
        <rFont val="Arial"/>
        <family val="2"/>
      </rPr>
      <t xml:space="preserve"> FEB.</t>
    </r>
  </si>
  <si>
    <r>
      <rPr>
        <sz val="12"/>
        <rFont val="Arial"/>
        <family val="2"/>
      </rPr>
      <t xml:space="preserve">EJECUTADO </t>
    </r>
    <r>
      <rPr>
        <b/>
        <sz val="12"/>
        <rFont val="Arial"/>
        <family val="2"/>
      </rPr>
      <t>FEB.</t>
    </r>
  </si>
  <si>
    <r>
      <rPr>
        <sz val="12"/>
        <rFont val="Arial"/>
        <family val="2"/>
      </rPr>
      <t xml:space="preserve">PROGRAMADO </t>
    </r>
    <r>
      <rPr>
        <b/>
        <sz val="12"/>
        <rFont val="Arial"/>
        <family val="2"/>
      </rPr>
      <t>MAR.</t>
    </r>
  </si>
  <si>
    <r>
      <rPr>
        <sz val="12"/>
        <rFont val="Arial"/>
        <family val="2"/>
      </rPr>
      <t xml:space="preserve">EJECUTADO </t>
    </r>
    <r>
      <rPr>
        <b/>
        <sz val="12"/>
        <rFont val="Arial"/>
        <family val="2"/>
      </rPr>
      <t>MAR.</t>
    </r>
  </si>
  <si>
    <r>
      <rPr>
        <sz val="12"/>
        <rFont val="Arial"/>
        <family val="2"/>
      </rPr>
      <t xml:space="preserve">PROGRAMADO </t>
    </r>
    <r>
      <rPr>
        <b/>
        <sz val="12"/>
        <rFont val="Arial"/>
        <family val="2"/>
      </rPr>
      <t>ABR.</t>
    </r>
  </si>
  <si>
    <r>
      <rPr>
        <sz val="12"/>
        <rFont val="Arial"/>
        <family val="2"/>
      </rPr>
      <t xml:space="preserve">EJECUTADO </t>
    </r>
    <r>
      <rPr>
        <b/>
        <sz val="12"/>
        <rFont val="Arial"/>
        <family val="2"/>
      </rPr>
      <t>ABR.</t>
    </r>
  </si>
  <si>
    <r>
      <rPr>
        <sz val="12"/>
        <rFont val="Arial"/>
        <family val="2"/>
      </rPr>
      <t xml:space="preserve">PROGRAMADO </t>
    </r>
    <r>
      <rPr>
        <b/>
        <sz val="12"/>
        <rFont val="Arial"/>
        <family val="2"/>
      </rPr>
      <t>MAY.</t>
    </r>
  </si>
  <si>
    <r>
      <rPr>
        <sz val="12"/>
        <rFont val="Arial"/>
        <family val="2"/>
      </rPr>
      <t xml:space="preserve">EJECUTADO  </t>
    </r>
    <r>
      <rPr>
        <b/>
        <sz val="12"/>
        <rFont val="Arial"/>
        <family val="2"/>
      </rPr>
      <t>MAY.</t>
    </r>
  </si>
  <si>
    <r>
      <rPr>
        <sz val="12"/>
        <rFont val="Arial"/>
        <family val="2"/>
      </rPr>
      <t>PROGRAMADO</t>
    </r>
    <r>
      <rPr>
        <b/>
        <sz val="12"/>
        <rFont val="Arial"/>
        <family val="2"/>
      </rPr>
      <t xml:space="preserve"> JUN.</t>
    </r>
  </si>
  <si>
    <r>
      <rPr>
        <sz val="12"/>
        <rFont val="Arial"/>
        <family val="2"/>
      </rPr>
      <t xml:space="preserve">EJECUTADO </t>
    </r>
    <r>
      <rPr>
        <b/>
        <sz val="12"/>
        <rFont val="Arial"/>
        <family val="2"/>
      </rPr>
      <t>JUN.</t>
    </r>
  </si>
  <si>
    <r>
      <rPr>
        <sz val="12"/>
        <rFont val="Arial"/>
        <family val="2"/>
      </rPr>
      <t>PROGRAMADO</t>
    </r>
    <r>
      <rPr>
        <b/>
        <sz val="12"/>
        <rFont val="Arial"/>
        <family val="2"/>
      </rPr>
      <t xml:space="preserve"> JUL.</t>
    </r>
  </si>
  <si>
    <r>
      <rPr>
        <sz val="12"/>
        <rFont val="Arial"/>
        <family val="2"/>
      </rPr>
      <t xml:space="preserve">EJECUTADO  </t>
    </r>
    <r>
      <rPr>
        <b/>
        <sz val="12"/>
        <rFont val="Arial"/>
        <family val="2"/>
      </rPr>
      <t>JUL.</t>
    </r>
  </si>
  <si>
    <r>
      <rPr>
        <sz val="12"/>
        <rFont val="Arial"/>
        <family val="2"/>
      </rPr>
      <t xml:space="preserve">PROGRAMADO </t>
    </r>
    <r>
      <rPr>
        <b/>
        <sz val="12"/>
        <rFont val="Arial"/>
        <family val="2"/>
      </rPr>
      <t>AGO.</t>
    </r>
  </si>
  <si>
    <r>
      <rPr>
        <sz val="12"/>
        <rFont val="Arial"/>
        <family val="2"/>
      </rPr>
      <t xml:space="preserve">EJECUTADO  </t>
    </r>
    <r>
      <rPr>
        <b/>
        <sz val="12"/>
        <rFont val="Arial"/>
        <family val="2"/>
      </rPr>
      <t>AGO.</t>
    </r>
  </si>
  <si>
    <r>
      <rPr>
        <sz val="12"/>
        <rFont val="Arial"/>
        <family val="2"/>
      </rPr>
      <t xml:space="preserve">PROGRAMADO </t>
    </r>
    <r>
      <rPr>
        <b/>
        <sz val="12"/>
        <rFont val="Arial"/>
        <family val="2"/>
      </rPr>
      <t>SEP.</t>
    </r>
  </si>
  <si>
    <r>
      <rPr>
        <sz val="12"/>
        <rFont val="Arial"/>
        <family val="2"/>
      </rPr>
      <t xml:space="preserve">EJECUTADO  </t>
    </r>
    <r>
      <rPr>
        <b/>
        <sz val="12"/>
        <rFont val="Arial"/>
        <family val="2"/>
      </rPr>
      <t>SEP</t>
    </r>
    <r>
      <rPr>
        <sz val="12"/>
        <rFont val="Arial"/>
        <family val="2"/>
      </rPr>
      <t>.</t>
    </r>
  </si>
  <si>
    <r>
      <rPr>
        <sz val="12"/>
        <rFont val="Arial"/>
        <family val="2"/>
      </rPr>
      <t>PROGRAMADO</t>
    </r>
    <r>
      <rPr>
        <b/>
        <sz val="12"/>
        <rFont val="Arial"/>
        <family val="2"/>
      </rPr>
      <t xml:space="preserve"> OCT.</t>
    </r>
  </si>
  <si>
    <r>
      <rPr>
        <sz val="12"/>
        <rFont val="Arial"/>
        <family val="2"/>
      </rPr>
      <t xml:space="preserve">EJECUTADO  </t>
    </r>
    <r>
      <rPr>
        <b/>
        <sz val="12"/>
        <rFont val="Arial"/>
        <family val="2"/>
      </rPr>
      <t>OCT</t>
    </r>
    <r>
      <rPr>
        <sz val="12"/>
        <rFont val="Arial"/>
        <family val="2"/>
      </rPr>
      <t>.</t>
    </r>
  </si>
  <si>
    <r>
      <rPr>
        <sz val="12"/>
        <rFont val="Arial"/>
        <family val="2"/>
      </rPr>
      <t xml:space="preserve">PROGRAMADO </t>
    </r>
    <r>
      <rPr>
        <b/>
        <sz val="12"/>
        <rFont val="Arial"/>
        <family val="2"/>
      </rPr>
      <t>NOV.</t>
    </r>
  </si>
  <si>
    <r>
      <rPr>
        <sz val="12"/>
        <rFont val="Arial"/>
        <family val="2"/>
      </rPr>
      <t xml:space="preserve">EJECUTADO </t>
    </r>
    <r>
      <rPr>
        <b/>
        <sz val="12"/>
        <rFont val="Arial"/>
        <family val="2"/>
      </rPr>
      <t>NOV.</t>
    </r>
  </si>
  <si>
    <r>
      <rPr>
        <sz val="12"/>
        <rFont val="Arial"/>
        <family val="2"/>
      </rPr>
      <t xml:space="preserve">PROGRAMADO  </t>
    </r>
    <r>
      <rPr>
        <b/>
        <sz val="12"/>
        <rFont val="Arial"/>
        <family val="2"/>
      </rPr>
      <t>DIC.</t>
    </r>
  </si>
  <si>
    <r>
      <rPr>
        <sz val="12"/>
        <rFont val="Arial"/>
        <family val="2"/>
      </rPr>
      <t xml:space="preserve">EJECUTADO </t>
    </r>
    <r>
      <rPr>
        <b/>
        <sz val="12"/>
        <rFont val="Arial"/>
        <family val="2"/>
      </rPr>
      <t>DIC.</t>
    </r>
  </si>
  <si>
    <r>
      <rPr>
        <sz val="12"/>
        <rFont val="Arial"/>
        <family val="2"/>
      </rPr>
      <t xml:space="preserve">REPROGRAMACIÓN </t>
    </r>
    <r>
      <rPr>
        <b/>
        <sz val="12"/>
        <rFont val="Arial"/>
        <family val="2"/>
      </rPr>
      <t>VIGENCIA 
(VALOR INICIAL)</t>
    </r>
  </si>
  <si>
    <r>
      <rPr>
        <sz val="12"/>
        <rFont val="Arial"/>
        <family val="2"/>
      </rPr>
      <t xml:space="preserve">PROGRAMADO </t>
    </r>
    <r>
      <rPr>
        <b/>
        <sz val="12"/>
        <rFont val="Arial"/>
        <family val="2"/>
      </rPr>
      <t>ENE.</t>
    </r>
  </si>
  <si>
    <r>
      <rPr>
        <sz val="12"/>
        <rFont val="Arial"/>
        <family val="2"/>
      </rPr>
      <t xml:space="preserve">EJECUTADO </t>
    </r>
    <r>
      <rPr>
        <b/>
        <sz val="12"/>
        <rFont val="Arial"/>
        <family val="2"/>
      </rPr>
      <t>ENE.</t>
    </r>
  </si>
  <si>
    <r>
      <rPr>
        <sz val="12"/>
        <rFont val="Arial"/>
        <family val="2"/>
      </rPr>
      <t>PROGRAMADO</t>
    </r>
    <r>
      <rPr>
        <b/>
        <sz val="12"/>
        <rFont val="Arial"/>
        <family val="2"/>
      </rPr>
      <t xml:space="preserve"> FEB.</t>
    </r>
  </si>
  <si>
    <r>
      <rPr>
        <sz val="12"/>
        <rFont val="Arial"/>
        <family val="2"/>
      </rPr>
      <t xml:space="preserve">EJECUTADO </t>
    </r>
    <r>
      <rPr>
        <b/>
        <sz val="12"/>
        <rFont val="Arial"/>
        <family val="2"/>
      </rPr>
      <t>FEB.</t>
    </r>
  </si>
  <si>
    <r>
      <rPr>
        <sz val="12"/>
        <rFont val="Arial"/>
        <family val="2"/>
      </rPr>
      <t xml:space="preserve">PROGRAMADO </t>
    </r>
    <r>
      <rPr>
        <b/>
        <sz val="12"/>
        <rFont val="Arial"/>
        <family val="2"/>
      </rPr>
      <t>MAR.</t>
    </r>
  </si>
  <si>
    <r>
      <rPr>
        <sz val="12"/>
        <rFont val="Arial"/>
        <family val="2"/>
      </rPr>
      <t xml:space="preserve">EJECUTADO </t>
    </r>
    <r>
      <rPr>
        <b/>
        <sz val="12"/>
        <rFont val="Arial"/>
        <family val="2"/>
      </rPr>
      <t>MAR.</t>
    </r>
  </si>
  <si>
    <r>
      <rPr>
        <sz val="12"/>
        <rFont val="Arial"/>
        <family val="2"/>
      </rPr>
      <t>PROGRAMADO</t>
    </r>
    <r>
      <rPr>
        <b/>
        <sz val="12"/>
        <rFont val="Arial"/>
        <family val="2"/>
      </rPr>
      <t xml:space="preserve"> ABR.</t>
    </r>
  </si>
  <si>
    <r>
      <rPr>
        <sz val="12"/>
        <rFont val="Arial"/>
        <family val="2"/>
      </rPr>
      <t xml:space="preserve">EJECUTADO </t>
    </r>
    <r>
      <rPr>
        <b/>
        <sz val="12"/>
        <rFont val="Arial"/>
        <family val="2"/>
      </rPr>
      <t>ABR.</t>
    </r>
  </si>
  <si>
    <r>
      <rPr>
        <sz val="12"/>
        <rFont val="Arial"/>
        <family val="2"/>
      </rPr>
      <t xml:space="preserve">PROGRAMADO </t>
    </r>
    <r>
      <rPr>
        <b/>
        <sz val="12"/>
        <rFont val="Arial"/>
        <family val="2"/>
      </rPr>
      <t>MAY.</t>
    </r>
  </si>
  <si>
    <r>
      <rPr>
        <sz val="12"/>
        <rFont val="Arial"/>
        <family val="2"/>
      </rPr>
      <t xml:space="preserve">EJECUTADO  </t>
    </r>
    <r>
      <rPr>
        <b/>
        <sz val="12"/>
        <rFont val="Arial"/>
        <family val="2"/>
      </rPr>
      <t>MAY.</t>
    </r>
  </si>
  <si>
    <r>
      <rPr>
        <sz val="12"/>
        <rFont val="Arial"/>
        <family val="2"/>
      </rPr>
      <t>PROGRAMADO</t>
    </r>
    <r>
      <rPr>
        <b/>
        <sz val="12"/>
        <rFont val="Arial"/>
        <family val="2"/>
      </rPr>
      <t xml:space="preserve"> JUN.</t>
    </r>
  </si>
  <si>
    <r>
      <rPr>
        <sz val="12"/>
        <rFont val="Arial"/>
        <family val="2"/>
      </rPr>
      <t xml:space="preserve">EJECUTADO </t>
    </r>
    <r>
      <rPr>
        <b/>
        <sz val="12"/>
        <rFont val="Arial"/>
        <family val="2"/>
      </rPr>
      <t>JUN.</t>
    </r>
  </si>
  <si>
    <r>
      <rPr>
        <sz val="12"/>
        <rFont val="Arial"/>
        <family val="2"/>
      </rPr>
      <t>PROGRAMADO</t>
    </r>
    <r>
      <rPr>
        <b/>
        <sz val="12"/>
        <rFont val="Arial"/>
        <family val="2"/>
      </rPr>
      <t xml:space="preserve"> JUL.</t>
    </r>
  </si>
  <si>
    <r>
      <rPr>
        <sz val="12"/>
        <rFont val="Arial"/>
        <family val="2"/>
      </rPr>
      <t xml:space="preserve">EJECUTADO  </t>
    </r>
    <r>
      <rPr>
        <b/>
        <sz val="12"/>
        <rFont val="Arial"/>
        <family val="2"/>
      </rPr>
      <t>JUL.</t>
    </r>
  </si>
  <si>
    <r>
      <rPr>
        <sz val="12"/>
        <rFont val="Arial"/>
        <family val="2"/>
      </rPr>
      <t xml:space="preserve">PROGRAMADO </t>
    </r>
    <r>
      <rPr>
        <b/>
        <sz val="12"/>
        <rFont val="Arial"/>
        <family val="2"/>
      </rPr>
      <t>AGO.</t>
    </r>
  </si>
  <si>
    <r>
      <rPr>
        <sz val="12"/>
        <rFont val="Arial"/>
        <family val="2"/>
      </rPr>
      <t xml:space="preserve">EJECUTADO  </t>
    </r>
    <r>
      <rPr>
        <b/>
        <sz val="12"/>
        <rFont val="Arial"/>
        <family val="2"/>
      </rPr>
      <t>AGO.</t>
    </r>
  </si>
  <si>
    <r>
      <rPr>
        <sz val="12"/>
        <rFont val="Arial"/>
        <family val="2"/>
      </rPr>
      <t xml:space="preserve">PROGRAMADO </t>
    </r>
    <r>
      <rPr>
        <b/>
        <sz val="12"/>
        <rFont val="Arial"/>
        <family val="2"/>
      </rPr>
      <t>SEP.</t>
    </r>
  </si>
  <si>
    <r>
      <rPr>
        <sz val="12"/>
        <rFont val="Arial"/>
        <family val="2"/>
      </rPr>
      <t xml:space="preserve">EJECUTADO  </t>
    </r>
    <r>
      <rPr>
        <b/>
        <sz val="12"/>
        <rFont val="Arial"/>
        <family val="2"/>
      </rPr>
      <t>SEP</t>
    </r>
    <r>
      <rPr>
        <sz val="12"/>
        <rFont val="Arial"/>
        <family val="2"/>
      </rPr>
      <t>.</t>
    </r>
  </si>
  <si>
    <r>
      <rPr>
        <sz val="12"/>
        <rFont val="Arial"/>
        <family val="2"/>
      </rPr>
      <t>PROGRAMADO</t>
    </r>
    <r>
      <rPr>
        <b/>
        <sz val="12"/>
        <rFont val="Arial"/>
        <family val="2"/>
      </rPr>
      <t xml:space="preserve"> OCT.</t>
    </r>
  </si>
  <si>
    <r>
      <rPr>
        <sz val="12"/>
        <rFont val="Arial"/>
        <family val="2"/>
      </rPr>
      <t xml:space="preserve">EJECUTADO  </t>
    </r>
    <r>
      <rPr>
        <b/>
        <sz val="12"/>
        <rFont val="Arial"/>
        <family val="2"/>
      </rPr>
      <t>OCT</t>
    </r>
    <r>
      <rPr>
        <sz val="12"/>
        <rFont val="Arial"/>
        <family val="2"/>
      </rPr>
      <t>.</t>
    </r>
  </si>
  <si>
    <r>
      <rPr>
        <sz val="12"/>
        <rFont val="Arial"/>
        <family val="2"/>
      </rPr>
      <t xml:space="preserve">PROGRAMADO </t>
    </r>
    <r>
      <rPr>
        <b/>
        <sz val="12"/>
        <rFont val="Arial"/>
        <family val="2"/>
      </rPr>
      <t>NOV.</t>
    </r>
  </si>
  <si>
    <r>
      <rPr>
        <sz val="12"/>
        <rFont val="Arial"/>
        <family val="2"/>
      </rPr>
      <t xml:space="preserve">EJECUTADO </t>
    </r>
    <r>
      <rPr>
        <b/>
        <sz val="12"/>
        <rFont val="Arial"/>
        <family val="2"/>
      </rPr>
      <t>NOV.</t>
    </r>
  </si>
  <si>
    <r>
      <rPr>
        <sz val="12"/>
        <rFont val="Arial"/>
        <family val="2"/>
      </rPr>
      <t xml:space="preserve">PROGRAMADO  </t>
    </r>
    <r>
      <rPr>
        <b/>
        <sz val="12"/>
        <rFont val="Arial"/>
        <family val="2"/>
      </rPr>
      <t>DIC.</t>
    </r>
  </si>
  <si>
    <r>
      <rPr>
        <sz val="12"/>
        <rFont val="Arial"/>
        <family val="2"/>
      </rPr>
      <t xml:space="preserve">EJECUTADO </t>
    </r>
    <r>
      <rPr>
        <b/>
        <sz val="12"/>
        <rFont val="Arial"/>
        <family val="2"/>
      </rPr>
      <t>DIC.</t>
    </r>
  </si>
  <si>
    <r>
      <rPr>
        <sz val="12"/>
        <rFont val="Arial"/>
        <family val="2"/>
      </rPr>
      <t xml:space="preserve">REPROGRAMACIÓN </t>
    </r>
    <r>
      <rPr>
        <b/>
        <sz val="12"/>
        <rFont val="Arial"/>
        <family val="2"/>
      </rPr>
      <t>VIGENCIA 
(VALOR INICIAL)</t>
    </r>
  </si>
  <si>
    <r>
      <rPr>
        <sz val="12"/>
        <rFont val="Arial"/>
        <family val="2"/>
      </rPr>
      <t xml:space="preserve">PROGRAMADO </t>
    </r>
    <r>
      <rPr>
        <b/>
        <sz val="12"/>
        <rFont val="Arial"/>
        <family val="2"/>
      </rPr>
      <t>ENE.</t>
    </r>
  </si>
  <si>
    <r>
      <rPr>
        <sz val="12"/>
        <rFont val="Arial"/>
        <family val="2"/>
      </rPr>
      <t xml:space="preserve">EJECUTADO </t>
    </r>
    <r>
      <rPr>
        <b/>
        <sz val="12"/>
        <rFont val="Arial"/>
        <family val="2"/>
      </rPr>
      <t>ENE.</t>
    </r>
  </si>
  <si>
    <r>
      <rPr>
        <sz val="12"/>
        <rFont val="Arial"/>
        <family val="2"/>
      </rPr>
      <t>PROGRAMADO</t>
    </r>
    <r>
      <rPr>
        <b/>
        <sz val="12"/>
        <rFont val="Arial"/>
        <family val="2"/>
      </rPr>
      <t xml:space="preserve"> FEB.</t>
    </r>
  </si>
  <si>
    <r>
      <rPr>
        <sz val="12"/>
        <rFont val="Arial"/>
        <family val="2"/>
      </rPr>
      <t xml:space="preserve">EJECUTADO </t>
    </r>
    <r>
      <rPr>
        <b/>
        <sz val="12"/>
        <rFont val="Arial"/>
        <family val="2"/>
      </rPr>
      <t>FEB.</t>
    </r>
  </si>
  <si>
    <r>
      <rPr>
        <sz val="12"/>
        <rFont val="Arial"/>
        <family val="2"/>
      </rPr>
      <t xml:space="preserve">PROGRAMADO </t>
    </r>
    <r>
      <rPr>
        <b/>
        <sz val="12"/>
        <rFont val="Arial"/>
        <family val="2"/>
      </rPr>
      <t>MAR.</t>
    </r>
  </si>
  <si>
    <r>
      <rPr>
        <sz val="12"/>
        <rFont val="Arial"/>
        <family val="2"/>
      </rPr>
      <t xml:space="preserve">EJECUTADO </t>
    </r>
    <r>
      <rPr>
        <b/>
        <sz val="12"/>
        <rFont val="Arial"/>
        <family val="2"/>
      </rPr>
      <t>MAR.</t>
    </r>
  </si>
  <si>
    <r>
      <rPr>
        <sz val="12"/>
        <rFont val="Arial"/>
        <family val="2"/>
      </rPr>
      <t xml:space="preserve">PROGRAMADO </t>
    </r>
    <r>
      <rPr>
        <b/>
        <sz val="12"/>
        <rFont val="Arial"/>
        <family val="2"/>
      </rPr>
      <t>ABR.</t>
    </r>
  </si>
  <si>
    <r>
      <rPr>
        <sz val="12"/>
        <rFont val="Arial"/>
        <family val="2"/>
      </rPr>
      <t xml:space="preserve">EJECUTADO </t>
    </r>
    <r>
      <rPr>
        <b/>
        <sz val="12"/>
        <rFont val="Arial"/>
        <family val="2"/>
      </rPr>
      <t>ABR.</t>
    </r>
  </si>
  <si>
    <r>
      <rPr>
        <sz val="12"/>
        <rFont val="Arial"/>
        <family val="2"/>
      </rPr>
      <t xml:space="preserve">PROGRAMADO </t>
    </r>
    <r>
      <rPr>
        <b/>
        <sz val="12"/>
        <rFont val="Arial"/>
        <family val="2"/>
      </rPr>
      <t>MAY.</t>
    </r>
  </si>
  <si>
    <r>
      <rPr>
        <sz val="12"/>
        <rFont val="Arial"/>
        <family val="2"/>
      </rPr>
      <t xml:space="preserve">EJECUTADO  </t>
    </r>
    <r>
      <rPr>
        <b/>
        <sz val="12"/>
        <rFont val="Arial"/>
        <family val="2"/>
      </rPr>
      <t>MAY.</t>
    </r>
  </si>
  <si>
    <r>
      <rPr>
        <sz val="12"/>
        <rFont val="Arial"/>
        <family val="2"/>
      </rPr>
      <t>PROGRAMADO</t>
    </r>
    <r>
      <rPr>
        <b/>
        <sz val="12"/>
        <rFont val="Arial"/>
        <family val="2"/>
      </rPr>
      <t xml:space="preserve"> JUN.</t>
    </r>
  </si>
  <si>
    <r>
      <rPr>
        <sz val="12"/>
        <rFont val="Arial"/>
        <family val="2"/>
      </rPr>
      <t xml:space="preserve">EJECUTADO </t>
    </r>
    <r>
      <rPr>
        <b/>
        <sz val="12"/>
        <rFont val="Arial"/>
        <family val="2"/>
      </rPr>
      <t>JUN.</t>
    </r>
  </si>
  <si>
    <r>
      <rPr>
        <sz val="12"/>
        <rFont val="Arial"/>
        <family val="2"/>
      </rPr>
      <t>PROGRAMADO</t>
    </r>
    <r>
      <rPr>
        <b/>
        <sz val="12"/>
        <rFont val="Arial"/>
        <family val="2"/>
      </rPr>
      <t xml:space="preserve"> JUL.</t>
    </r>
  </si>
  <si>
    <r>
      <rPr>
        <sz val="12"/>
        <rFont val="Arial"/>
        <family val="2"/>
      </rPr>
      <t xml:space="preserve">EJECUTADO  </t>
    </r>
    <r>
      <rPr>
        <b/>
        <sz val="12"/>
        <rFont val="Arial"/>
        <family val="2"/>
      </rPr>
      <t>JUL.</t>
    </r>
  </si>
  <si>
    <r>
      <rPr>
        <sz val="12"/>
        <rFont val="Arial"/>
        <family val="2"/>
      </rPr>
      <t xml:space="preserve">PROGRAMADO </t>
    </r>
    <r>
      <rPr>
        <b/>
        <sz val="12"/>
        <rFont val="Arial"/>
        <family val="2"/>
      </rPr>
      <t>AGO.</t>
    </r>
  </si>
  <si>
    <r>
      <rPr>
        <sz val="12"/>
        <rFont val="Arial"/>
        <family val="2"/>
      </rPr>
      <t xml:space="preserve">EJECUTADO  </t>
    </r>
    <r>
      <rPr>
        <b/>
        <sz val="12"/>
        <rFont val="Arial"/>
        <family val="2"/>
      </rPr>
      <t>AGO.</t>
    </r>
  </si>
  <si>
    <r>
      <rPr>
        <sz val="12"/>
        <rFont val="Arial"/>
        <family val="2"/>
      </rPr>
      <t xml:space="preserve">PROGRAMADO </t>
    </r>
    <r>
      <rPr>
        <b/>
        <sz val="12"/>
        <rFont val="Arial"/>
        <family val="2"/>
      </rPr>
      <t>SEP.</t>
    </r>
  </si>
  <si>
    <r>
      <rPr>
        <sz val="12"/>
        <rFont val="Arial"/>
        <family val="2"/>
      </rPr>
      <t xml:space="preserve">EJECUTADO  </t>
    </r>
    <r>
      <rPr>
        <b/>
        <sz val="12"/>
        <rFont val="Arial"/>
        <family val="2"/>
      </rPr>
      <t>SEP</t>
    </r>
    <r>
      <rPr>
        <sz val="12"/>
        <rFont val="Arial"/>
        <family val="2"/>
      </rPr>
      <t>.</t>
    </r>
  </si>
  <si>
    <r>
      <rPr>
        <sz val="12"/>
        <rFont val="Arial"/>
        <family val="2"/>
      </rPr>
      <t>PROGRAMADO</t>
    </r>
    <r>
      <rPr>
        <b/>
        <sz val="12"/>
        <rFont val="Arial"/>
        <family val="2"/>
      </rPr>
      <t xml:space="preserve"> OCT.</t>
    </r>
  </si>
  <si>
    <r>
      <rPr>
        <sz val="12"/>
        <rFont val="Arial"/>
        <family val="2"/>
      </rPr>
      <t xml:space="preserve">EJECUTADO  </t>
    </r>
    <r>
      <rPr>
        <b/>
        <sz val="12"/>
        <rFont val="Arial"/>
        <family val="2"/>
      </rPr>
      <t>OCT</t>
    </r>
    <r>
      <rPr>
        <sz val="12"/>
        <rFont val="Arial"/>
        <family val="2"/>
      </rPr>
      <t>.</t>
    </r>
  </si>
  <si>
    <r>
      <rPr>
        <sz val="12"/>
        <rFont val="Arial"/>
        <family val="2"/>
      </rPr>
      <t xml:space="preserve">PROGRAMADO </t>
    </r>
    <r>
      <rPr>
        <b/>
        <sz val="12"/>
        <rFont val="Arial"/>
        <family val="2"/>
      </rPr>
      <t>NOV.</t>
    </r>
  </si>
  <si>
    <r>
      <rPr>
        <sz val="12"/>
        <rFont val="Arial"/>
        <family val="2"/>
      </rPr>
      <t xml:space="preserve">EJECUTADO </t>
    </r>
    <r>
      <rPr>
        <b/>
        <sz val="12"/>
        <rFont val="Arial"/>
        <family val="2"/>
      </rPr>
      <t>NOV.</t>
    </r>
  </si>
  <si>
    <r>
      <rPr>
        <sz val="12"/>
        <rFont val="Arial"/>
        <family val="2"/>
      </rPr>
      <t xml:space="preserve">PROGRAMADO  </t>
    </r>
    <r>
      <rPr>
        <b/>
        <sz val="12"/>
        <rFont val="Arial"/>
        <family val="2"/>
      </rPr>
      <t>DIC.</t>
    </r>
  </si>
  <si>
    <r>
      <rPr>
        <sz val="12"/>
        <rFont val="Arial"/>
        <family val="2"/>
      </rPr>
      <t xml:space="preserve">EJECUTADO </t>
    </r>
    <r>
      <rPr>
        <b/>
        <sz val="12"/>
        <rFont val="Arial"/>
        <family val="2"/>
      </rPr>
      <t>DIC.</t>
    </r>
  </si>
  <si>
    <r>
      <rPr>
        <sz val="12"/>
        <rFont val="Arial"/>
        <family val="2"/>
      </rPr>
      <t xml:space="preserve">REPROGRAMACIÓN </t>
    </r>
    <r>
      <rPr>
        <b/>
        <sz val="12"/>
        <rFont val="Arial"/>
        <family val="2"/>
      </rPr>
      <t>VIGENCIA 
(VALOR INICIAL)</t>
    </r>
  </si>
  <si>
    <r>
      <rPr>
        <sz val="12"/>
        <rFont val="Arial"/>
        <family val="2"/>
      </rPr>
      <t xml:space="preserve">PROGRAMADO </t>
    </r>
    <r>
      <rPr>
        <b/>
        <sz val="12"/>
        <rFont val="Arial"/>
        <family val="2"/>
      </rPr>
      <t>ENE.</t>
    </r>
  </si>
  <si>
    <r>
      <rPr>
        <sz val="12"/>
        <rFont val="Arial"/>
        <family val="2"/>
      </rPr>
      <t xml:space="preserve">EJECUTADO </t>
    </r>
    <r>
      <rPr>
        <b/>
        <sz val="12"/>
        <rFont val="Arial"/>
        <family val="2"/>
      </rPr>
      <t>ENE.</t>
    </r>
  </si>
  <si>
    <r>
      <rPr>
        <sz val="12"/>
        <rFont val="Arial"/>
        <family val="2"/>
      </rPr>
      <t>PROGRAMADO</t>
    </r>
    <r>
      <rPr>
        <b/>
        <sz val="12"/>
        <rFont val="Arial"/>
        <family val="2"/>
      </rPr>
      <t xml:space="preserve"> FEB.</t>
    </r>
  </si>
  <si>
    <r>
      <rPr>
        <sz val="12"/>
        <rFont val="Arial"/>
        <family val="2"/>
      </rPr>
      <t xml:space="preserve">EJECUTADO </t>
    </r>
    <r>
      <rPr>
        <b/>
        <sz val="12"/>
        <rFont val="Arial"/>
        <family val="2"/>
      </rPr>
      <t>FEB.</t>
    </r>
  </si>
  <si>
    <r>
      <rPr>
        <sz val="12"/>
        <rFont val="Arial"/>
        <family val="2"/>
      </rPr>
      <t xml:space="preserve">PROGRAMADO </t>
    </r>
    <r>
      <rPr>
        <b/>
        <sz val="12"/>
        <rFont val="Arial"/>
        <family val="2"/>
      </rPr>
      <t>MAR.</t>
    </r>
  </si>
  <si>
    <r>
      <rPr>
        <sz val="12"/>
        <rFont val="Arial"/>
        <family val="2"/>
      </rPr>
      <t xml:space="preserve">EJECUTADO </t>
    </r>
    <r>
      <rPr>
        <b/>
        <sz val="12"/>
        <rFont val="Arial"/>
        <family val="2"/>
      </rPr>
      <t>MAR.</t>
    </r>
  </si>
  <si>
    <r>
      <rPr>
        <sz val="12"/>
        <rFont val="Arial"/>
        <family val="2"/>
      </rPr>
      <t xml:space="preserve">PROGRAMADO </t>
    </r>
    <r>
      <rPr>
        <b/>
        <sz val="12"/>
        <rFont val="Arial"/>
        <family val="2"/>
      </rPr>
      <t>ABR.</t>
    </r>
  </si>
  <si>
    <r>
      <rPr>
        <sz val="12"/>
        <rFont val="Arial"/>
        <family val="2"/>
      </rPr>
      <t xml:space="preserve">EJECUTADO </t>
    </r>
    <r>
      <rPr>
        <b/>
        <sz val="12"/>
        <rFont val="Arial"/>
        <family val="2"/>
      </rPr>
      <t>ABR.</t>
    </r>
  </si>
  <si>
    <r>
      <rPr>
        <sz val="12"/>
        <rFont val="Arial"/>
        <family val="2"/>
      </rPr>
      <t xml:space="preserve">PROGRAMADO </t>
    </r>
    <r>
      <rPr>
        <b/>
        <sz val="12"/>
        <rFont val="Arial"/>
        <family val="2"/>
      </rPr>
      <t>MAY.</t>
    </r>
  </si>
  <si>
    <r>
      <rPr>
        <sz val="12"/>
        <rFont val="Arial"/>
        <family val="2"/>
      </rPr>
      <t xml:space="preserve">EJECUTADO  </t>
    </r>
    <r>
      <rPr>
        <b/>
        <sz val="12"/>
        <rFont val="Arial"/>
        <family val="2"/>
      </rPr>
      <t>MAY.</t>
    </r>
  </si>
  <si>
    <r>
      <rPr>
        <sz val="12"/>
        <rFont val="Arial"/>
        <family val="2"/>
      </rPr>
      <t>PROGRAMADO</t>
    </r>
    <r>
      <rPr>
        <b/>
        <sz val="12"/>
        <rFont val="Arial"/>
        <family val="2"/>
      </rPr>
      <t xml:space="preserve"> JUN.</t>
    </r>
  </si>
  <si>
    <r>
      <rPr>
        <sz val="12"/>
        <rFont val="Arial"/>
        <family val="2"/>
      </rPr>
      <t xml:space="preserve">EJECUTADO </t>
    </r>
    <r>
      <rPr>
        <b/>
        <sz val="12"/>
        <rFont val="Arial"/>
        <family val="2"/>
      </rPr>
      <t>JUN.</t>
    </r>
  </si>
  <si>
    <r>
      <rPr>
        <sz val="12"/>
        <rFont val="Arial"/>
        <family val="2"/>
      </rPr>
      <t>PROGRAMADO</t>
    </r>
    <r>
      <rPr>
        <b/>
        <sz val="12"/>
        <rFont val="Arial"/>
        <family val="2"/>
      </rPr>
      <t xml:space="preserve"> JUL.</t>
    </r>
  </si>
  <si>
    <r>
      <rPr>
        <sz val="12"/>
        <rFont val="Arial"/>
        <family val="2"/>
      </rPr>
      <t xml:space="preserve">EJECUTADO  </t>
    </r>
    <r>
      <rPr>
        <b/>
        <sz val="12"/>
        <rFont val="Arial"/>
        <family val="2"/>
      </rPr>
      <t>JUL.</t>
    </r>
  </si>
  <si>
    <r>
      <rPr>
        <sz val="12"/>
        <rFont val="Arial"/>
        <family val="2"/>
      </rPr>
      <t xml:space="preserve">PROGRAMADO </t>
    </r>
    <r>
      <rPr>
        <b/>
        <sz val="12"/>
        <rFont val="Arial"/>
        <family val="2"/>
      </rPr>
      <t>AGO.</t>
    </r>
  </si>
  <si>
    <r>
      <rPr>
        <sz val="12"/>
        <rFont val="Arial"/>
        <family val="2"/>
      </rPr>
      <t xml:space="preserve">EJECUTADO  </t>
    </r>
    <r>
      <rPr>
        <b/>
        <sz val="12"/>
        <rFont val="Arial"/>
        <family val="2"/>
      </rPr>
      <t>AGO.</t>
    </r>
  </si>
  <si>
    <r>
      <rPr>
        <sz val="12"/>
        <rFont val="Arial"/>
        <family val="2"/>
      </rPr>
      <t xml:space="preserve">PROGRAMADO </t>
    </r>
    <r>
      <rPr>
        <b/>
        <sz val="12"/>
        <rFont val="Arial"/>
        <family val="2"/>
      </rPr>
      <t>SEP.</t>
    </r>
  </si>
  <si>
    <r>
      <rPr>
        <sz val="12"/>
        <rFont val="Arial"/>
        <family val="2"/>
      </rPr>
      <t xml:space="preserve">EJECUTADO  </t>
    </r>
    <r>
      <rPr>
        <b/>
        <sz val="12"/>
        <rFont val="Arial"/>
        <family val="2"/>
      </rPr>
      <t>SEP</t>
    </r>
    <r>
      <rPr>
        <sz val="12"/>
        <rFont val="Arial"/>
        <family val="2"/>
      </rPr>
      <t>.</t>
    </r>
  </si>
  <si>
    <r>
      <rPr>
        <sz val="12"/>
        <rFont val="Arial"/>
        <family val="2"/>
      </rPr>
      <t>PROGRAMADO</t>
    </r>
    <r>
      <rPr>
        <b/>
        <sz val="12"/>
        <rFont val="Arial"/>
        <family val="2"/>
      </rPr>
      <t xml:space="preserve"> OCT.</t>
    </r>
  </si>
  <si>
    <r>
      <rPr>
        <sz val="12"/>
        <rFont val="Arial"/>
        <family val="2"/>
      </rPr>
      <t xml:space="preserve">EJECUTADO  </t>
    </r>
    <r>
      <rPr>
        <b/>
        <sz val="12"/>
        <rFont val="Arial"/>
        <family val="2"/>
      </rPr>
      <t>OCT</t>
    </r>
    <r>
      <rPr>
        <sz val="12"/>
        <rFont val="Arial"/>
        <family val="2"/>
      </rPr>
      <t>.</t>
    </r>
  </si>
  <si>
    <r>
      <rPr>
        <sz val="12"/>
        <rFont val="Arial"/>
        <family val="2"/>
      </rPr>
      <t xml:space="preserve">PROGRAMADO </t>
    </r>
    <r>
      <rPr>
        <b/>
        <sz val="12"/>
        <rFont val="Arial"/>
        <family val="2"/>
      </rPr>
      <t>NOV.</t>
    </r>
  </si>
  <si>
    <r>
      <rPr>
        <sz val="12"/>
        <rFont val="Arial"/>
        <family val="2"/>
      </rPr>
      <t xml:space="preserve">EJECUTADO </t>
    </r>
    <r>
      <rPr>
        <b/>
        <sz val="12"/>
        <rFont val="Arial"/>
        <family val="2"/>
      </rPr>
      <t>NOV.</t>
    </r>
  </si>
  <si>
    <r>
      <rPr>
        <sz val="12"/>
        <rFont val="Arial"/>
        <family val="2"/>
      </rPr>
      <t xml:space="preserve">PROGRAMADO  </t>
    </r>
    <r>
      <rPr>
        <b/>
        <sz val="12"/>
        <rFont val="Arial"/>
        <family val="2"/>
      </rPr>
      <t>DIC.</t>
    </r>
  </si>
  <si>
    <r>
      <rPr>
        <sz val="12"/>
        <rFont val="Arial"/>
        <family val="2"/>
      </rPr>
      <t xml:space="preserve">EJECUTADO </t>
    </r>
    <r>
      <rPr>
        <b/>
        <sz val="12"/>
        <rFont val="Arial"/>
        <family val="2"/>
      </rPr>
      <t>DIC.</t>
    </r>
  </si>
  <si>
    <t>ESTRATEGIAS DE EDUCACIÓN AMBIENTAL</t>
  </si>
  <si>
    <t>Vincular 1.600.000 personas a las estrategias de educación ambiental</t>
  </si>
  <si>
    <t>MAGNITUD  FÍSICA</t>
  </si>
  <si>
    <t>Aumento del conocimiento por parte de la ciudadanía frente al cuidado y preservación del territorio, las áreas de interés ambiental y la biodiversidad del Distrito Capital</t>
  </si>
  <si>
    <t>Unidad Compartida OPEL, archivos 2024 https://drive.google.com/drive/u/0/folders/1kIuJsDJl6aDjPpfYsDRCTsm1cCQf_9nT y https://drive.google.com/drive/u/0/folders/1kIuJsDJl6aDjPpfYsDRCTsm1cCQf_9nT</t>
  </si>
  <si>
    <t>PRESUPUESTO VIGENCIA</t>
  </si>
  <si>
    <t>GIRO VIGENCIA</t>
  </si>
  <si>
    <t>MAGNITUD FÍSICA RESERVAS</t>
  </si>
  <si>
    <t>RESERVA PRESUPUESTAL</t>
  </si>
  <si>
    <t>TOTAL MAGNITUD FÍSICA</t>
  </si>
  <si>
    <t>TOTAL PRESUPUESTO DE LA META</t>
  </si>
  <si>
    <t>ESTRATEGIA DE PARTICIPACIÓN CIUDADANA</t>
  </si>
  <si>
    <t>Vincular 400.000 personas de organizaciones ambientales y ciudadanía en general en las estrategias de participación ciudadana</t>
  </si>
  <si>
    <t>Participación  de organizaciones sociales, sector público y privado e instituciones educativas y demás actores sociales, en acciones enfocadas en el mejoramiento de las situaciones ambientales conflictivas de las 20 localidades de Bogotá D.C</t>
  </si>
  <si>
    <t>Unidad Compartida OPEL, archivos 2024, https://drive.google.com/drive/u/0/folders/1tCupR7oR40GI7g-nsuwBI1jBEIW268OZ</t>
  </si>
  <si>
    <t>PLAN DE COMUNICACIONES</t>
  </si>
  <si>
    <t>Diseñar y ejecutar 5 planes de comunicación</t>
  </si>
  <si>
    <t>Divulgación  de los bienes y servicios ambientales presentes en el Distrito Capital</t>
  </si>
  <si>
    <t>Los soportes se pueden verificar en el Drive, Unidad Compartida OAC, archivos 2024, indicadores, marzo 2024.</t>
  </si>
  <si>
    <t>FORTALECER CAPACIDADES A MUJERES</t>
  </si>
  <si>
    <t>Fortalecer capacidades (aprender - haciendo) a 3.000 mujeres en condición de  vulnerabilidad.</t>
  </si>
  <si>
    <t>Meta finalizada por cumplimiento y fue creada en la vigencia 2021 con el fin de vincular a 3.000 mujeres en condición de vulnerabilidad al programa "Mujeres que Reverdecen", con las cuales se desarrolló un proceso de formación básica en diferentes temáticas como mantenimiento, restauración y conservación de ecosistemas de la ciudad. La primera fase del programa finalizó en el mes de agosto de 2022, con el pago de todas las reservas presupuestales constituidas para el pago del equipo que tenía a cargo el proceso de formación teórico práctico de las mujeres participantes. El programa en su primera fase, no sólo aportó en los procesos de restauración de los ecosistemas de la estructura ecológica principal, sino que construyó al sentido de pertenencia en las comunidades, especialmente en las mujeres que hicieron parte del programa.</t>
  </si>
  <si>
    <t>Fortalecer capacidades (aprender – haciendo) a mujeres en condición de vulnerabilidad en temas de conservación, protección y recuperación del ambiente de los ecosistemas naturales de la ciudad</t>
  </si>
  <si>
    <t>Unidad Compartida OPEL, archivos 2021, https://drive.google.com/drive/u/1/shared-drives</t>
  </si>
  <si>
    <t>Fortalecer un programa “Mujeres que Reverdecen” para reforzar conocimientos y mejorar capacidades a mujeres en condición de vulnerabilidad</t>
  </si>
  <si>
    <t>Constante</t>
  </si>
  <si>
    <t xml:space="preserve">Mediante esta meta se vinculó a mujeres en condiciones de vulnerabilidad. Se desarrollaron 3 fases del programa, a, logrando cada uno de los objetivos propuestos y se capacitó de forma teórico-práctica a las beneficiarias en temas de interés ambiental como Estructura Ecológica Principal, conectividad ecológica, humedales, territorios ambientales, separación y manejo de residuos, cambio climático, producción y consumo sostenible, entre otros temas, para lograr sensibilización y concientización de la apropiación del territorio, no solo del barrio o localidad de residencia, sino también de la ciudad y país. </t>
  </si>
  <si>
    <t>Unidad Compartida OPEL, archivos 2023 https://drive.google.com/drive/u/1/shared-drives</t>
  </si>
  <si>
    <t>TOTAL PROYECTO</t>
  </si>
  <si>
    <t>TOTAL PRESUPUESTO VIGENCIA  DEL PROYECTO</t>
  </si>
  <si>
    <t>TOTAL RESERVA PRESUPUESTAL DEL PROYECTO</t>
  </si>
  <si>
    <t>TOTAL PROYECTO VIGENCIA + RESERVAS</t>
  </si>
  <si>
    <t>Formato: Programación, Actualización y Seguimiento del Plan de Acción - Componente de Actividades</t>
  </si>
  <si>
    <t>Codigo:PE01-PR02-F2</t>
  </si>
  <si>
    <t>1, LÍNEA DE ACCIÓN</t>
  </si>
  <si>
    <t>2, META DE PROYECTO</t>
  </si>
  <si>
    <t>3, CÓDIGO Y NOMBRE DE LA ACTIVIDAD</t>
  </si>
  <si>
    <t>4, SE EJECUTA CON RECURSOS DE:</t>
  </si>
  <si>
    <t>5, PONDERACIÓN HORIZONTAL AÑO: 2024</t>
  </si>
  <si>
    <t xml:space="preserve">6,PONDERACIÓN VERTICAL </t>
  </si>
  <si>
    <r>
      <rPr>
        <b/>
        <sz val="10"/>
        <rFont val="Arial"/>
        <family val="2"/>
      </rPr>
      <t>7, LOGROS CORTE A</t>
    </r>
    <r>
      <rPr>
        <b/>
        <u/>
        <sz val="10"/>
        <rFont val="Arial"/>
        <family val="2"/>
      </rPr>
      <t xml:space="preserve"> MARZO </t>
    </r>
    <r>
      <rPr>
        <b/>
        <sz val="10"/>
        <rFont val="Arial"/>
        <family val="2"/>
      </rPr>
      <t>AÑO 2024</t>
    </r>
  </si>
  <si>
    <t>4,1 VIGENCIA</t>
  </si>
  <si>
    <t>4,2 RESERVA</t>
  </si>
  <si>
    <t>VARIABLES</t>
  </si>
  <si>
    <t>Ene</t>
  </si>
  <si>
    <t>Feb</t>
  </si>
  <si>
    <t>Mar</t>
  </si>
  <si>
    <t>Abr</t>
  </si>
  <si>
    <t>May</t>
  </si>
  <si>
    <t>Jun</t>
  </si>
  <si>
    <t>Jul</t>
  </si>
  <si>
    <t>Ago</t>
  </si>
  <si>
    <t>Sep</t>
  </si>
  <si>
    <t>Oct</t>
  </si>
  <si>
    <t>Nov</t>
  </si>
  <si>
    <t>Dic</t>
  </si>
  <si>
    <t>Total</t>
  </si>
  <si>
    <t>6,1 META</t>
  </si>
  <si>
    <t>6,2 ACTIVIDAD</t>
  </si>
  <si>
    <t xml:space="preserve">1. Ejecución de estrategias de educación ambiental Aulas Ambientales </t>
  </si>
  <si>
    <t>X</t>
  </si>
  <si>
    <t>Programado</t>
  </si>
  <si>
    <t>Ejecutado</t>
  </si>
  <si>
    <t>2. Ejecución de estrategias de educación ambiental en las 20 localidades del Distrito Capital</t>
  </si>
  <si>
    <t xml:space="preserve">Durante el mes de marzo de 2024, el equipo de educación ambiental por territorios contó con la participación de 17925 personas para un total de 24.982 durante la vigencia. El equipo de educación ambiental por territorios realizó 178 actividades y cabe destacar dentro de estas las 14 actividades en el marco del Día del Agua con instituciones educativas, empresas privadas y entidades públicas. </t>
  </si>
  <si>
    <t xml:space="preserve">3. Ejecución de la estrategia de caminatas ecológicas </t>
  </si>
  <si>
    <t>Durante el mes de marzo de 2024, se contó con la participación de 1.599 personas para un total de 2.669 durante la vigencia. El equipo de caminatas ecológicas realizó 38 acciones pedagógicas y se resaltan las caminatas con servidoras/es públicas/os en el marco del conveninio con el DASCD.</t>
  </si>
  <si>
    <t>4. Ejecución de estrategias de educación ambiental por medio del uso de las Tecnologías de la Información y Comunicación - TIC</t>
  </si>
  <si>
    <t>Durante el mes de marzo de 2024, el equipo de educación ambiental TIC contó con la participación de 6.301 personas para un total de 6.688 durante la vigencia.Realizó  29 actividades dentro de las que destacamos las jornadas con el Colegio Marie Curie</t>
  </si>
  <si>
    <t>5. Participación en las Comisiones Ambientales y demás instancias donde se ejerce la secretaría técnica</t>
  </si>
  <si>
    <t>Durante el mes de marzo de 2024 se contó con la participación de 632 personas para un total de 1340 durante la vigencia en las Comisiones Ambientales y demás instancias donde se ejerce la secretaría técnica. Se desarrollaron las actividades de Secretaría Técnica de las Comisiones Ambientales Locales (CAL) con disponibilidad para desarrollarlas según las alcaldías locales, desarrollando las sesiones relacionadas con la planificación anual de la instancia, además de impulsar los mecanismos de participación relacionados con la construcción del Plan de Desarrollo Distrital FASE II Aspiraciones Comunes.</t>
  </si>
  <si>
    <t xml:space="preserve">6. Vinculación de personas de organizaciones ambientales y ciudadanía en general en acciones que mejoren las condiciones ambientales de las 20 localidades de Bogotá D.C. </t>
  </si>
  <si>
    <t>Durante el mes de marzo de 2024 el equipo de participación realizó acciones en torno a las situaciones ambientales conflictivas en las 20 localidades del D.C. y se contó con la participación de 12166 personas para un total de 23028 durante la vigencia. Las actividades desarrolladas para el cumplimiento de la meta de vinculación de ciudadanos a procesos de participación, estuvieron relacionadas con la ejecución de acciones en función de los compromisos locales de las CAL y demás instancias de participación y coordinación, el desarrollo de jornadas de intervención en fortalecimiento de la participación ambiental y actividades en el marco del día mundial del agua.</t>
  </si>
  <si>
    <t>7. Ejecutar las actividades definidas en el plan de comunicación para   divulgar a la ciudadanía las acciones realizadas por la entidad.</t>
  </si>
  <si>
    <t>Durante el mes de marzo 2024 las actividades fueron:Se realizó la publicación de 46 contenidos en las carteleras digitales de la entidad. Se enviaron 39 mensajes a través del correo comunicacioninterna@ambientebogota.gov.co  con las noticias institucionales y de la Administración distrital, así como el boletín virtual “Para estar en Ambiente”, Miércoles de Mujer y las actividades realizadas por las diferentes áreas (Información de interés). Se publicaron 2 fondos de pantalla en los computadores de la Secretaría de Ambiente. Se elaboraron 32 comunicados y notas para divulgar masiva y oportunamente las actuaciones institucionales y la gestión adelantada por las diferentes dependencias de la entidad. Se realizaron 2 convocatorias a medios de comunicación: Rueda de prensa declaratoria Alerta Fase 1 calidad del aire y Rueda de prensa operativos Semana Santa fauna y flora silvestre. En las redes sociales de la entidad los resultados durante este mes fueron: 338 nuevos seguidores en Twitter (X) para un consolidado de 161.945; en Facebook 35 nuevos seguidores para un consolidado de 58.622; 161 en Instagram para un consolidado de 63.979; en TikTok obtuvimos un consolidado de 6.273 y 14,393.796 visualizaciones consolidadas de los videos institucionales en el canal de YouTube. En la página web de la Secretaría Distrital de Ambiente www.ambientebogota.gov.co se publicaron y actualizaron 39 contenidos y se registraron 198.096 visitas. Se diseñaron y publicaron 124 piezas de comunicación a través de los canales internos y externos. Se produjeron 37 contenidos audiovisuales sobre los diferentes temas de interés de la Secretaría Distrital de Ambiente. Se realizaron campañas, eventos y celebraciones del calendario ecológico que permitieron divulgar y posicionar los mensajes institucionales, así como contribuir al mejoramiento del ambiente.</t>
  </si>
  <si>
    <t>TOTAL PONDERACIÓN</t>
  </si>
  <si>
    <t>Formato: Programación, Actualización y Seguimiento del Plan de Acción - Componente de  Territorialización</t>
  </si>
  <si>
    <t>Versión: 14</t>
  </si>
  <si>
    <t xml:space="preserve">7657 -TRANSFORMACIÓN CULTURAL AMBIENTAL A PARTIR DE ESTRATEGIAS DE EDUCACIÓN PARTICIPACIÓN Y COMUNICACIÓN EN BOGOTÁ </t>
  </si>
  <si>
    <t>PERIODO:</t>
  </si>
  <si>
    <t>1, COD. META</t>
  </si>
  <si>
    <t>2, Meta Proyecto</t>
  </si>
  <si>
    <t>3. Identificación del punto de invesión</t>
  </si>
  <si>
    <t>4, Variable</t>
  </si>
  <si>
    <t>5. PROGRAMACIÓN INICIAL AÑO 2024</t>
  </si>
  <si>
    <t xml:space="preserve">6. ACTUALIZACIÓN </t>
  </si>
  <si>
    <t>7. EJECUTADO</t>
  </si>
  <si>
    <t>8, LOCALIZACIÓN GEOGRÁFICA</t>
  </si>
  <si>
    <t>9, ORIENTACIÓN</t>
  </si>
  <si>
    <t>10. POBLACIÓN</t>
  </si>
  <si>
    <t>11, LECCIONES APRENDIDAS - OBSERVACIONES</t>
  </si>
  <si>
    <t>REPROGRAMACIÓN VIGENCIA</t>
  </si>
  <si>
    <t>Observaciones</t>
  </si>
  <si>
    <t>Observaciones y/o descripcion de acciones en el punto de inversión</t>
  </si>
  <si>
    <t>8,1 LOCALIDAD(ES)</t>
  </si>
  <si>
    <t>8.2 UPZ(S)</t>
  </si>
  <si>
    <t>8,3 BARRIO(S)</t>
  </si>
  <si>
    <t>8,4 GEORREFERENCIACIÓN</t>
  </si>
  <si>
    <t>8,5 ÁREA DE INFLUENCIA E INCIDENCIA</t>
  </si>
  <si>
    <t>9,1 POLÍGONO DE MEJORAMIENTO INTEGRAL</t>
  </si>
  <si>
    <t>9,2 POLÍTICA</t>
  </si>
  <si>
    <t>10.1 POBLACIÓN RELACIONADA A LA LOCALIZACIÓN</t>
  </si>
  <si>
    <t>10.2 NÚMERO DE HOMBRES</t>
  </si>
  <si>
    <t>10.5  GRUPO ETARIO</t>
  </si>
  <si>
    <t>10.6  NÚMERO PERSONAS POR GRUPO ETARIO (ACUMULADO</t>
  </si>
  <si>
    <t>10.3 NÚMERO DE MUJERES</t>
  </si>
  <si>
    <t xml:space="preserve">10.6  NÚMERO PERSONAS POR GRUPO ETARIO </t>
  </si>
  <si>
    <t xml:space="preserve">10.4 NÚMERO INTERSEXUAL </t>
  </si>
  <si>
    <t>10.7  CONDICION POBLACIONAL</t>
  </si>
  <si>
    <t>10.8 NUMERO PERSONAS POR CONDICIÓN POBLACIONAL</t>
  </si>
  <si>
    <t>10.9  GRUPOS ETNICOS</t>
  </si>
  <si>
    <t>10.10 NÚMERO DE PERSONAS POR GRUPOS ETNICOS</t>
  </si>
  <si>
    <t>10.11  SEGUIMIENTO A LA POBLACIÓN
PERSONAS/CANTIDAD</t>
  </si>
  <si>
    <t>Usaquén 
(Se busca aumentar el conocimiento de las personas frente al cuidado y preservación del territorio, las áreas de interés ambiental y la biodiversidad del Distrito Capital)</t>
  </si>
  <si>
    <t xml:space="preserve">Usaquén </t>
  </si>
  <si>
    <t>Nombre Shapefile: Gestion_de_educacion_en_territorios (el archivo será entregado el 10 de enero)</t>
  </si>
  <si>
    <t>Política Pública Distrital de Educación Ambiental
y a todas las políticas poblacionales</t>
  </si>
  <si>
    <t>O-5 Primera Infancia</t>
  </si>
  <si>
    <t>NIÑOS Y NIÑAS</t>
  </si>
  <si>
    <t>AFROCOLOMBIANO</t>
  </si>
  <si>
    <t>6-13 Infancia</t>
  </si>
  <si>
    <t>JÓVENES</t>
  </si>
  <si>
    <t>PALENQUERA</t>
  </si>
  <si>
    <t>14-17Adolescencia</t>
  </si>
  <si>
    <t>PERSONAS MAYORES</t>
  </si>
  <si>
    <t>INDIGENA</t>
  </si>
  <si>
    <t>18-26 Juventud</t>
  </si>
  <si>
    <t>PERSONAS EN DISCAPACIDAD</t>
  </si>
  <si>
    <t>RAIZAL</t>
  </si>
  <si>
    <t>27-59 Adultez</t>
  </si>
  <si>
    <t>SERVIDOR PUBLICO</t>
  </si>
  <si>
    <t>GITANO_RROM</t>
  </si>
  <si>
    <t>60 o más personas mayores</t>
  </si>
  <si>
    <t>COMUNIDAD EN GENERAL</t>
  </si>
  <si>
    <t>NINGUNO</t>
  </si>
  <si>
    <t>Grupo etario sin definir</t>
  </si>
  <si>
    <t>OTROS</t>
  </si>
  <si>
    <t>Chapinero</t>
  </si>
  <si>
    <t>Santa Fe</t>
  </si>
  <si>
    <t>San Cristobal</t>
  </si>
  <si>
    <t>Usme</t>
  </si>
  <si>
    <t>Tunjuelito</t>
  </si>
  <si>
    <t>Bosa</t>
  </si>
  <si>
    <t>Kennedy</t>
  </si>
  <si>
    <t>Fontibon</t>
  </si>
  <si>
    <t>Engativa</t>
  </si>
  <si>
    <t>Suba</t>
  </si>
  <si>
    <t>Barrios Unidos</t>
  </si>
  <si>
    <t>Teusaquillo</t>
  </si>
  <si>
    <t>Los Martires</t>
  </si>
  <si>
    <t>Antonio Nariño</t>
  </si>
  <si>
    <t>Puente Aranda</t>
  </si>
  <si>
    <t>Candelaria</t>
  </si>
  <si>
    <t>Rafael Uribe Uribe</t>
  </si>
  <si>
    <t>Ciudad Bolivar</t>
  </si>
  <si>
    <t>Sumapaz</t>
  </si>
  <si>
    <t>TOTAL TERRITORIOS</t>
  </si>
  <si>
    <t>TOTAL MAGNITUD</t>
  </si>
  <si>
    <t>TOTAL RECURSOS VIGENCIA</t>
  </si>
  <si>
    <t>TOTAL MAGNITUD RESERVA</t>
  </si>
  <si>
    <t xml:space="preserve">TOTAL RECURSOS RESERVAS </t>
  </si>
  <si>
    <t>Aula Ambiental     
Soratama
(Se busca aumentar el conocimiento de las personas frente al cuidado y preservación de esta área de interés ambiental)</t>
  </si>
  <si>
    <t>Usaquen</t>
  </si>
  <si>
    <t>Distrito Capital</t>
  </si>
  <si>
    <t>Aula Ambiental
Santa Maria del Lago</t>
  </si>
  <si>
    <t>ENGATIVA</t>
  </si>
  <si>
    <t>Aula Ambiental
Mirador de los Nevados</t>
  </si>
  <si>
    <t>SUBA</t>
  </si>
  <si>
    <t>Nombre Shapefile: Gestion_de_educacion_en_territorios (el archivo será entregado el 10 de junio)</t>
  </si>
  <si>
    <t>Aula Ambiental
Entrenubes</t>
  </si>
  <si>
    <t>Aula Ambiental
Juan Rey</t>
  </si>
  <si>
    <t>Distrital</t>
  </si>
  <si>
    <t>Aula Ambiental
Aumbari</t>
  </si>
  <si>
    <t>TOTAL AULAS</t>
  </si>
  <si>
    <t>TOTAL MP1</t>
  </si>
  <si>
    <t>Usaquén (Busca incentivar la participación de la población, en jornadas que mejoren las condiciones ambientales de la localidad)</t>
  </si>
  <si>
    <t>Usaquén</t>
  </si>
  <si>
    <t>Nombre Shapefile: Gestion_del_proceso_de_participacion (el archivo será entregado el 10 de enero)</t>
  </si>
  <si>
    <t xml:space="preserve"> Todas las políticas poblacionales</t>
  </si>
  <si>
    <t>TOTAL MP2</t>
  </si>
  <si>
    <t>Total Magnitud reserv</t>
  </si>
  <si>
    <t>Total recursos reservas</t>
  </si>
  <si>
    <r>
      <rPr>
        <b/>
        <sz val="10"/>
        <rFont val="Arial"/>
        <family val="2"/>
      </rPr>
      <t>MP3. DISTRITAL</t>
    </r>
    <r>
      <rPr>
        <sz val="10"/>
        <rFont val="Arial"/>
        <family val="2"/>
      </rPr>
      <t xml:space="preserve"> (Tiene como objetivo socializar a la ciudadanía las acciones que adelanta la Secretaria Distrital de Ambiente y aumentar el posicionamiento de la entidad como autoridad ambiental del Distrito Capital)</t>
    </r>
  </si>
  <si>
    <t>Total Magnitud vigencia</t>
  </si>
  <si>
    <t>Entidad
Distrito Capital</t>
  </si>
  <si>
    <t>Apunta a la transformación  frente al cuidado y preservación del territorio, las áreas de interés ambiental y la biodiversidad del Distrito Capital</t>
  </si>
  <si>
    <t>Total recursos Vigencia</t>
  </si>
  <si>
    <r>
      <rPr>
        <b/>
        <sz val="10"/>
        <color rgb="FF000000"/>
        <rFont val="Arial"/>
        <family val="2"/>
      </rPr>
      <t xml:space="preserve">MP4. </t>
    </r>
    <r>
      <rPr>
        <sz val="10"/>
        <color rgb="FF000000"/>
        <rFont val="Arial"/>
        <family val="2"/>
      </rPr>
      <t>DISTRITAL (Tiene como objetivo socializar a la ciudadanía las acciones que adelanta la Secretaria Distrital de Ambiente y aumentar el posicionamiento de la entidad como autoridad ambiental del Distrito Capital)</t>
    </r>
  </si>
  <si>
    <t>Bogotá Distrito Capital</t>
  </si>
  <si>
    <t>Política de equidad y género</t>
  </si>
  <si>
    <r>
      <rPr>
        <b/>
        <sz val="10"/>
        <color rgb="FF000000"/>
        <rFont val="Arial"/>
        <family val="2"/>
      </rPr>
      <t xml:space="preserve">MP5. </t>
    </r>
    <r>
      <rPr>
        <sz val="10"/>
        <color rgb="FF000000"/>
        <rFont val="Arial"/>
        <family val="2"/>
      </rPr>
      <t>DISTRITAL (Tiene como objetivo fortalecer y continuar con el programa Mujeres que Reverdecen, a través del cual se refuerzan los conocimientos y se mejoran las capacidades de las mujeres en condición de vulnerabilidad )</t>
    </r>
  </si>
  <si>
    <t>TOTALES - PROYECTO</t>
  </si>
  <si>
    <t>TOTALES Rec. Vigencia</t>
  </si>
  <si>
    <t>TOTALES Rec. Reservas</t>
  </si>
  <si>
    <t>TOTAL PRESUPUESTO</t>
  </si>
  <si>
    <t>Se incluyen   columnas con nuevos patrones de medición en los omponentes de Gestión e Inversión</t>
  </si>
  <si>
    <t>Formato: Programación, Atualización y Seguimiento  al Sistema de Información de Seguimiento a los Proyectos de Inversión Pública -SPI</t>
  </si>
  <si>
    <t>I PRESUPUESTAL VIGENCIA 2020</t>
  </si>
  <si>
    <t>FUENTE</t>
  </si>
  <si>
    <t>APROPIACION INICIAL</t>
  </si>
  <si>
    <t>APROPIACION VIGENTE</t>
  </si>
  <si>
    <t>COMPROMISOS</t>
  </si>
  <si>
    <t xml:space="preserve">OBLIGACIÓN </t>
  </si>
  <si>
    <t>PAGO</t>
  </si>
  <si>
    <t>%PAGO</t>
  </si>
  <si>
    <t>JULIO</t>
  </si>
  <si>
    <t>Municipios - 11001 - BOGOTA D.C. [BOGOTA] - Propios</t>
  </si>
  <si>
    <t>AGOSTO</t>
  </si>
  <si>
    <t>SEPTIEMBRE</t>
  </si>
  <si>
    <t>OCTUBRE</t>
  </si>
  <si>
    <t>NOVIEMBRE</t>
  </si>
  <si>
    <t>DICIEMBRE</t>
  </si>
  <si>
    <t>I PRESUPUESTAL VIGENCIA 2021</t>
  </si>
  <si>
    <t>ENERO</t>
  </si>
  <si>
    <t>FEBRERO</t>
  </si>
  <si>
    <t>MARZO</t>
  </si>
  <si>
    <t>ABRIL</t>
  </si>
  <si>
    <t>MAYO</t>
  </si>
  <si>
    <t>JUNIO</t>
  </si>
  <si>
    <t>I PRESUPUESTAL VIGENCIA 2022</t>
  </si>
  <si>
    <t>I PRESUPUESTAL VIGENCIA 2023</t>
  </si>
  <si>
    <t>I PRESUPUESTAL VIGENCIA 2024</t>
  </si>
  <si>
    <t>II PRODUCTO (FÍSICO) VIGENCIA 2020</t>
  </si>
  <si>
    <t xml:space="preserve">OBJETIVO ESPECÍFICO </t>
  </si>
  <si>
    <t>PRODUCTO MGA</t>
  </si>
  <si>
    <t>INDICADOR DE PRODUCTO</t>
  </si>
  <si>
    <t>UNIDAD DE MEDIDA</t>
  </si>
  <si>
    <t>% PESO 2020</t>
  </si>
  <si>
    <t>META TOTAL PROYECTO 2000-2024</t>
  </si>
  <si>
    <t>META VIGENCIA  2020</t>
  </si>
  <si>
    <t>AVANCE VIGENCIA 2020</t>
  </si>
  <si>
    <t>% AVANCE VIGENCIA 2020</t>
  </si>
  <si>
    <t>META REZAGADA</t>
  </si>
  <si>
    <t>AVANCE REZAGADO</t>
  </si>
  <si>
    <t>%AVANCE RESERVA</t>
  </si>
  <si>
    <t>OBSERVACIÓN MENSUAL (200 Caracteres)</t>
  </si>
  <si>
    <t>Aumentar la vinculación de personas de organizaciones ambientales y comunidad en general en las estrategias de participación y
educación ambiental</t>
  </si>
  <si>
    <t>Servicio de asistencia técnica para la implementación de
lasestrategias educativo ambientales y de participación</t>
  </si>
  <si>
    <t>Estrategias educativo ambientales y de participación implementadas</t>
  </si>
  <si>
    <t>Número</t>
  </si>
  <si>
    <t>Las estrategias implementadas son: Aulas ambientales, Educación amb. en las localidades, Caminatas ecológicas, Educación ambiental por medio de las TIC y Participación ciudadana. Las 5 estrategias se desarrollan mensualmente y permiten la vinculación de personas para el cumplimiento de la meta PPD.</t>
  </si>
  <si>
    <t>Aumentar la divulgación de los bienes y servicios ambientales presentes en el Distrito Capital</t>
  </si>
  <si>
    <t>Servicio de divulgación de la información de la política nacional de
educación ambiental y participación</t>
  </si>
  <si>
    <t>Piezas de comunicación sobre educación ambiental y participación editadas</t>
  </si>
  <si>
    <t>En el mes de julio la campaña contempló: Comunicados de prensa: 26
Audiovisuales - Videos y animaciones: 42
Piezas Gráficas - Piezas e ilustraciones:  83</t>
  </si>
  <si>
    <t>En el mes de agosto la campaña contempló: Comunicados de prensa: 39
Audiovisuales - Videos y animaciones: 46
Piezas Gráficas - Piezas e ilustraciones:  136</t>
  </si>
  <si>
    <t>En el mes de septiembre la campaña contempló: Comunicados de prensa: 70
Audiovisuales - Videos y animaciones: 72
Piezas Gráficas - Piezas e ilustraciones:  130</t>
  </si>
  <si>
    <t>En el mes de octubre la campaña contempló:
Comunicados de prensa: 65
Audiovisuales - Videos y animaciones: 61
Piezas Gráficas - Piezas e ilustraciones:  189</t>
  </si>
  <si>
    <t>En el mes de noviembre la campaña contempló:
Comunicados de prensa: 61
Audiovisuales - Videos y animaciones: 55
Piezas Gráficas - Piezas e ilustraciones:  190</t>
  </si>
  <si>
    <t>En el mes de diciembre la campaña contempló:
Comunicados de prensa: 47
Audiovisuales - Videos y animaciones: 49
Piezas Gráficas - Piezas e ilustraciones:  128</t>
  </si>
  <si>
    <t>II PRODUCTO (FÍSICO) VIGENCIA 2021</t>
  </si>
  <si>
    <t>% PESO 2021</t>
  </si>
  <si>
    <t>META VIGENCIA  2021</t>
  </si>
  <si>
    <t>AVANCE VIGENCIA 2021</t>
  </si>
  <si>
    <t>% AVANCE VIGENCIA 2021</t>
  </si>
  <si>
    <t>En el mes de enero de 2021 la campaña contempló:
Comunicados de prensa: 35
Audiovisuales - Videos y animaciones: 40
Piezas Gráficas - Piezas e ilustraciones:  166</t>
  </si>
  <si>
    <t>En el mes de febrero de 2021 la campaña contempló:
Comunicados de prensa: 35
Audiovisuales - Videos y animaciones: 47
Piezas Gráficas - Piezas e ilustraciones:  121</t>
  </si>
  <si>
    <t>En el mes de marzo de 2021 la campaña contempló:
Comunicados de prensa: 34
Audiovisuales - Videos y animaciones: 41
Piezas Gráficas - Piezas e ilustraciones:  202</t>
  </si>
  <si>
    <t>En el mes de abril de 2021  la piezas de comunicación contempló:
Comunicados de prensa: 44
Audiovisuales - Videos y animaciones: 51
Piezas Gráficas - Piezas e ilustraciones:  162</t>
  </si>
  <si>
    <t>En el mes de mayo de 2021  la piezas de comunicación contempló:
Comunicados de prensa: 43
Audiovisuales - Videos y animaciones: 42
Piezas Gráficas - Piezas e ilustraciones:  146</t>
  </si>
  <si>
    <t>En el mes de junio de 2021  la piezas de comunicación contempló:
Comunicados de prensa: 39
Audiovisuales - Videos y animaciones: 57
Piezas Gráficas - Piezas e ilustraciones:  165</t>
  </si>
  <si>
    <t>En el mes de julio de 2021  la piezas de comunicación contempló:
Comunicados de prensa: 40
Audiovisuales - Videos y animaciones: 56
Piezas Gráficas - Piezas e ilustraciones:  143</t>
  </si>
  <si>
    <t>En el mes de agosto de 2021  la piezas de comunicación contempló:
Comunicados de prensa: 55
Audiovisuales - Videos y animaciones: 51
Piezas Gráficas - Piezas e ilustraciones:  153</t>
  </si>
  <si>
    <t>En el mes de septiembre de 2021  la piezas de comunicación contempló:
Comunicados de prensa: 43
Audiovisuales - Videos y animaciones: 51
Piezas Gráficas - Piezas e ilustraciones:  215</t>
  </si>
  <si>
    <t>En el mes de octubre de 2021  la piezas de comunicación contempló:
Comunicados de prensa: 45
Audiovisuales - Videos, animaciones y tiktoks: 68
Piezas Gráficas - Piezas e ilustraciones:  179</t>
  </si>
  <si>
    <t xml:space="preserve">En el mes de noviembre de 2021  la piezas de comunicación contempló:
Comunicados de prensa: 41
Audiovisuales - Videos, animaciones y tiktoks: 67
Piezas Gráficas - Piezas e ilustraciones:  126
</t>
  </si>
  <si>
    <t xml:space="preserve">En el mes de diciembre de 2021  la piezas de comunicación contempló:
Comunicados de prensa: 33
Audiovisuales - Videos, animaciones y tiktoks: 71
Piezas Gráficas - Piezas e ilustraciones:  142
</t>
  </si>
  <si>
    <t>II PRODUCTO (FÍSICO) VIGENCIA 2022</t>
  </si>
  <si>
    <t>% PESO 2022</t>
  </si>
  <si>
    <t>META VIGENCIA  2022</t>
  </si>
  <si>
    <t>AVANCE VIGENCIA 2022</t>
  </si>
  <si>
    <t>% AVANCE VIGENCIA 2022</t>
  </si>
  <si>
    <t>Las estrategias implementadas son: Aulas ambientales, Educación amb. en las localidades, Caminatas ecológicas, Educación ambiental por medio de las TIC y Participación ciudadana. Se desarrollaron 4 de las estrategias que permiten la vinculación de personas para el cumplimiento de la meta PPD.</t>
  </si>
  <si>
    <t>En el mes de enero de 2022  la piezas de comunicación contempló:
Comunicados de prensa y notas: 27
Audiovisuales - Videos y animaciones: 62
Piezas Gráficas - Piezas e ilustraciones:  123</t>
  </si>
  <si>
    <t>Las estrategias implementadas son: Aulas ambientales, Educación amb. en las localidades, Caminatas ecológicas, Educación ambiental por medio de las TIC y Participación ciudadana. Se desarrollaron 5 de las estrategias que permiten la vinculación de personas para el cumplimiento de la meta PPD.</t>
  </si>
  <si>
    <t>En el mes de febrero de 2022  la piezas de comunicación contempló:
Comunicados de prensa y notas: 45
Audiovisuales - Videos y animaciones: 82
Piezas Gráficas - Piezas e ilustraciones: 150</t>
  </si>
  <si>
    <t>En el mes de marzo de 2022  la piezas de comunicación contempló:
Comunicados de prensa y notas: 52
Audiovisuales - Videos y animaciones: 80
Piezas Gráficas - Piezas e ilustraciones: 217</t>
  </si>
  <si>
    <t>En el mes de abril de 2022  la piezas de comunicación contempló:
Comunicados de prensa y notas: 50
Audiovisuales - Videos y animaciones: 56
Piezas Gráficas - Piezas e ilustraciones: 160</t>
  </si>
  <si>
    <t>En el mes de mayo de 2022  la piezas de comunicación contempló:
Comunicados de prensa y notas: 54
Audiovisuales - Videos y animaciones: 75
Piezas Gráficas - Piezas e ilustraciones: 178</t>
  </si>
  <si>
    <t>En el mes de junio de 2022  la piezas de comunicación contempló:
Comunicados de prensa y notas: 29
Audiovisuales - Videos y animaciones: 31
Piezas Gráficas - Piezas e ilustraciones: 192</t>
  </si>
  <si>
    <t>En el mes de julio de 2022  la piezas de comunicación contempló:
Comunicados de prensa y notas: 40
Audiovisuales - Videos y animaciones: 56
Piezas Gráficas - Piezas e ilustraciones: 138</t>
  </si>
  <si>
    <t>Las estrategias implementadas son: Aulas ambientales, Educación amb. en las localidades, Caminatas ecológicas, Educación ambiental por medio de las TIC y Participación ciudadana. Se desarrollaron las 5 estrategias que permiten la vinculación de personas para el cumplimiento de la meta PPD.</t>
  </si>
  <si>
    <t>En el mes de agosto de 2022  la piezas de comunicación contempló:
Comunicados de prensa y notas: 47
Audiovisuales - Videos y animaciones: 70
Piezas Gráficas - Piezas e ilustraciones: 221</t>
  </si>
  <si>
    <t>En el mes de septiembre de 2022  la piezas de comunicación contempló:
Comunicados de prensa y notas: 56
Audiovisuales - Videos y animaciones: 56
Piezas Gráficas - Piezas e ilustraciones: 181</t>
  </si>
  <si>
    <t>En el mes de octubre de 2022  la piezas de comunicación contempló:
Comunicados de prensa y notas: 39
Audiovisuales - Videos y animaciones: 62
Piezas Gráficas - Piezas e ilustraciones: 94</t>
  </si>
  <si>
    <t>En el mes de noviembre de 2022  la piezas de comunicación contempló:
Comunicados de prensa y notas: 40
Audiovisuales - Videos y animaciones: 48
Piezas Gráficas - Piezas e ilustraciones: 153</t>
  </si>
  <si>
    <t>En el mes de diciembre de 2022  la piezas de comunicación contempló:
Comunicados de prensa y notas: 35
Audiovisuales - Videos y animaciones: 54
Piezas Gráficas - Piezas e ilustraciones: 108</t>
  </si>
  <si>
    <t>II PRODUCTO (FÍSICO) VIGENCIA 2023</t>
  </si>
  <si>
    <t>% PESO 2023</t>
  </si>
  <si>
    <t>META VIGENCIA  2023</t>
  </si>
  <si>
    <t>AVANCE VIGENCIA 2023</t>
  </si>
  <si>
    <t>% AVANCE VIGENCIA 2023</t>
  </si>
  <si>
    <t>Las estrategias implementadas son: Aulas ambientales, Educación amb. en las localidades, Educación ambiental por medio de las TIC y Participación ciudadana. Se desarrollaron las 5 estrategias que permiten la vinculación de personas para el cumplimiento de la meta PPD.</t>
  </si>
  <si>
    <t>En el mes de enero de 2023  la piezas de comunicación contempló:
Comunicados de prensa y notas: 17
Audiovisuales - Videos y animaciones: 21
Piezas Gráficas - Piezas e ilustraciones: 77</t>
  </si>
  <si>
    <t>Las estrategias implementadas son: Aulas ambientales, Educación amb. en las localidades, caminatas ecológicas, educación ambiental por medio de las TIC y Participación ciudadana. Se desarrollaron las 5 estrategias que permiten la vinculación de personas para el cumplimiento de la meta PPD.</t>
  </si>
  <si>
    <t>En el mes de febrero de 2023  la piezas de comunicación contempló:
Comunicados de prensa y notas: 26
Audiovisuales - Videos y animaciones: 45
Piezas Gráficas - Piezas e ilustraciones: 118</t>
  </si>
  <si>
    <t>En el mes de marzo de 2023  la piezas de comunicación contempló:
Comunicados de prensa y notas: 30
Audiovisuales - Videos y animaciones: 37
Piezas Gráficas - Piezas e ilustraciones: 166</t>
  </si>
  <si>
    <t>En el mes de abril de 2023  la piezas de comunicación contempló:
Comunicados de prensa y notas: 40
Audiovisuales - Videos y animaciones: 40
Piezas Gráficas - Piezas e ilustraciones: 173</t>
  </si>
  <si>
    <t>En el mes de mayo de 2023  la piezas de comunicación contempló:
Comunicados de prensa y notas: 40
Audiovisuales - Videos y animaciones: 60
Piezas Gráficas - Piezas e ilustraciones: 124</t>
  </si>
  <si>
    <t>En el mes de junio de 2023  la piezas de comunicación contempló:
Comunicados de prensa y notas: 43
Audiovisuales - Videos y animaciones: 62
Piezas Gráficas - Piezas e ilustraciones: 103</t>
  </si>
  <si>
    <t>En el mes de julio de 2023  la piezas de comunicación contempló:
Comunicados de prensa y notas: 23
Audiovisuales - Videos y animaciones: 24
Piezas Gráficas - Piezas e ilustraciones: 159</t>
  </si>
  <si>
    <t>En el mes de agosto de 2023  la piezas de comunicación contempló:
Comunicados de prensa y notas: 30
Audiovisuales - Videos y animaciones: 53
Piezas Gráficas - Piezas e ilustraciones: 217</t>
  </si>
  <si>
    <t>En el mes de septiembre de 2023  la piezas de comunicación contempló:
Comunicados de prensa y notas: 44
Audiovisuales - Videos y animaciones: 61
Piezas Gráficas - Piezas e ilustraciones: 210</t>
  </si>
  <si>
    <t xml:space="preserve">En el mes de octubre de 2023  la piezas de comunicación contempló:
Comunicados de prensa y notas: 24
Audiovisuales - Videos y animaciones: 35
Piezas Gráficas - Piezas e ilustraciones: 160
</t>
  </si>
  <si>
    <t xml:space="preserve">En el mes de noviembre de 2023  la piezas de comunicación contempló:
Comunicados de prensa y notas: 36
Audiovisuales - Videos y animaciones: 51
Piezas Gráficas - Piezas e ilustraciones: 155
</t>
  </si>
  <si>
    <t>II PRODUCTO (FÍSICO) VIGENCIA 2024</t>
  </si>
  <si>
    <t>% PESO 2024</t>
  </si>
  <si>
    <t>META VIGENCIA  2024</t>
  </si>
  <si>
    <t>AVANCE VIGENCIA 2024</t>
  </si>
  <si>
    <t>% AVANCE VIGENCIA 2024</t>
  </si>
  <si>
    <t xml:space="preserve">En el mes de enero de 2024  la piezas de comunicación contempló:
Comunicados de prensa y notas: 19
Audiovisuales - Videos y animaciones: 35
Piezas Gráficas - Piezas e ilustraciones: 116
</t>
  </si>
  <si>
    <t xml:space="preserve">En el mes de febrero de 2024  la piezas de comunicación contempló:
Comunicados de prensa y notas: 19
Audiovisuales - Videos y animaciones: 35
Piezas Gráficas - Piezas e ilustraciones: 116
</t>
  </si>
  <si>
    <t xml:space="preserve">En el mes de marzo de 2024  la piezas de comunicación contempló:
Comunicados de prensa y notas: 32 comunicados y notas para divulgación masiva
Piezas Gráficas - Piezas e ilustraciones: 124
Material audiovisual: 37
</t>
  </si>
  <si>
    <t>III ACTIVIDADES SUIFT (PRESUPUESTO) VIGENCIA 2020</t>
  </si>
  <si>
    <t>ACTIVIDAD (SUIFT) META (SEGPLAN)</t>
  </si>
  <si>
    <t>PRESUPUESTO VIGENCIA SUIFP 2020</t>
  </si>
  <si>
    <t>PRESUPUESTO
OBLIGADO (GIRADO) 2020</t>
  </si>
  <si>
    <t>Observación mensual (200 Caracteres)</t>
  </si>
  <si>
    <t>Vincular personas a las estrategias de educación ambiental</t>
  </si>
  <si>
    <t>Durante este periodo no se giraron recursos</t>
  </si>
  <si>
    <t>Vincular personas de organizaciones ambientales y ciudadanía en general a la estrategia de participación ciudadana</t>
  </si>
  <si>
    <t>Diseñar y ejecutar planes de comunicación</t>
  </si>
  <si>
    <t>Valor que corresponde a los giros realizados con corte al 30 de agosto de 2020</t>
  </si>
  <si>
    <t>Valor que corresponde a los giros realizados con corte al 30 de septiembre de 2020</t>
  </si>
  <si>
    <t>Valor que corresponde a los giros realizados con corte al 31 de octubre de 2020</t>
  </si>
  <si>
    <t>Valor que corresponde a los giros realizados con corte al 30 de noviembre de 2020</t>
  </si>
  <si>
    <t>Valor que corresponde a los giros realizados con corte al 31 de diciembre de 2020</t>
  </si>
  <si>
    <t>III ACTIVIDADES SUIFT (PRESUPUESTO) VIGENCIA 2021</t>
  </si>
  <si>
    <t>PRESUPUESTO VIGENCIA SUIFP 2021</t>
  </si>
  <si>
    <t>PRESUPUESTO
OBLIGADO (GIRADO) 2021</t>
  </si>
  <si>
    <t>Durante este periodo no se realizaron giros</t>
  </si>
  <si>
    <t>Giro realizado en el mes de febrero</t>
  </si>
  <si>
    <t>Giro realizado en el mes de marzo</t>
  </si>
  <si>
    <t>Giro realizado en el mes de abril</t>
  </si>
  <si>
    <t>Giro realizado en el mes de mayo</t>
  </si>
  <si>
    <t>Giro realizado con corte al mes de junio</t>
  </si>
  <si>
    <t>Giro realizado con corte al mes de septiembre</t>
  </si>
  <si>
    <t>Giro realizado con corte al mes de octubre</t>
  </si>
  <si>
    <t>Giro realizado con corte al mes de noviembre</t>
  </si>
  <si>
    <t>Fortalecer capacidades (aprender - haciendo) a mujeres en condición de  vulnerabilidad.</t>
  </si>
  <si>
    <t>Giro realizado con corte al mes de diciembre</t>
  </si>
  <si>
    <t>III ACTIVIDADES SUIFT (PRESUPUESTO) VIGENCIA 2022</t>
  </si>
  <si>
    <t>PRESUPUESTO VIGENCIA SUIFP 2022</t>
  </si>
  <si>
    <t>PRESUPUESTO
OBLIGADO (GIRADO) 2022</t>
  </si>
  <si>
    <t>Durante este mes no se realizaron giros</t>
  </si>
  <si>
    <t>Giros con corte a febrero</t>
  </si>
  <si>
    <t>Giros con corte a marzo</t>
  </si>
  <si>
    <t>Giros con corte a abril</t>
  </si>
  <si>
    <t>Giros con corte a mayo</t>
  </si>
  <si>
    <t>Giros con corte a junio</t>
  </si>
  <si>
    <t>Giros con corte a julio</t>
  </si>
  <si>
    <t>Giros con corte a agosto</t>
  </si>
  <si>
    <t xml:space="preserve">Fortalecer un programa “Mujeres que Reverdecen” para reforzar conocimientos y mejorar capacidades a mujeres en condición de vulnerabilidad. </t>
  </si>
  <si>
    <t>Giros con corte a septiembre</t>
  </si>
  <si>
    <t>Giros con corte a octubre</t>
  </si>
  <si>
    <t>Giros con corte a noviembre</t>
  </si>
  <si>
    <t>Giros con corte a diciembre</t>
  </si>
  <si>
    <t>III ACTIVIDADES SUIFT (PRESUPUESTO) VIGENCIA 2023</t>
  </si>
  <si>
    <t>PRESUPUESTO VIGENCIA SUIFP 2023</t>
  </si>
  <si>
    <t>PRESUPUESTO
OBLIGADO (GIRADO) 2023</t>
  </si>
  <si>
    <t>Giros con corte a enero</t>
  </si>
  <si>
    <t>III ACTIVIDADES SUIFT (PRESUPUESTO) VIGENCIA 2024</t>
  </si>
  <si>
    <t>PRESUPUESTO VIGENCIA SUIFP 2024</t>
  </si>
  <si>
    <t>PRESUPUESTO
OBLIGADO (GIRADO) 2024</t>
  </si>
  <si>
    <t>No se realizaron giros en el mes de enero</t>
  </si>
  <si>
    <t>IV GESTIÓN  (FÍSICO) VIGENCIA 2020</t>
  </si>
  <si>
    <t>DESCRIPCIÓN DEL INDICADORES DE GESTIÓN</t>
  </si>
  <si>
    <t>META VIGENCIA 2020</t>
  </si>
  <si>
    <t>AVANCE META VIGENCIA 2020</t>
  </si>
  <si>
    <t>% AVANCE META VIGENCIA 2020</t>
  </si>
  <si>
    <t>Procesos De Educación Y Participación Social Fortalecidos</t>
  </si>
  <si>
    <t>Cantidad</t>
  </si>
  <si>
    <t>Durante el mes de julio de 2020 participaron 17.224 personas en las estrategias de educación ambiental y  participación ciudadana, para un acumulado de  17.224 personas en lo corrido del plan de desarrollo.</t>
  </si>
  <si>
    <t>Durante el mes de agosto de 2020 participaron 14.376 personas en las estrategias de educación ambiental y  participación ciudadana, para un acumulado de  32.100 personas en lo corrido del plan de desarrollo.</t>
  </si>
  <si>
    <t>Durante el mes de septiembre de 2020 participaron 23.382 personas en las estrategias de educación ambiental y participación ciudadana, para un acumulado de 55.482 personas en lo corrido del plan de desarrollo</t>
  </si>
  <si>
    <t xml:space="preserve">Durante el mes de octubre de 2020 participaron 23.961 personas en las estrategias de educación ambiental y  participación ciudadana, para un acumulado de  79.443  personas en lo corrido del plan de desarrollo. </t>
  </si>
  <si>
    <t>Durante el mes de noviembre de 2020 participaron 12.848 personas en las estrategias de educación ambiental y  participación ciudadana, para un acumulado de  92.291  personas en lo corrido del plan de desarrollo.</t>
  </si>
  <si>
    <t>Durante el mes de diciembre de 2020 participaron 5.426 personas en las estrategias de educación ambiental y  participación ciudadana, para un acumulado de  97.717 personas en lo corrido del plan de desarrollo.</t>
  </si>
  <si>
    <t>IV GESTIÓN  (FÍSICO) VIGENCIA 2021</t>
  </si>
  <si>
    <t>META VIGENCIA 2021</t>
  </si>
  <si>
    <t>AVANCE META VIGENCIA 2021</t>
  </si>
  <si>
    <t>% AVANCE META VIGENCIA 2021</t>
  </si>
  <si>
    <t>Durante el mes de enero de 2021 participaron 12.976 personas en las estrategias de educación ambiental y  participación ciudadana, para un acumulado de 12.976 personas durante la vigencia y  110.693 personas en lo corrido del plan de desarrollo.</t>
  </si>
  <si>
    <t>Durante el mes de febrero de 2021 participaron 17.977 personas en las estrategias de educación ambiental y  participación ciudadana, para un acumulado de 30.953 personas durante la vigencia y  128.670 personas en lo corrido del plan de desarrollo.</t>
  </si>
  <si>
    <t>En cumplimiento de la meta plan de desarrollo, se han vinculado 175.174 personas  en las estrategias de educación ambiental y  participación ciudadana de los cuales 77.457 se han vinculado durante la vigencia 2021.</t>
  </si>
  <si>
    <t>En cumplimiento de la meta plan de desarrollo, se han vinculado 228.693 personas  en las estrategias de educación ambiental y  participación ciudadana de los cuales 130.976 se han vinculado durante la vigencia 2021.</t>
  </si>
  <si>
    <t>En cumplimiento de la meta plan de desarrollo, se han vinculado 272.764 personas  en las estrategias de educación ambiental y  participación ciudadana de los cuales 175.047 se han vinculado durante la vigencia 2021.</t>
  </si>
  <si>
    <t>En cumplimiento de la meta plan de desarrollo, se han vinculado 329.939 personas  en las estrategias de educación ambiental y  participación ciudadana de los cuales 232.222 se han vinculado durante la vigencia 2021.</t>
  </si>
  <si>
    <t>En cumplimiento de la meta plan de desarrollo, se han vinculado 384.621 personas  en las estrategias de educación ambiental y  participación ciudadana de los cuales 286.904 se han vinculado durante la vigencia 2021.</t>
  </si>
  <si>
    <t>En cumplimiento de la meta plan de desarrollo, se han vinculado 452.050 personas  en las estrategias de educación ambiental y  participación ciudadana de los cuales 354.323 se han vinculado durante la vigencia 2021.</t>
  </si>
  <si>
    <t>En cumplimiento de la meta plan de desarrollo, se han vinculado 526.501 personas  en las estrategias de educación ambiental y  participación ciudadana de los cuales 428.784 se han vinculado durante la vigencia 2021.</t>
  </si>
  <si>
    <t>En cumplimiento de la meta plan de desarrollo, se han vinculado 571.301 personas  en las estrategias de educación ambiental y  participación ciudadana de los cuales 473.584 se han vinculado durante la vigencia 2021.</t>
  </si>
  <si>
    <t>En cumplimiento de la meta plan de desarrollo, se han vinculado 611.565 personas  en las estrategias de educación ambiental y  participación ciudadana de los cuales 513.848 se han vinculado durante la vigencia 2021.</t>
  </si>
  <si>
    <t>En cumplimiento de la meta plan de desarrollo, se han vinculado 615.668 personas  en las estrategias de educación ambiental y  participación ciudadana de los cuales 520.951 se  vincularon durante la vigencia 2021.</t>
  </si>
  <si>
    <t>IV GESTIÓN  (FÍSICO) VIGENCIA 2022</t>
  </si>
  <si>
    <t>META VIGENCIA 2022</t>
  </si>
  <si>
    <t>AVANCE META VIGENCIA 2022</t>
  </si>
  <si>
    <t>% AVANCE META VIGENCIA 2022</t>
  </si>
  <si>
    <t>En cumplimiento de la meta plan de desarrollo se han vinculado 623.499 personas  en las estrategias de educación ambiental y  participación ciudadana de los cuales 4.831 se  vincularon durante la vigencia 2022.</t>
  </si>
  <si>
    <t>En cumplimiento de la meta plan de desarrollo se han vinculado 665.786 personas  en las estrategias de educación ambiental y  participación ciudadana de los cuales 50.118 se  han vinculado durante la vigencia 2022.</t>
  </si>
  <si>
    <t>En cumplimiento de la meta plan de desarrollo se han vinculado 741.090 personas  en las estrategias de educación ambiental y  participación ciudadana de los cuales 122.422 se  han vinculado durante la vigencia 2022.</t>
  </si>
  <si>
    <t>En cumplimiento de la meta plan de desarrollo se han vinculado 801.714 personas  en las estrategias de educación ambiental y  participación ciudadana de los cuales 183.046 se  han vinculado durante la vigencia 2022.</t>
  </si>
  <si>
    <t>En cumplimiento de la meta plan de desarrollo se han vinculado 895.446 personas  en las estrategias de educación ambiental y  participación ciudadana de los cuales 276.778  se  han vinculado durante la vigencia 2022.</t>
  </si>
  <si>
    <t>En cumplimiento de la meta plan de desarrollo se han vinculado 998.189 personas  en las estrategias de educación ambiental y  participación ciudadana de los cuales 379.521  se  han vinculado durante la vigencia 2022.</t>
  </si>
  <si>
    <t>En cumplimiento de la meta plan de desarrollo se han vinculado 1.066.386 personas  en las estrategias de educación ambiental y  participación ciudadana de los cuales 447.718 se  han vinculado durante la vigencia 2022.</t>
  </si>
  <si>
    <t>En cumplimiento de la meta plan de desarrollo se han vinculado 1.152.887 personas  en las estrategias de educación ambiental y  participación ciudadana de los cuales 534.219 se  han vinculado durante la vigencia 2022.</t>
  </si>
  <si>
    <t>En cumplimiento de la meta plan de desarrollo se han vinculado 1.231.969 personas  en las estrategias de educación ambiental y  participación ciudadana de los cuales 613.301 se  han vinculado durante la vigencia 2022.</t>
  </si>
  <si>
    <t>En cumplimiento de la meta plan de desarrollo se han vinculado 1.273.091 personas  en las estrategias de educación ambiental y  participación ciudadana de los cuales 654.423 se  han vinculado durante la vigencia 2022.</t>
  </si>
  <si>
    <t>En cumplimiento de la meta plan de desarrollo se han vinculado 1.297.759 personas  en las estrategias de educación ambiental y  participación ciudadana de los cuales 679.071 se  han vinculado durante la vigencia 2022</t>
  </si>
  <si>
    <t>En cumplimiento de la meta plan de desarrollo se han vinculado 1.301.849 personas  en las estrategias de educación ambiental y  participación ciudadana de los cuales 683.181 se  han vinculado durante la vigencia 2022</t>
  </si>
  <si>
    <t>IV GESTIÓN  (FÍSICO) VIGENCIA 2023</t>
  </si>
  <si>
    <t>META VIGENCIA 2023</t>
  </si>
  <si>
    <t>AVANCE META VIGENCIA 2023</t>
  </si>
  <si>
    <t>% AVANCE META VIGENCIA 2023</t>
  </si>
  <si>
    <t xml:space="preserve">En cumplimiento de la meta plan de desarrollo se han vinculado 1.306.248 personas  en las estrategias de educación ambiental y  participación ciudadana de los cuales 4.399 se  han vinculado durante la vigencia 2023. </t>
  </si>
  <si>
    <t xml:space="preserve">En cumplimiento de la meta plan de desarrollo se han vinculado 1.329.277 personas  en las estrategias de educación ambiental y  participación ciudadana de los cuales 27.428 se  han vinculado durante la vigencia 2023. </t>
  </si>
  <si>
    <t xml:space="preserve">En cumplimiento de la meta plan de desarrollo se han vinculado 1.395.610 personas  en las estrategias de educación ambiental y  participación ciudadana de los cuales 93.761 se  han vinculado durante la vigencia 2023. </t>
  </si>
  <si>
    <t xml:space="preserve">En cumplimiento de la meta plan de desarrollo se han vinculado 1.463.747 personas  en las estrategias de educación ambiental y  participación ciudadana de los cuales 161.898 se  han vinculado durante la vigencia 2023. </t>
  </si>
  <si>
    <t xml:space="preserve">En cumplimiento de la meta plan de desarrollo se han vinculado 1.550.184 personas  en las estrategias de educación ambiental y  participación ciudadana de los cuales 248.335 se  han vinculado durante la vigencia 2023. </t>
  </si>
  <si>
    <t xml:space="preserve">En cumplimiento de la meta plan de desarrollo se han vinculado 1.615.429 personas  en las estrategias de educación ambiental y  participación ciudadana de los cuales 313.580 se  han vinculado durante la vigencia 2023. </t>
  </si>
  <si>
    <t xml:space="preserve">En cumplimiento de la meta plan de desarrollo se han vinculado 1.668.617 personas  en las estrategias de educación ambiental y  participación ciudadana de los cuales 366.768 se  han vinculado durante la vigencia 2023. </t>
  </si>
  <si>
    <t xml:space="preserve">En cumplimiento de la meta plan de desarrollo se han vinculado 1.791.591 personas  en las estrategias de educación ambiental y  participación ciudadana de los cuales 489.742 se  han vinculado durante la vigencia 2023. </t>
  </si>
  <si>
    <t xml:space="preserve">En cumplimiento de la meta plan de desarrollo se han vinculado 1.829.090 personas  en las estrategias de educación ambiental y  participación ciudadana de los cuales 527.241 se  han vinculado durante la vigencia 2023. </t>
  </si>
  <si>
    <t xml:space="preserve">En cumplimiento de la meta plan de desarrollo se han vinculado 1.844.545 personas  en las estrategias de educación ambiental y  participación ciudadana de los cuales 542.696 se  han vinculado durante la vigencia 2023. </t>
  </si>
  <si>
    <t>IV GESTIÓN  (FÍSICO) VIGENCIA 2024</t>
  </si>
  <si>
    <t>META VIGENCIA 2024</t>
  </si>
  <si>
    <t>AVANCE META VIGENCIA 2024</t>
  </si>
  <si>
    <t>% AVANCE META VIGENCIA 2024</t>
  </si>
  <si>
    <t>Procesos de Educación Y Participación Social Fortalecidos</t>
  </si>
  <si>
    <t>En cumplimiento de la meta plan de desarrollo se vincularon 1.879.333 personas  en las estrategias de educación ambiental y participación ciudadana de los cuales  se han vinculado 32.435 durante la vigencia 2024.</t>
  </si>
  <si>
    <t xml:space="preserve">En cumplimiento de la meta plan de desarrollo se vincularon 1.943.292 personas  en las estrategias de educación ambiental y participación ciudadana de los cuales  se han vinculado 96.394  durante la vigencia 2024. </t>
  </si>
  <si>
    <t>wsdsa</t>
  </si>
  <si>
    <t>Versión: 13</t>
  </si>
  <si>
    <t>Subdirección de Ecosistemas y Ruralidad</t>
  </si>
  <si>
    <t>7769 Implementación de intervenciones para la restauración y mantenimiento de áreas de la Estructura Ecológica Principal, Cerros Orientales y otras áreas de interés ambiental de Bogotá</t>
  </si>
  <si>
    <t>12-OTROS DISTRITO</t>
  </si>
  <si>
    <t xml:space="preserve">263-RECURSOS PASIVOS PLUSVALIA </t>
  </si>
  <si>
    <t>27-FONDO CUENTA FINANCIACIÓN PGA</t>
  </si>
  <si>
    <t>41-PLUSVALIA</t>
  </si>
  <si>
    <t>508-PASIVOS EXIGIBLES CUPO</t>
  </si>
  <si>
    <t>1-100-F001 VA-RECURSOS DISTRITO</t>
  </si>
  <si>
    <t>1-100-F039 VA-CREDITO</t>
  </si>
  <si>
    <t>1-100-I004 VA-1% INGRESOS CORRIENTES-LEY 99 DE 1993</t>
  </si>
  <si>
    <t>1-100-I032 VA-OTROS RECURSOS GESTIÓN AMBIENTAL</t>
  </si>
  <si>
    <t>1-601-I015 PAS-MULTAS DE TRÁNSITO</t>
  </si>
  <si>
    <t>1-601-I021 PAS-PLUSVALÍA</t>
  </si>
  <si>
    <t>558-Pasivos Exigibles Rendimientos Financieros PGA</t>
  </si>
  <si>
    <t>82-Recursos Pasivos
Fondo Cuenta PGA</t>
  </si>
  <si>
    <t xml:space="preserve"> Implementar el plan de manejo de la franja de adecuación de los Cerros Orientales en lo que corresponde a la SDA</t>
  </si>
  <si>
    <t>Documentos de lineamientos técnicos para la conservación de la biodiversidad y sus servicios eco sistémicos .. (Click para expandir)</t>
  </si>
  <si>
    <t>Documentos de lineamientos técnicos realizados</t>
  </si>
  <si>
    <t>Número - Número: Cantidad</t>
  </si>
  <si>
    <t>N/A</t>
  </si>
  <si>
    <t>Identificación y priorización de senderos en conjunto con la Empresa de Acueducto y Alcantarillado de Bogotá, se adelanto la revisión de componentes de diseño del proyecto Serranía del Zuque</t>
  </si>
  <si>
    <t>Inicio de la implementación de la iniciativa“Caminos de Hijuefuchas”se vincula proponentes a la iniciativa en el proceso de monitoreo del río Fucha, taller de restauración y recorridos participativos</t>
  </si>
  <si>
    <t>Se logra la intervención de 3ha, se realizó la identificación y priorización de senderos, revisión de componentes de diseño Serranía del Zuque, firma del convenio interinstitucional con el PNUD</t>
  </si>
  <si>
    <t>Restaurar, rehabilitar o recuperar nuevas hectáreas y mantener y hacer seguimiento a las áreas ya restauradas.</t>
  </si>
  <si>
    <t>Servicio de restauración de ecosistemas</t>
  </si>
  <si>
    <t>Áreas en proceso de restauración</t>
  </si>
  <si>
    <t>Hectáreas - Hectarea: Superficie</t>
  </si>
  <si>
    <t>El acumulado al mes de octubre es de 1,54 ha implementadas en Humedal Vaca sector Norte (0,39 ha) y Sur (0,2 ha), Capellanía (0,14 ha) Parque Entrenubes (0,81 ha), respecto a las 5 ha de esta vigencia</t>
  </si>
  <si>
    <t xml:space="preserve">El acumulado total al mes de noviembre en áreas nuevas en restauración implementadas es de 2,54 ha y de 1729 individuos. </t>
  </si>
  <si>
    <t xml:space="preserve">El acumulado total al mes de diciembre en áreas nuevas en restauración implementadas es de 5,49ha y de 2.900 individuos. </t>
  </si>
  <si>
    <t xml:space="preserve"> Áreas en proceso restauración en mantenimiento </t>
  </si>
  <si>
    <t>Se continua con erradicación de retamo y replante en Chapinero vereda Verjones predio la Unión, estamos en conversaciones con propietario de otros predio en misma vereda.</t>
  </si>
  <si>
    <t xml:space="preserve">Se continua con las  actividades en la Localidad Chapinero vereda Verjones predio la Unión continuando con erradicación de retamo, replante y se empezaron trabajos en el Predio Utopia en misma vereda </t>
  </si>
  <si>
    <t>El avance del indicador a diciembre es de 5,24ha de las 54ha programadas para esta vigencia de los cuales en el periodo se continua con la  erradicación de rebrotes de retamo y plantación en ahoyado</t>
  </si>
  <si>
    <t>Implementar y efectuar el seguimiento a proyectos priorizados de conectividad ecológica para la conservación de la biodiversidad</t>
  </si>
  <si>
    <t xml:space="preserve">Documentos de planeación para la conservación de la biodiversidad y sus servicios eco sistémicos </t>
  </si>
  <si>
    <t>Documentos de planeación realizados</t>
  </si>
  <si>
    <t xml:space="preserve">Se identificaron los nodos del corredor Cuenca Alta-Cerro -Van Der Hammen-Torca, se ajustó el trazado corredor Cerros-El Virrey y se desarrollaron 13 secciones del diagnóstico de este corredor.
</t>
  </si>
  <si>
    <t>Se avanzó en la consolidación del documento de diagnóstico construido participativamente con todos los actores de la mesa del corredor Cerros - El Virrey.</t>
  </si>
  <si>
    <t>Se continua la consolidación del documento de diagnóstico construido participativamente con todos los actores de la mesa del corredor del gran Chicó,</t>
  </si>
  <si>
    <t>Se avanzó en un 46.28%, cabe señalar que esta meta inicia de una línea base establecida de 44%, lo anterior está representado en la ejecución de las diversas actividades, las cuales para el mes de enero aportan una magnitud de 0.36% al total de la meta.</t>
  </si>
  <si>
    <t>En el mes de enero se registran 0,12ha nuevas, las cuales corresponden a 0,04ha en el Parque Ecológico Distrital de Humedal Juan Amarillo como parte de la fase 2 del plan de restauración de la Chucua de los Curíes. Por otra parte, se realizan 0,08ha en PEDH Humedal la Conejera.</t>
  </si>
  <si>
    <t>Se reporta un acumulado de 1,48ha, lo cual se distribuye entre lo reportado en las áreas de humedal de mantenimiento, por contrato de Aguas de Bogotá y lo realizado en el predio Utopia</t>
  </si>
  <si>
    <t>4corredores</t>
  </si>
  <si>
    <t>Se avanzó en consolidar la propuesta de procedimiento para implementar y efectuar el seguimiento a corredores de conectividad ecológica en Bogotá D.C</t>
  </si>
  <si>
    <t>Avanza implementación iniciativa “Caminos de Hijuefuchas” realizando 2 talleres y preparación huertas. Hitos de amojonamiento sociocultural, se participa en mesa interinstitucional observaciones a propuesta de diseño y diagramación de señalética IDT.</t>
  </si>
  <si>
    <t>Documentos de lineamientos técnicos para la conservación de la biodiversidad y sus servicios eco sistémico</t>
  </si>
  <si>
    <t>Inversión - Adquisición de Bienes y Servicios: Alcanzar el 75% de cumplimiento del  plan de manejo de la franja de adecuación de los Cerros Orientales en lo que corresponde a la SDA.</t>
  </si>
  <si>
    <t>Operador Logistico Obligado</t>
  </si>
  <si>
    <t>Prestaciones de servicio y operador logístico obligados hasta Octubre</t>
  </si>
  <si>
    <t>Prestaciones de servicio obligadas hasta noviembre, operador logístico y adición al contrato de transporte.</t>
  </si>
  <si>
    <t>Prestaciones de servicio obligadas hasta Diciembre y adiciones, operador logístico, adición al contrato de transporte, convenio de restauración con IDIPRON, fortalecimiento de huertas comunitarias, estudios y diseños 200ha</t>
  </si>
  <si>
    <t>Inversión - Adquisición de Bienes y Servicios: Restaurar, rehabilitar o recuperar a 370 nuevas hectáreas degradadas en la estructura ecológica principal y áreas de interés ambiental, con 450.000 individuos.</t>
  </si>
  <si>
    <t>No hubo ejecución presupuestal</t>
  </si>
  <si>
    <t>Prestaciones de servicio obligadas hasta Octubre</t>
  </si>
  <si>
    <t>Prestaciones de servicio obligadas hasta Noviembre y adición al contrato de transporte.</t>
  </si>
  <si>
    <t>Prestaciones de servicio obligadas hasta diciembre y adiciones, adición al contrato de transporte y contrato de Estudios y Diseños de 200ha</t>
  </si>
  <si>
    <t xml:space="preserve"> Inversión - Adquisición de Bienes y Servicios: Mantener 590 hectáreas priorizadas en proceso de recuperación, rehabilitación o restauración ecológica en la estructura ecológica principal y áreas de interés ambiental.</t>
  </si>
  <si>
    <t>Prestaciones de servicio y servicio de telefonía obligados hasta Octubre</t>
  </si>
  <si>
    <t>Prestaciones de servicio obligadas hasta Noviembre, servicio de telefonía  y adición al contrato de transporte.</t>
  </si>
  <si>
    <t>Prestaciones de servicio obligadas hasta diciembre y adiciones, servicio de telefonía, adición al contrato de transporte, convenio de ocupaciones ilegales, adquisición de chaquetas, Elementos Informativos Interno y Externo,</t>
  </si>
  <si>
    <t xml:space="preserve"> Inversión - Adquisición de Bienes y Servicios: Implementar y efectuar el seguimiento a cuatro (4) proyectos de conectividad ecológica para la conservación de la biodiversidad, incluyendo el corredor ecológico regional Paramos Chingaza-Sumapaz; corredores cuenca alta, Cerros orientales, Van Der Hammen, Torca; Corredor Cerros y el Virrey; y corredores suba - conejera (Urbano - Rural).</t>
  </si>
  <si>
    <t>Prestaciones de servicio suscritos hasta Octubre</t>
  </si>
  <si>
    <t>Prestaciones de servicio obligadas hasta Noviembre  y adición al contrato de transporte.</t>
  </si>
  <si>
    <t>Prestaciones de servicio obligadas hasta diciembre y adición, contrato de diseño e implemtación de un diplomado virtual  y adición al contrato de transporte.</t>
  </si>
  <si>
    <t>1000G725Porcentaje de acciones de fortalecimineto a los beneficairios directos , emprendidas-</t>
  </si>
  <si>
    <t>Porcentaje- Porcentaje: Cantidad</t>
  </si>
  <si>
    <t xml:space="preserve">0900G188- Areas sembradas con cobertura vegetal </t>
  </si>
  <si>
    <t>Hectáreas- Hectarea: Superficie</t>
  </si>
  <si>
    <t xml:space="preserve"> 0900G042Alianzas Estratégicas Establecidas Para El Posicionamiento Institucional</t>
  </si>
  <si>
    <t>Número- Número: Cantidad</t>
  </si>
  <si>
    <t>Se identificaron los nodos del corredor Cuenca Alta-Cerro -Van Der Hammen-Torca, se ajustó el trazado corredor Cerros-El Virrey y se desarrollaron 13 secciones del diagnóstico de este corredor.</t>
  </si>
  <si>
    <t>Se continua la consolidación del documento de diagnóstico construido participativamente con todos los actores de la mesa del corredor del gran Chicó</t>
  </si>
  <si>
    <t>Se modifica la periodicidad de reporte y la estructura del documento se ajustó de acuerdo al plan de desarrollo vigente</t>
  </si>
  <si>
    <t>Radicado 2020IE152434 de septiembre 08 de 2020</t>
  </si>
  <si>
    <t>Durante la vigencia 2024 se vincularon 22.513 personas en la estrategia de participación ciudadana  y 376.600 personas en lo corrido del Plan de Desarrollo que representa el 94,61% de avance en el cuatrienio. Se desarrollaron las actividades de Secretaría Técnica de las Comisiones Ambientales Locales (CAL) con disponibilidad para desarrollarlas según las alcaldías locales, desarrollando las sesiones relacionadas con la planificación anual de la instancia, además de impulsar los mecanismos de participación relacionados con la construcción del Plan de Desarrollo Distrital FASE II Aspiraciones Comunes. Las actividades desarrolladas para el cumplimiento de la meta de vinculación de ciudadanos a procesos de participación, estuvieron relacionadas con la ejecución de acciones en función de los compromisos locales de las CAL y demás instancias de participación y coordinación, el desarrollo de jornadas de intervención en fortalecimiento de la participación ambiental y actividades en el marco del día mundial del agua.</t>
  </si>
  <si>
    <t>Durante la vigencia 2024 se vincularon 64.877 personas en las estrategias de educación ambiental y 1.554.688 personas en lo corrido del Plan de Desarrollo que representa el 97,69% de avance en el cuatrienio. Se desarrollaron acciones de educación ambiental en las aulas ambientales y en las localidades del D.C. con énfasis en Biodiversidad, cambio climático, consumo sostenible y responsable, gestión de riesgos, estructura ecológica principal, infraestructuras vegetadas, protección del agua y salud ambiental, donde se ejecutaron acciones pedagógicas de manera virtual y presencial, así como recorridos de interpretación presenciales, resaltando actividades como las realizadas en el marco del Día Mundial del Agua, Día Mundial del Clima y las caminatas con servidoras/es públicas/os en el marco del conveninio con el DASCD.</t>
  </si>
  <si>
    <t>Durante el mes de marzo de 2024, el equipo pedagógico de la estrategia aulas ambientales contó con la participación de 26.254 personas para un total de 38.605 durante la vigencia. Las actividades ejecutadas durante el mes de marzo por los equipos pedagógicos de las aulas ambientales tuvieron un énfasis en Biodiversidad, cambio climático, consumo sostenible y responsable, gestión de riesgos, estructura ecológica principal, infraestructuras vegetadas, protección del agua y salud ambiental, donde se ejecutaron acciones pedagógicas de manera virtual y presencial, así como recorridos de interpretación presenciales, resaltando actividades como las realizadas en el marco del Día Mundial del Agua y Día Mundial del Clima.</t>
  </si>
  <si>
    <t>En cumplimiento de la meta plan de desarrollo se vincularon 1.944.210 personas  en las estrategias de educación ambiental y participación, ciudadana de los cuales se han vinculado 97.312 durante la vigencia 2024.  
Esta participación se adelantó en el marco del desarrollo de las estrategias de educación ambiental: aulas ambientales, educación ambiental en las localidades, caminatas ecológicas y educación ambiental por medio de las TIC, donde se ejecutaron acciones pedagógicas y recorridos de interpretación de manera virtual y presencial, resaltando actividades realizadas en el marco de las celebración del Calendario Ambiental. Así mismo, mediante la participación en acciones enfocadas en las situaciones ambientales conflictivas, enmarcadas en el cuidado y protección del ambiente, jornadas de intervención en fortalecimiento de la participación ambiental en el marco de los pactos locales y demás temas en desarrollo de las Comisiones Ambientales Locales.</t>
  </si>
  <si>
    <t>En la vigencia 2024 a marzo se realizaron acciones que corresponden en magnitud a 0,60, y un acumulado en lo avanzado en el cuatrienio del 92,00%  en el diseño y ejecución de los planes de comunicaciones. Las actividades durante el mes de marzo fueron: Se realizó la publicación de 46 contenidos en las carteleras digitales de la entidad. Se enviaron 39 mensajes a través del correo comunicacioninterna@ambientebogota.gov.co  con las noticias institucionales y de la Administración distrital, así como el boletín virtual “Para estar en Ambiente”, Miércoles de Mujer y las actividades realizadas por las diferentes áreas (Información de interés). Se publicaron 2 fondos de pantalla en los computadores de la Secretaría de Ambiente. Se elaboraron 32 comunicados y notas para divulgar masiva y oportunamente las actuaciones institucionales y la gestión adelantada por las diferentes dependencias de la entidad. Se realizaron 2 convocatorias a medios de comunicación: Rueda de prensa declaratoria Alerta Fase 1 calidad del aire y Rueda de prensa operativos Semana Santa fauna y flora silvestre. En las redes sociales de la entidad los resultados durante este mes fueron: 338 nuevos seguidores en Twitter (X) para un consolidado de 161.945; en Facebook 35 nuevos seguidores para un consolidado de 58.622; 161 en Instagram para un consolidado de 63.979; en TikTok obtuvimos un consolidado de 6.273 y 14,393.796 visualizaciones consolidadas de los videos institucionales en el canal de YouTube. En la página web de la SDA www.ambientebogota.gov.co se publicaron y actualizaron 39 contenidos y se registraron 198.096 visitas. Se diseñaron y publicaron 124 piezas de comunicación a través de los canales internos y externos. Se produjeron 37 contenidos audiovisuales sobre los diferentes temas de interés de la Secretaría Distrital de Ambiente. Se realizaron campañas, eventos y celebraciones del calendario ecológico que permitieron divulgar y posicionar los mensajes institucionales</t>
  </si>
  <si>
    <r>
      <t>Versión:</t>
    </r>
    <r>
      <rPr>
        <b/>
        <sz val="12"/>
        <color rgb="FFFF0000"/>
        <rFont val="Arial"/>
        <family val="2"/>
      </rPr>
      <t xml:space="preserve"> </t>
    </r>
    <r>
      <rPr>
        <b/>
        <sz val="12"/>
        <rFont val="Arial"/>
        <family val="2"/>
      </rPr>
      <t>14</t>
    </r>
  </si>
  <si>
    <t>MARZO DE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</si>
</sst>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164" formatCode="_-* #,##0\ _€_-;\-* #,##0\ _€_-;_-* &quot;-&quot;??\ _€_-;_-@"/>
    <numFmt numFmtId="165" formatCode="#,##0_ ;\-#,##0\ "/>
    <numFmt numFmtId="166" formatCode="0.0%"/>
    <numFmt numFmtId="167" formatCode="#,##0.0"/>
    <numFmt numFmtId="168" formatCode="_-* #,##0_-;\-* #,##0_-;_-* &quot;-&quot;_-;_-@"/>
    <numFmt numFmtId="169" formatCode="_-* #,##0.00_-;\-* #,##0.00_-;_-* &quot;-&quot;??_-;_-@"/>
    <numFmt numFmtId="170" formatCode="&quot;$&quot;\ #,##0.00"/>
    <numFmt numFmtId="171" formatCode="&quot;$&quot;\ #,##0"/>
    <numFmt numFmtId="172" formatCode="#,##0.000"/>
    <numFmt numFmtId="173" formatCode="#,##0.000;\-#,##0.000"/>
    <numFmt numFmtId="174" formatCode="_-&quot;$&quot;\ * #,##0_-;\-&quot;$&quot;\ * #,##0_-;_-&quot;$&quot;\ * &quot;-&quot;_-;_-@"/>
    <numFmt numFmtId="175" formatCode="_-* #,##0_-;\-* #,##0_-;_-* &quot;-&quot;??_-;_-@"/>
    <numFmt numFmtId="176" formatCode="_([$$-240A]\ * #,##0_);_([$$-240A]\ * \(#,##0\);_([$$-240A]\ * &quot;-&quot;??_);_(@_)"/>
    <numFmt numFmtId="177" formatCode="_-&quot;$&quot;\ * #,##0_-;\-&quot;$&quot;\ * #,##0_-;_-&quot;$&quot;\ * &quot;-&quot;??_-;_-@"/>
    <numFmt numFmtId="178" formatCode="#,##0.00_ ;\-#,##0.00\ "/>
  </numFmts>
  <fonts count="69" x14ac:knownFonts="1">
    <font>
      <sz val="11"/>
      <name val="Calibri"/>
      <scheme val="minor"/>
    </font>
    <font>
      <sz val="11"/>
      <name val="Calibri"/>
      <family val="2"/>
    </font>
    <font>
      <sz val="24"/>
      <name val="Calibri"/>
      <family val="2"/>
    </font>
    <font>
      <sz val="11"/>
      <name val="Calibri"/>
      <family val="2"/>
    </font>
    <font>
      <b/>
      <sz val="30"/>
      <name val="Arial"/>
      <family val="2"/>
    </font>
    <font>
      <b/>
      <sz val="30"/>
      <name val="Calibri"/>
      <family val="2"/>
    </font>
    <font>
      <b/>
      <sz val="20"/>
      <name val="Arial"/>
      <family val="2"/>
    </font>
    <font>
      <b/>
      <sz val="14"/>
      <name val="Arial"/>
      <family val="2"/>
    </font>
    <font>
      <b/>
      <sz val="16"/>
      <name val="Arial"/>
      <family val="2"/>
    </font>
    <font>
      <b/>
      <sz val="12"/>
      <name val="Arial"/>
      <family val="2"/>
    </font>
    <font>
      <sz val="12"/>
      <name val="Arial"/>
      <family val="2"/>
    </font>
    <font>
      <sz val="11"/>
      <name val="Arial"/>
      <family val="2"/>
    </font>
    <font>
      <sz val="14"/>
      <name val="Arial"/>
      <family val="2"/>
    </font>
    <font>
      <b/>
      <sz val="14"/>
      <name val="Calibri"/>
      <family val="2"/>
    </font>
    <font>
      <b/>
      <sz val="16"/>
      <name val="Calibri"/>
      <family val="2"/>
    </font>
    <font>
      <b/>
      <sz val="18"/>
      <name val="Calibri"/>
      <family val="2"/>
    </font>
    <font>
      <b/>
      <sz val="14"/>
      <name val="Calibri"/>
      <family val="2"/>
    </font>
    <font>
      <sz val="11"/>
      <color rgb="FF000000"/>
      <name val="Arial"/>
      <family val="2"/>
    </font>
    <font>
      <sz val="11"/>
      <name val="Calibri"/>
      <family val="2"/>
    </font>
    <font>
      <sz val="12"/>
      <color rgb="FF000000"/>
      <name val="Arial"/>
      <family val="2"/>
    </font>
    <font>
      <sz val="14"/>
      <name val="Arial"/>
      <family val="2"/>
    </font>
    <font>
      <sz val="10"/>
      <name val="Times New Roman"/>
      <family val="1"/>
    </font>
    <font>
      <b/>
      <sz val="12"/>
      <color rgb="FF000000"/>
      <name val="Arial"/>
      <family val="2"/>
    </font>
    <font>
      <sz val="14"/>
      <color rgb="FF000000"/>
      <name val="Arial"/>
      <family val="2"/>
    </font>
    <font>
      <sz val="12"/>
      <name val="Calibri"/>
      <family val="2"/>
    </font>
    <font>
      <sz val="11"/>
      <color rgb="FF000000"/>
      <name val="Calibri"/>
      <family val="2"/>
    </font>
    <font>
      <b/>
      <sz val="11"/>
      <name val="Calibri"/>
      <family val="2"/>
    </font>
    <font>
      <b/>
      <sz val="20"/>
      <name val="Calibri"/>
      <family val="2"/>
    </font>
    <font>
      <sz val="30"/>
      <name val="Arial"/>
      <family val="2"/>
    </font>
    <font>
      <sz val="20"/>
      <name val="Calibri"/>
      <family val="2"/>
    </font>
    <font>
      <sz val="10"/>
      <name val="Arial"/>
      <family val="2"/>
    </font>
    <font>
      <sz val="8"/>
      <name val="Arial"/>
      <family val="2"/>
    </font>
    <font>
      <sz val="11"/>
      <name val="Arial Narrow"/>
      <family val="2"/>
    </font>
    <font>
      <sz val="16"/>
      <name val="Arial"/>
      <family val="2"/>
    </font>
    <font>
      <sz val="12"/>
      <name val="Arial Narrow"/>
      <family val="2"/>
    </font>
    <font>
      <sz val="9"/>
      <name val="Arial"/>
      <family val="2"/>
    </font>
    <font>
      <sz val="11"/>
      <name val="Arial"/>
      <family val="2"/>
    </font>
    <font>
      <b/>
      <sz val="11"/>
      <color rgb="FF000000"/>
      <name val="Arial"/>
      <family val="2"/>
    </font>
    <font>
      <b/>
      <sz val="11"/>
      <name val="Arial"/>
      <family val="2"/>
    </font>
    <font>
      <sz val="10"/>
      <color rgb="FF000000"/>
      <name val="Arial"/>
      <family val="2"/>
    </font>
    <font>
      <b/>
      <sz val="10"/>
      <name val="Arial"/>
      <family val="2"/>
    </font>
    <font>
      <b/>
      <sz val="8"/>
      <name val="Arial"/>
      <family val="2"/>
    </font>
    <font>
      <sz val="7"/>
      <name val="Calibri"/>
      <family val="2"/>
    </font>
    <font>
      <sz val="7"/>
      <name val="Arial"/>
      <family val="2"/>
    </font>
    <font>
      <sz val="7"/>
      <name val="Arial"/>
      <family val="2"/>
    </font>
    <font>
      <b/>
      <sz val="7"/>
      <name val="Arial"/>
      <family val="2"/>
    </font>
    <font>
      <sz val="10"/>
      <color rgb="FF205867"/>
      <name val="Arial"/>
      <family val="2"/>
    </font>
    <font>
      <sz val="7"/>
      <color rgb="FFFF0000"/>
      <name val="Arial"/>
      <family val="2"/>
    </font>
    <font>
      <b/>
      <sz val="22"/>
      <name val="Calibri"/>
      <family val="2"/>
    </font>
    <font>
      <b/>
      <sz val="14"/>
      <color rgb="FF000000"/>
      <name val="Arial"/>
      <family val="2"/>
    </font>
    <font>
      <sz val="10"/>
      <name val="Calibri"/>
      <family val="2"/>
    </font>
    <font>
      <b/>
      <sz val="9"/>
      <name val="Arial"/>
      <family val="2"/>
    </font>
    <font>
      <sz val="10"/>
      <name val="Arial"/>
      <family val="2"/>
    </font>
    <font>
      <b/>
      <sz val="10"/>
      <name val="Calibri"/>
      <family val="2"/>
    </font>
    <font>
      <b/>
      <sz val="10"/>
      <color rgb="FF000000"/>
      <name val="Arial"/>
      <family val="2"/>
    </font>
    <font>
      <b/>
      <sz val="11"/>
      <name val="Calibri"/>
      <family val="2"/>
    </font>
    <font>
      <sz val="14"/>
      <name val="Tahoma"/>
      <family val="2"/>
    </font>
    <font>
      <b/>
      <sz val="14"/>
      <name val="Tahoma"/>
      <family val="2"/>
    </font>
    <font>
      <b/>
      <sz val="24"/>
      <name val="Arial"/>
      <family val="2"/>
    </font>
    <font>
      <b/>
      <sz val="14"/>
      <name val="Arial"/>
      <family val="2"/>
    </font>
    <font>
      <b/>
      <sz val="20"/>
      <name val="Arial"/>
      <family val="2"/>
    </font>
    <font>
      <b/>
      <sz val="11"/>
      <name val="Arial"/>
      <family val="2"/>
    </font>
    <font>
      <b/>
      <sz val="16"/>
      <name val="Arial"/>
      <family val="2"/>
    </font>
    <font>
      <b/>
      <sz val="10"/>
      <name val="Arial"/>
      <family val="2"/>
    </font>
    <font>
      <u/>
      <sz val="11"/>
      <name val="Calibri"/>
      <family val="2"/>
    </font>
    <font>
      <b/>
      <u/>
      <sz val="10"/>
      <name val="Arial"/>
      <family val="2"/>
    </font>
    <font>
      <sz val="11"/>
      <name val="Calibri"/>
      <family val="2"/>
      <scheme val="minor"/>
    </font>
    <font>
      <sz val="14"/>
      <name val="Calibri"/>
      <family val="2"/>
    </font>
    <font>
      <b/>
      <sz val="12"/>
      <color rgb="FFFF0000"/>
      <name val="Arial"/>
      <family val="2"/>
    </font>
  </fonts>
  <fills count="16">
    <fill>
      <patternFill patternType="none"/>
    </fill>
    <fill>
      <patternFill patternType="gray125"/>
    </fill>
    <fill>
      <patternFill patternType="solid">
        <fgColor rgb="FF92D050"/>
        <bgColor rgb="FF92D050"/>
      </patternFill>
    </fill>
    <fill>
      <patternFill patternType="solid">
        <fgColor rgb="FF00B050"/>
        <bgColor rgb="FF00B050"/>
      </patternFill>
    </fill>
    <fill>
      <patternFill patternType="solid">
        <fgColor rgb="FF76923C"/>
        <bgColor rgb="FF76923C"/>
      </patternFill>
    </fill>
    <fill>
      <patternFill patternType="solid">
        <fgColor rgb="FF669900"/>
        <bgColor rgb="FF669900"/>
      </patternFill>
    </fill>
    <fill>
      <patternFill patternType="solid">
        <fgColor rgb="FFEAF1DD"/>
        <bgColor rgb="FFEAF1DD"/>
      </patternFill>
    </fill>
    <fill>
      <patternFill patternType="solid">
        <fgColor rgb="FFD6E3BC"/>
        <bgColor rgb="FFD6E3BC"/>
      </patternFill>
    </fill>
    <fill>
      <patternFill patternType="solid">
        <fgColor rgb="FFD8D8D8"/>
        <bgColor rgb="FFD8D8D8"/>
      </patternFill>
    </fill>
    <fill>
      <patternFill patternType="solid">
        <fgColor rgb="FFFFC000"/>
        <bgColor rgb="FFFFC000"/>
      </patternFill>
    </fill>
    <fill>
      <patternFill patternType="solid">
        <fgColor rgb="FFFFFFFF"/>
        <bgColor rgb="FFFFFFFF"/>
      </patternFill>
    </fill>
    <fill>
      <patternFill patternType="solid">
        <fgColor rgb="FFD9D9D9"/>
        <bgColor rgb="FFD9D9D9"/>
      </patternFill>
    </fill>
    <fill>
      <patternFill patternType="solid">
        <fgColor rgb="FF75DBFF"/>
        <bgColor rgb="FF75DBFF"/>
      </patternFill>
    </fill>
    <fill>
      <patternFill patternType="solid">
        <fgColor theme="0" tint="-0.249977111117893"/>
        <bgColor indexed="64"/>
      </patternFill>
    </fill>
    <fill>
      <patternFill patternType="solid">
        <fgColor theme="0" tint="-0.14999847407452621"/>
        <bgColor indexed="64"/>
      </patternFill>
    </fill>
    <fill>
      <patternFill patternType="solid">
        <fgColor rgb="FF92D050"/>
        <bgColor indexed="64"/>
      </patternFill>
    </fill>
  </fills>
  <borders count="188">
    <border>
      <left/>
      <right/>
      <top/>
      <bottom/>
      <diagonal/>
    </border>
    <border>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bottom/>
      <diagonal/>
    </border>
    <border>
      <left/>
      <right style="medium">
        <color rgb="FF000000"/>
      </right>
      <top/>
      <bottom/>
      <diagonal/>
    </border>
    <border>
      <left/>
      <right/>
      <top style="thin">
        <color rgb="FF000000"/>
      </top>
      <bottom style="medium">
        <color rgb="FF000000"/>
      </bottom>
      <diagonal/>
    </border>
    <border>
      <left/>
      <right/>
      <top style="thin">
        <color rgb="FF000000"/>
      </top>
      <bottom style="medium">
        <color rgb="FF000000"/>
      </bottom>
      <diagonal/>
    </border>
    <border>
      <left/>
      <right/>
      <top style="thin">
        <color rgb="FF000000"/>
      </top>
      <bottom style="medium">
        <color rgb="FF000000"/>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style="medium">
        <color rgb="FF000000"/>
      </left>
      <right style="medium">
        <color rgb="FF000000"/>
      </right>
      <top style="medium">
        <color rgb="FF000000"/>
      </top>
      <bottom/>
      <diagonal/>
    </border>
    <border>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style="medium">
        <color rgb="FF000000"/>
      </left>
      <right style="medium">
        <color rgb="FF000000"/>
      </right>
      <top/>
      <bottom/>
      <diagonal/>
    </border>
    <border>
      <left/>
      <right style="thin">
        <color rgb="FF000000"/>
      </right>
      <top/>
      <bottom/>
      <diagonal/>
    </border>
    <border>
      <left style="thin">
        <color rgb="FF000000"/>
      </left>
      <right style="thin">
        <color rgb="FF000000"/>
      </right>
      <top/>
      <bottom/>
      <diagonal/>
    </border>
    <border>
      <left style="thin">
        <color rgb="FF000000"/>
      </left>
      <right style="medium">
        <color rgb="FF000000"/>
      </right>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right style="thin">
        <color rgb="FF000000"/>
      </right>
      <top style="medium">
        <color rgb="FF000000"/>
      </top>
      <bottom/>
      <diagonal/>
    </border>
    <border>
      <left style="thin">
        <color rgb="FF000000"/>
      </left>
      <right/>
      <top style="medium">
        <color rgb="FF000000"/>
      </top>
      <bottom/>
      <diagonal/>
    </border>
    <border>
      <left style="medium">
        <color rgb="FF000000"/>
      </left>
      <right style="medium">
        <color rgb="FF000000"/>
      </right>
      <top style="medium">
        <color rgb="FF000000"/>
      </top>
      <bottom/>
      <diagonal/>
    </border>
    <border>
      <left/>
      <right style="medium">
        <color rgb="FF000000"/>
      </right>
      <top style="medium">
        <color rgb="FF000000"/>
      </top>
      <bottom/>
      <diagonal/>
    </border>
    <border>
      <left style="medium">
        <color rgb="FF000000"/>
      </left>
      <right/>
      <top style="medium">
        <color rgb="FF000000"/>
      </top>
      <bottom/>
      <diagonal/>
    </border>
    <border>
      <left style="medium">
        <color rgb="FF000000"/>
      </left>
      <right style="medium">
        <color rgb="FF000000"/>
      </right>
      <top/>
      <bottom/>
      <diagonal/>
    </border>
    <border>
      <left/>
      <right style="thin">
        <color rgb="FF000000"/>
      </right>
      <top/>
      <bottom/>
      <diagonal/>
    </border>
    <border>
      <left style="thin">
        <color rgb="FF000000"/>
      </left>
      <right style="thin">
        <color rgb="FF000000"/>
      </right>
      <top/>
      <bottom/>
      <diagonal/>
    </border>
    <border>
      <left style="thin">
        <color rgb="FF000000"/>
      </left>
      <right style="medium">
        <color rgb="FF000000"/>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style="thin">
        <color rgb="FF000000"/>
      </top>
      <bottom/>
      <diagonal/>
    </border>
    <border>
      <left/>
      <right style="medium">
        <color rgb="FF000000"/>
      </right>
      <top style="thin">
        <color rgb="FF000000"/>
      </top>
      <bottom/>
      <diagonal/>
    </border>
    <border>
      <left style="medium">
        <color rgb="FF000000"/>
      </left>
      <right/>
      <top style="medium">
        <color rgb="FF000000"/>
      </top>
      <bottom/>
      <diagonal/>
    </border>
    <border>
      <left style="medium">
        <color rgb="FF000000"/>
      </left>
      <right style="thin">
        <color rgb="FF000000"/>
      </right>
      <top style="medium">
        <color rgb="FF000000"/>
      </top>
      <bottom/>
      <diagonal/>
    </border>
    <border>
      <left style="medium">
        <color rgb="FF000000"/>
      </left>
      <right/>
      <top/>
      <bottom style="thin">
        <color rgb="FF000000"/>
      </bottom>
      <diagonal/>
    </border>
    <border>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medium">
        <color rgb="FF000000"/>
      </left>
      <right/>
      <top/>
      <bottom/>
      <diagonal/>
    </border>
    <border>
      <left style="medium">
        <color rgb="FF000000"/>
      </left>
      <right style="thin">
        <color rgb="FF000000"/>
      </right>
      <top/>
      <bottom/>
      <diagonal/>
    </border>
    <border>
      <left style="medium">
        <color rgb="FF000000"/>
      </left>
      <right style="thin">
        <color rgb="FF000000"/>
      </right>
      <top style="medium">
        <color rgb="FF000000"/>
      </top>
      <bottom style="medium">
        <color rgb="FF000000"/>
      </bottom>
      <diagonal/>
    </border>
    <border>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medium">
        <color rgb="FF000000"/>
      </left>
      <right/>
      <top/>
      <bottom/>
      <diagonal/>
    </border>
    <border>
      <left style="medium">
        <color rgb="FF000000"/>
      </left>
      <right style="thin">
        <color rgb="FF000000"/>
      </right>
      <top/>
      <bottom/>
      <diagonal/>
    </border>
    <border>
      <left style="thin">
        <color rgb="FF000000"/>
      </left>
      <right/>
      <top style="medium">
        <color rgb="FF000000"/>
      </top>
      <bottom/>
      <diagonal/>
    </border>
    <border>
      <left style="medium">
        <color rgb="FF000000"/>
      </left>
      <right/>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top/>
      <bottom/>
      <diagonal/>
    </border>
    <border>
      <left style="medium">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
      <left style="medium">
        <color rgb="FF000000"/>
      </left>
      <right style="medium">
        <color rgb="FF000000"/>
      </right>
      <top/>
      <bottom style="medium">
        <color rgb="FF000000"/>
      </bottom>
      <diagonal/>
    </border>
    <border>
      <left style="medium">
        <color rgb="FF000000"/>
      </left>
      <right style="thin">
        <color rgb="FF000000"/>
      </right>
      <top/>
      <bottom style="medium">
        <color rgb="FF000000"/>
      </bottom>
      <diagonal/>
    </border>
    <border>
      <left style="thin">
        <color rgb="FF000000"/>
      </left>
      <right/>
      <top/>
      <bottom style="medium">
        <color rgb="FF000000"/>
      </bottom>
      <diagonal/>
    </border>
    <border>
      <left style="medium">
        <color rgb="FF000000"/>
      </left>
      <right/>
      <top style="thin">
        <color rgb="FF000000"/>
      </top>
      <bottom/>
      <diagonal/>
    </border>
    <border>
      <left style="thin">
        <color rgb="FF000000"/>
      </left>
      <right style="thin">
        <color rgb="FF000000"/>
      </right>
      <top/>
      <bottom style="thin">
        <color rgb="FF000000"/>
      </bottom>
      <diagonal/>
    </border>
    <border>
      <left style="medium">
        <color rgb="FF000000"/>
      </left>
      <right/>
      <top style="medium">
        <color rgb="FF000000"/>
      </top>
      <bottom style="thin">
        <color rgb="FF000000"/>
      </bottom>
      <diagonal/>
    </border>
    <border>
      <left style="thin">
        <color rgb="FF000000"/>
      </left>
      <right style="medium">
        <color rgb="FF000000"/>
      </right>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style="medium">
        <color rgb="FF000000"/>
      </right>
      <top style="thin">
        <color rgb="FF000000"/>
      </top>
      <bottom/>
      <diagonal/>
    </border>
    <border>
      <left style="thin">
        <color rgb="FF000000"/>
      </left>
      <right style="medium">
        <color rgb="FF000000"/>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bottom/>
      <diagonal/>
    </border>
    <border>
      <left/>
      <right/>
      <top/>
      <bottom/>
      <diagonal/>
    </border>
    <border>
      <left/>
      <right/>
      <top/>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medium">
        <color rgb="FF000000"/>
      </left>
      <right style="medium">
        <color rgb="FF000000"/>
      </right>
      <top style="medium">
        <color rgb="FF000000"/>
      </top>
      <bottom style="thin">
        <color rgb="FF000000"/>
      </bottom>
      <diagonal/>
    </border>
    <border>
      <left/>
      <right style="medium">
        <color rgb="FF000000"/>
      </right>
      <top/>
      <bottom/>
      <diagonal/>
    </border>
    <border>
      <left/>
      <right/>
      <top/>
      <bottom/>
      <diagonal/>
    </border>
    <border>
      <left style="medium">
        <color rgb="FF000000"/>
      </left>
      <right style="thin">
        <color rgb="FF000000"/>
      </right>
      <top style="thin">
        <color rgb="FF000000"/>
      </top>
      <bottom style="thin">
        <color rgb="FF000000"/>
      </bottom>
      <diagonal/>
    </border>
    <border>
      <left style="medium">
        <color rgb="FF000000"/>
      </left>
      <right style="medium">
        <color rgb="FF000000"/>
      </right>
      <top style="thin">
        <color rgb="FF000000"/>
      </top>
      <bottom style="thin">
        <color rgb="FF000000"/>
      </bottom>
      <diagonal/>
    </border>
    <border>
      <left/>
      <right/>
      <top/>
      <bottom style="medium">
        <color rgb="FF000000"/>
      </bottom>
      <diagonal/>
    </border>
    <border>
      <left style="medium">
        <color rgb="FF000000"/>
      </left>
      <right/>
      <top style="thin">
        <color rgb="FF000000"/>
      </top>
      <bottom style="medium">
        <color rgb="FF000000"/>
      </bottom>
      <diagonal/>
    </border>
    <border>
      <left style="medium">
        <color rgb="FF000000"/>
      </left>
      <right style="thin">
        <color rgb="FF000000"/>
      </right>
      <top style="thin">
        <color rgb="FF000000"/>
      </top>
      <bottom style="medium">
        <color rgb="FF000000"/>
      </bottom>
      <diagonal/>
    </border>
    <border>
      <left style="medium">
        <color rgb="FF000000"/>
      </left>
      <right style="medium">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right style="medium">
        <color rgb="FF000000"/>
      </right>
      <top style="thin">
        <color rgb="FF000000"/>
      </top>
      <bottom style="medium">
        <color rgb="FF000000"/>
      </bottom>
      <diagonal/>
    </border>
    <border>
      <left style="thin">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right style="thin">
        <color rgb="FF000000"/>
      </right>
      <top style="medium">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style="thin">
        <color rgb="FF000000"/>
      </right>
      <top/>
      <bottom/>
      <diagonal/>
    </border>
    <border>
      <left style="thin">
        <color rgb="FF000000"/>
      </left>
      <right style="medium">
        <color rgb="FF000000"/>
      </right>
      <top/>
      <bottom/>
      <diagonal/>
    </border>
    <border>
      <left style="medium">
        <color rgb="FF000000"/>
      </left>
      <right/>
      <top/>
      <bottom style="thin">
        <color rgb="FF000000"/>
      </bottom>
      <diagonal/>
    </border>
    <border>
      <left style="medium">
        <color rgb="FF000000"/>
      </left>
      <right/>
      <top/>
      <bottom style="medium">
        <color rgb="FF000000"/>
      </bottom>
      <diagonal/>
    </border>
    <border>
      <left/>
      <right/>
      <top/>
      <bottom style="medium">
        <color rgb="FF000000"/>
      </bottom>
      <diagonal/>
    </border>
    <border>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right style="thin">
        <color rgb="FF000000"/>
      </right>
      <top style="thin">
        <color rgb="FF000000"/>
      </top>
      <bottom/>
      <diagonal/>
    </border>
    <border>
      <left style="medium">
        <color rgb="FF000000"/>
      </left>
      <right style="thin">
        <color rgb="FF000000"/>
      </right>
      <top/>
      <bottom/>
      <diagonal/>
    </border>
    <border>
      <left style="thin">
        <color rgb="FF000000"/>
      </left>
      <right/>
      <top/>
      <bottom style="medium">
        <color rgb="FF000000"/>
      </bottom>
      <diagonal/>
    </border>
    <border>
      <left style="medium">
        <color rgb="FF000000"/>
      </left>
      <right style="thin">
        <color rgb="FF000000"/>
      </right>
      <top style="thin">
        <color rgb="FF000000"/>
      </top>
      <bottom/>
      <diagonal/>
    </border>
    <border>
      <left style="thin">
        <color rgb="FF000000"/>
      </left>
      <right/>
      <top style="thin">
        <color rgb="FF000000"/>
      </top>
      <bottom/>
      <diagonal/>
    </border>
    <border>
      <left/>
      <right/>
      <top style="medium">
        <color rgb="FF000000"/>
      </top>
      <bottom style="thin">
        <color rgb="FF000000"/>
      </bottom>
      <diagonal/>
    </border>
    <border>
      <left/>
      <right/>
      <top style="thin">
        <color rgb="FF000000"/>
      </top>
      <bottom style="thin">
        <color rgb="FF000000"/>
      </bottom>
      <diagonal/>
    </border>
    <border>
      <left/>
      <right/>
      <top style="thin">
        <color rgb="FF000000"/>
      </top>
      <bottom/>
      <diagonal/>
    </border>
    <border>
      <left/>
      <right/>
      <top/>
      <bottom style="medium">
        <color rgb="FF000000"/>
      </bottom>
      <diagonal/>
    </border>
    <border>
      <left/>
      <right/>
      <top/>
      <bottom/>
      <diagonal/>
    </border>
    <border>
      <left/>
      <right/>
      <top/>
      <bottom style="thin">
        <color rgb="FF000000"/>
      </bottom>
      <diagonal/>
    </border>
    <border>
      <left/>
      <right style="medium">
        <color rgb="FF000000"/>
      </right>
      <top style="thin">
        <color rgb="FF000000"/>
      </top>
      <bottom style="thin">
        <color rgb="FF000000"/>
      </bottom>
      <diagonal/>
    </border>
    <border>
      <left/>
      <right style="medium">
        <color rgb="FF000000"/>
      </right>
      <top style="thin">
        <color rgb="FF000000"/>
      </top>
      <bottom style="medium">
        <color rgb="FF000000"/>
      </bottom>
      <diagonal/>
    </border>
    <border>
      <left/>
      <right style="thin">
        <color rgb="FF000000"/>
      </right>
      <top/>
      <bottom style="medium">
        <color rgb="FF000000"/>
      </bottom>
      <diagonal/>
    </border>
    <border>
      <left style="thin">
        <color rgb="FF000000"/>
      </left>
      <right/>
      <top style="thin">
        <color rgb="FF000000"/>
      </top>
      <bottom/>
      <diagonal/>
    </border>
    <border>
      <left style="thin">
        <color rgb="FF000000"/>
      </left>
      <right/>
      <top style="thin">
        <color rgb="FF000000"/>
      </top>
      <bottom style="thin">
        <color rgb="FF000000"/>
      </bottom>
      <diagonal/>
    </border>
    <border>
      <left style="thin">
        <color rgb="FF000000"/>
      </left>
      <right/>
      <top/>
      <bottom/>
      <diagonal/>
    </border>
    <border>
      <left style="thin">
        <color rgb="FF000000"/>
      </left>
      <right/>
      <top/>
      <bottom style="thin">
        <color rgb="FF000000"/>
      </bottom>
      <diagonal/>
    </border>
    <border>
      <left/>
      <right style="thin">
        <color rgb="FF000000"/>
      </right>
      <top/>
      <bottom style="thin">
        <color rgb="FF000000"/>
      </bottom>
      <diagonal/>
    </border>
    <border>
      <left style="medium">
        <color rgb="FF000000"/>
      </left>
      <right style="thin">
        <color rgb="FF000000"/>
      </right>
      <top style="thin">
        <color rgb="FF000000"/>
      </top>
      <bottom/>
      <diagonal/>
    </border>
    <border>
      <left style="medium">
        <color rgb="FF000000"/>
      </left>
      <right style="medium">
        <color rgb="FF000000"/>
      </right>
      <top/>
      <bottom style="thin">
        <color rgb="FF000000"/>
      </bottom>
      <diagonal/>
    </border>
    <border>
      <left style="thin">
        <color rgb="FF000000"/>
      </left>
      <right style="thin">
        <color rgb="FF000000"/>
      </right>
      <top/>
      <bottom/>
      <diagonal/>
    </border>
    <border>
      <left style="medium">
        <color rgb="FF000000"/>
      </left>
      <right style="thin">
        <color rgb="FF000000"/>
      </right>
      <top/>
      <bottom style="thin">
        <color rgb="FF000000"/>
      </bottom>
      <diagonal/>
    </border>
    <border>
      <left style="medium">
        <color rgb="FF000000"/>
      </left>
      <right/>
      <top style="thin">
        <color rgb="FF000000"/>
      </top>
      <bottom/>
      <diagonal/>
    </border>
    <border>
      <left/>
      <right/>
      <top style="thin">
        <color rgb="FF000000"/>
      </top>
      <bottom/>
      <diagonal/>
    </border>
    <border>
      <left style="medium">
        <color rgb="FF000000"/>
      </left>
      <right/>
      <top/>
      <bottom/>
      <diagonal/>
    </border>
    <border>
      <left style="thin">
        <color rgb="FF000000"/>
      </left>
      <right/>
      <top style="thin">
        <color rgb="FF000000"/>
      </top>
      <bottom style="medium">
        <color rgb="FF000000"/>
      </bottom>
      <diagonal/>
    </border>
    <border>
      <left/>
      <right/>
      <top/>
      <bottom style="medium">
        <color rgb="FF000000"/>
      </bottom>
      <diagonal/>
    </border>
    <border>
      <left style="medium">
        <color rgb="FF000000"/>
      </left>
      <right/>
      <top style="thin">
        <color rgb="FF000000"/>
      </top>
      <bottom/>
      <diagonal/>
    </border>
    <border>
      <left/>
      <right/>
      <top style="thin">
        <color rgb="FF000000"/>
      </top>
      <bottom style="thin">
        <color rgb="FF000000"/>
      </bottom>
      <diagonal/>
    </border>
    <border>
      <left style="thin">
        <color rgb="FF000000"/>
      </left>
      <right/>
      <top style="thin">
        <color rgb="FF000000"/>
      </top>
      <bottom style="medium">
        <color rgb="FF000000"/>
      </bottom>
      <diagonal/>
    </border>
    <border>
      <left style="thin">
        <color rgb="FF000000"/>
      </left>
      <right style="medium">
        <color rgb="FF000000"/>
      </right>
      <top style="medium">
        <color rgb="FF000000"/>
      </top>
      <bottom style="thin">
        <color rgb="FF000000"/>
      </bottom>
      <diagonal/>
    </border>
    <border>
      <left style="thin">
        <color rgb="FF000000"/>
      </left>
      <right/>
      <top style="thin">
        <color rgb="FF000000"/>
      </top>
      <bottom/>
      <diagonal/>
    </border>
    <border>
      <left style="thin">
        <color rgb="FF000000"/>
      </left>
      <right/>
      <top style="medium">
        <color rgb="FF000000"/>
      </top>
      <bottom style="thin">
        <color rgb="FF000000"/>
      </bottom>
      <diagonal/>
    </border>
    <border>
      <left style="medium">
        <color rgb="FF000000"/>
      </left>
      <right style="thin">
        <color rgb="FF000000"/>
      </right>
      <top/>
      <bottom style="thin">
        <color rgb="FF000000"/>
      </bottom>
      <diagonal/>
    </border>
    <border>
      <left style="medium">
        <color indexed="64"/>
      </left>
      <right style="thin">
        <color rgb="FF000000"/>
      </right>
      <top style="medium">
        <color indexed="64"/>
      </top>
      <bottom style="medium">
        <color indexed="64"/>
      </bottom>
      <diagonal/>
    </border>
    <border>
      <left style="thin">
        <color rgb="FF000000"/>
      </left>
      <right style="thin">
        <color rgb="FF000000"/>
      </right>
      <top style="medium">
        <color indexed="64"/>
      </top>
      <bottom style="medium">
        <color indexed="64"/>
      </bottom>
      <diagonal/>
    </border>
    <border>
      <left style="thin">
        <color rgb="FF000000"/>
      </left>
      <right style="medium">
        <color rgb="FF000000"/>
      </right>
      <top style="medium">
        <color indexed="64"/>
      </top>
      <bottom style="medium">
        <color indexed="64"/>
      </bottom>
      <diagonal/>
    </border>
    <border>
      <left style="thin">
        <color rgb="FF000000"/>
      </left>
      <right style="medium">
        <color indexed="64"/>
      </right>
      <top style="medium">
        <color indexed="64"/>
      </top>
      <bottom style="medium">
        <color indexed="64"/>
      </bottom>
      <diagonal/>
    </border>
    <border>
      <left/>
      <right style="medium">
        <color rgb="FF000000"/>
      </right>
      <top style="medium">
        <color indexed="64"/>
      </top>
      <bottom style="medium">
        <color indexed="64"/>
      </bottom>
      <diagonal/>
    </border>
    <border>
      <left style="medium">
        <color indexed="64"/>
      </left>
      <right style="thin">
        <color rgb="FF000000"/>
      </right>
      <top style="medium">
        <color indexed="64"/>
      </top>
      <bottom style="thin">
        <color rgb="FF000000"/>
      </bottom>
      <diagonal/>
    </border>
    <border>
      <left style="medium">
        <color rgb="FF000000"/>
      </left>
      <right style="thin">
        <color rgb="FF000000"/>
      </right>
      <top style="medium">
        <color indexed="64"/>
      </top>
      <bottom style="thin">
        <color rgb="FF000000"/>
      </bottom>
      <diagonal/>
    </border>
    <border>
      <left style="thin">
        <color rgb="FF000000"/>
      </left>
      <right style="thin">
        <color rgb="FF000000"/>
      </right>
      <top style="medium">
        <color indexed="64"/>
      </top>
      <bottom style="thin">
        <color rgb="FF000000"/>
      </bottom>
      <diagonal/>
    </border>
    <border>
      <left style="medium">
        <color rgb="FF000000"/>
      </left>
      <right style="medium">
        <color rgb="FF000000"/>
      </right>
      <top style="medium">
        <color indexed="64"/>
      </top>
      <bottom style="thin">
        <color rgb="FF000000"/>
      </bottom>
      <diagonal/>
    </border>
    <border>
      <left style="medium">
        <color rgb="FF000000"/>
      </left>
      <right style="medium">
        <color indexed="64"/>
      </right>
      <top style="medium">
        <color indexed="64"/>
      </top>
      <bottom style="thin">
        <color rgb="FF000000"/>
      </bottom>
      <diagonal/>
    </border>
    <border>
      <left style="medium">
        <color indexed="64"/>
      </left>
      <right style="thin">
        <color rgb="FF000000"/>
      </right>
      <top style="thin">
        <color rgb="FF000000"/>
      </top>
      <bottom style="thin">
        <color rgb="FF000000"/>
      </bottom>
      <diagonal/>
    </border>
    <border>
      <left style="medium">
        <color rgb="FF000000"/>
      </left>
      <right style="medium">
        <color indexed="64"/>
      </right>
      <top style="thin">
        <color rgb="FF000000"/>
      </top>
      <bottom style="thin">
        <color rgb="FF000000"/>
      </bottom>
      <diagonal/>
    </border>
    <border>
      <left style="medium">
        <color indexed="64"/>
      </left>
      <right style="thin">
        <color rgb="FF000000"/>
      </right>
      <top style="thin">
        <color rgb="FF000000"/>
      </top>
      <bottom style="medium">
        <color indexed="64"/>
      </bottom>
      <diagonal/>
    </border>
    <border>
      <left style="medium">
        <color rgb="FF000000"/>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medium">
        <color rgb="FF000000"/>
      </left>
      <right style="medium">
        <color rgb="FF000000"/>
      </right>
      <top style="thin">
        <color rgb="FF000000"/>
      </top>
      <bottom style="medium">
        <color indexed="64"/>
      </bottom>
      <diagonal/>
    </border>
    <border>
      <left style="medium">
        <color rgb="FF000000"/>
      </left>
      <right style="medium">
        <color indexed="64"/>
      </right>
      <top style="thin">
        <color rgb="FF000000"/>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rgb="FF000000"/>
      </right>
      <top/>
      <bottom style="thin">
        <color rgb="FF000000"/>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857">
    <xf numFmtId="0" fontId="0" fillId="0" borderId="0" xfId="0" applyFont="1" applyAlignment="1"/>
    <xf numFmtId="0" fontId="1" fillId="0" borderId="1" xfId="0" applyFont="1" applyBorder="1"/>
    <xf numFmtId="0" fontId="1" fillId="0" borderId="1" xfId="0" applyFont="1" applyBorder="1" applyAlignment="1">
      <alignment horizontal="center"/>
    </xf>
    <xf numFmtId="0" fontId="7" fillId="0" borderId="8" xfId="0" applyFont="1" applyBorder="1" applyAlignment="1">
      <alignment horizontal="left" vertical="center" wrapText="1"/>
    </xf>
    <xf numFmtId="0" fontId="7" fillId="0" borderId="0" xfId="0" applyFont="1" applyAlignment="1">
      <alignment horizontal="left" vertical="center" wrapText="1"/>
    </xf>
    <xf numFmtId="0" fontId="7" fillId="0" borderId="14" xfId="0" applyFont="1" applyBorder="1" applyAlignment="1">
      <alignment horizontal="left" vertical="center" wrapText="1"/>
    </xf>
    <xf numFmtId="0" fontId="7" fillId="0" borderId="14" xfId="0" applyFont="1" applyBorder="1" applyAlignment="1">
      <alignment horizontal="center" vertical="center" wrapText="1"/>
    </xf>
    <xf numFmtId="0" fontId="10" fillId="2" borderId="31" xfId="0" applyFont="1" applyFill="1" applyBorder="1" applyAlignment="1">
      <alignment vertical="center" wrapText="1"/>
    </xf>
    <xf numFmtId="0" fontId="10" fillId="2" borderId="32" xfId="0" applyFont="1" applyFill="1" applyBorder="1" applyAlignment="1">
      <alignment vertical="center" wrapText="1"/>
    </xf>
    <xf numFmtId="0" fontId="10" fillId="3" borderId="33" xfId="0" applyFont="1" applyFill="1" applyBorder="1" applyAlignment="1">
      <alignment horizontal="center" vertical="center" wrapText="1"/>
    </xf>
    <xf numFmtId="0" fontId="10" fillId="3" borderId="34" xfId="0" applyFont="1" applyFill="1" applyBorder="1" applyAlignment="1">
      <alignment horizontal="center" vertical="center" wrapText="1"/>
    </xf>
    <xf numFmtId="0" fontId="10" fillId="6" borderId="32" xfId="0" applyFont="1" applyFill="1" applyBorder="1" applyAlignment="1">
      <alignment horizontal="center" vertical="center" wrapText="1"/>
    </xf>
    <xf numFmtId="0" fontId="10" fillId="2" borderId="32" xfId="0" applyFont="1" applyFill="1" applyBorder="1" applyAlignment="1">
      <alignment horizontal="center" vertical="center" wrapText="1"/>
    </xf>
    <xf numFmtId="0" fontId="10" fillId="2" borderId="35" xfId="0" applyFont="1" applyFill="1" applyBorder="1" applyAlignment="1">
      <alignment horizontal="center" vertical="center" wrapText="1"/>
    </xf>
    <xf numFmtId="0" fontId="9" fillId="4" borderId="36" xfId="0" applyFont="1" applyFill="1" applyBorder="1" applyAlignment="1">
      <alignment horizontal="center" vertical="center" wrapText="1"/>
    </xf>
    <xf numFmtId="0" fontId="9" fillId="7" borderId="37" xfId="0" applyFont="1" applyFill="1" applyBorder="1" applyAlignment="1">
      <alignment horizontal="center" vertical="center" wrapText="1"/>
    </xf>
    <xf numFmtId="0" fontId="9" fillId="2" borderId="36" xfId="0" applyFont="1" applyFill="1" applyBorder="1" applyAlignment="1">
      <alignment horizontal="center" vertical="center" wrapText="1"/>
    </xf>
    <xf numFmtId="0" fontId="9" fillId="6" borderId="36" xfId="0" applyFont="1" applyFill="1" applyBorder="1" applyAlignment="1">
      <alignment horizontal="center" vertical="center" wrapText="1"/>
    </xf>
    <xf numFmtId="0" fontId="9" fillId="7" borderId="36" xfId="0" applyFont="1" applyFill="1" applyBorder="1" applyAlignment="1">
      <alignment horizontal="center" vertical="center" wrapText="1"/>
    </xf>
    <xf numFmtId="0" fontId="10" fillId="3" borderId="31" xfId="0" applyFont="1" applyFill="1" applyBorder="1" applyAlignment="1">
      <alignment horizontal="center" vertical="center" wrapText="1"/>
    </xf>
    <xf numFmtId="0" fontId="9" fillId="7" borderId="38" xfId="0" applyFont="1" applyFill="1" applyBorder="1" applyAlignment="1">
      <alignment horizontal="center" vertical="center" wrapText="1"/>
    </xf>
    <xf numFmtId="0" fontId="9" fillId="2" borderId="33" xfId="0" applyFont="1" applyFill="1" applyBorder="1" applyAlignment="1">
      <alignment horizontal="center" vertical="center" wrapText="1"/>
    </xf>
    <xf numFmtId="0" fontId="9" fillId="7" borderId="35" xfId="0" applyFont="1" applyFill="1" applyBorder="1" applyAlignment="1">
      <alignment horizontal="center" vertical="center" wrapText="1"/>
    </xf>
    <xf numFmtId="0" fontId="9" fillId="2" borderId="35" xfId="0" applyFont="1" applyFill="1" applyBorder="1" applyAlignment="1">
      <alignment horizontal="center" vertical="center" wrapText="1"/>
    </xf>
    <xf numFmtId="0" fontId="19" fillId="0" borderId="0" xfId="0" applyFont="1" applyAlignment="1">
      <alignment horizontal="center" vertical="center" wrapText="1"/>
    </xf>
    <xf numFmtId="0" fontId="19" fillId="0" borderId="0" xfId="0" applyFont="1" applyAlignment="1">
      <alignment horizontal="center" vertical="center"/>
    </xf>
    <xf numFmtId="0" fontId="20" fillId="0" borderId="0" xfId="0" applyFont="1" applyAlignment="1">
      <alignment horizontal="center" vertical="top" wrapText="1"/>
    </xf>
    <xf numFmtId="0" fontId="19" fillId="0" borderId="0" xfId="0" applyFont="1" applyAlignment="1">
      <alignment vertical="center"/>
    </xf>
    <xf numFmtId="0" fontId="19" fillId="0" borderId="0" xfId="0" applyFont="1" applyAlignment="1">
      <alignment horizontal="left" vertical="top" wrapText="1"/>
    </xf>
    <xf numFmtId="0" fontId="21" fillId="0" borderId="0" xfId="0" applyFont="1" applyAlignment="1">
      <alignment horizontal="center" vertical="center"/>
    </xf>
    <xf numFmtId="164" fontId="19" fillId="0" borderId="0" xfId="0" applyNumberFormat="1" applyFont="1" applyAlignment="1">
      <alignment horizontal="center" vertical="center"/>
    </xf>
    <xf numFmtId="2" fontId="19" fillId="0" borderId="0" xfId="0" applyNumberFormat="1" applyFont="1" applyAlignment="1">
      <alignment horizontal="center" vertical="center"/>
    </xf>
    <xf numFmtId="167" fontId="12" fillId="0" borderId="0" xfId="0" applyNumberFormat="1" applyFont="1" applyAlignment="1">
      <alignment horizontal="center" vertical="center" wrapText="1"/>
    </xf>
    <xf numFmtId="2" fontId="22" fillId="0" borderId="0" xfId="0" applyNumberFormat="1" applyFont="1" applyAlignment="1">
      <alignment horizontal="center" vertical="center"/>
    </xf>
    <xf numFmtId="0" fontId="23" fillId="0" borderId="0" xfId="0" applyFont="1" applyAlignment="1">
      <alignment horizontal="center" vertical="center"/>
    </xf>
    <xf numFmtId="165" fontId="19" fillId="0" borderId="0" xfId="0" applyNumberFormat="1" applyFont="1" applyAlignment="1">
      <alignment horizontal="center" vertical="center"/>
    </xf>
    <xf numFmtId="9" fontId="16" fillId="0" borderId="0" xfId="0" applyNumberFormat="1" applyFont="1" applyAlignment="1">
      <alignment horizontal="center" vertical="center"/>
    </xf>
    <xf numFmtId="10" fontId="16" fillId="0" borderId="0" xfId="0" applyNumberFormat="1" applyFont="1" applyAlignment="1">
      <alignment horizontal="center" vertical="center" wrapText="1"/>
    </xf>
    <xf numFmtId="10" fontId="15" fillId="0" borderId="0" xfId="0" applyNumberFormat="1" applyFont="1" applyAlignment="1">
      <alignment horizontal="center" vertical="center" wrapText="1"/>
    </xf>
    <xf numFmtId="0" fontId="24" fillId="0" borderId="0" xfId="0" applyFont="1" applyAlignment="1">
      <alignment vertical="top" wrapText="1"/>
    </xf>
    <xf numFmtId="0" fontId="18" fillId="0" borderId="0" xfId="0" applyFont="1" applyAlignment="1">
      <alignment horizontal="center" vertical="center" wrapText="1"/>
    </xf>
    <xf numFmtId="0" fontId="25" fillId="0" borderId="0" xfId="0" applyFont="1" applyAlignment="1">
      <alignment horizontal="left" vertical="top" wrapText="1"/>
    </xf>
    <xf numFmtId="0" fontId="25" fillId="0" borderId="0" xfId="0" applyFont="1" applyAlignment="1">
      <alignment horizontal="center" vertical="center" wrapText="1"/>
    </xf>
    <xf numFmtId="0" fontId="26" fillId="0" borderId="1" xfId="0" applyFont="1" applyBorder="1"/>
    <xf numFmtId="0" fontId="1" fillId="0" borderId="0" xfId="0" applyFont="1" applyAlignment="1">
      <alignment horizontal="center"/>
    </xf>
    <xf numFmtId="168" fontId="1" fillId="0" borderId="0" xfId="0" applyNumberFormat="1" applyFont="1" applyAlignment="1">
      <alignment horizontal="center"/>
    </xf>
    <xf numFmtId="2" fontId="1" fillId="0" borderId="0" xfId="0" applyNumberFormat="1" applyFont="1" applyAlignment="1">
      <alignment horizontal="center"/>
    </xf>
    <xf numFmtId="169" fontId="27" fillId="0" borderId="0" xfId="0" applyNumberFormat="1" applyFont="1"/>
    <xf numFmtId="169" fontId="1" fillId="0" borderId="0" xfId="0" applyNumberFormat="1" applyFont="1" applyAlignment="1">
      <alignment horizontal="center"/>
    </xf>
    <xf numFmtId="164" fontId="1" fillId="0" borderId="0" xfId="0" applyNumberFormat="1" applyFont="1" applyAlignment="1">
      <alignment horizontal="center"/>
    </xf>
    <xf numFmtId="0" fontId="26" fillId="8" borderId="43" xfId="0" applyFont="1" applyFill="1" applyBorder="1" applyAlignment="1">
      <alignment horizontal="center" vertical="center"/>
    </xf>
    <xf numFmtId="0" fontId="1" fillId="0" borderId="43" xfId="0" applyFont="1" applyBorder="1" applyAlignment="1">
      <alignment horizontal="center" vertical="center"/>
    </xf>
    <xf numFmtId="0" fontId="2" fillId="0" borderId="0" xfId="0" applyFont="1"/>
    <xf numFmtId="0" fontId="29" fillId="0" borderId="0" xfId="0" applyFont="1"/>
    <xf numFmtId="0" fontId="30" fillId="0" borderId="1" xfId="0" applyFont="1" applyBorder="1"/>
    <xf numFmtId="0" fontId="31" fillId="0" borderId="1" xfId="0" applyFont="1" applyBorder="1"/>
    <xf numFmtId="0" fontId="10" fillId="0" borderId="1" xfId="0" applyFont="1" applyBorder="1" applyAlignment="1">
      <alignment horizontal="center"/>
    </xf>
    <xf numFmtId="164" fontId="1" fillId="0" borderId="1" xfId="0" applyNumberFormat="1" applyFont="1" applyBorder="1" applyAlignment="1">
      <alignment horizontal="center"/>
    </xf>
    <xf numFmtId="0" fontId="32" fillId="0" borderId="0" xfId="0" applyFont="1" applyAlignment="1">
      <alignment horizontal="center" vertical="center"/>
    </xf>
    <xf numFmtId="0" fontId="10" fillId="2" borderId="59" xfId="0" applyFont="1" applyFill="1" applyBorder="1" applyAlignment="1">
      <alignment horizontal="center" vertical="center" wrapText="1"/>
    </xf>
    <xf numFmtId="0" fontId="10" fillId="2" borderId="60" xfId="0" applyFont="1" applyFill="1" applyBorder="1" applyAlignment="1">
      <alignment horizontal="center" vertical="center" wrapText="1"/>
    </xf>
    <xf numFmtId="0" fontId="9" fillId="2" borderId="61" xfId="0" applyFont="1" applyFill="1" applyBorder="1" applyAlignment="1">
      <alignment horizontal="center" vertical="center" wrapText="1"/>
    </xf>
    <xf numFmtId="0" fontId="9" fillId="4" borderId="38" xfId="0" applyFont="1" applyFill="1" applyBorder="1" applyAlignment="1">
      <alignment horizontal="center" vertical="center" wrapText="1"/>
    </xf>
    <xf numFmtId="0" fontId="9" fillId="4" borderId="33" xfId="0" applyFont="1" applyFill="1" applyBorder="1" applyAlignment="1">
      <alignment horizontal="center" vertical="center" wrapText="1"/>
    </xf>
    <xf numFmtId="0" fontId="34" fillId="0" borderId="0" xfId="0" applyFont="1" applyAlignment="1">
      <alignment horizontal="center" vertical="center"/>
    </xf>
    <xf numFmtId="0" fontId="35" fillId="2" borderId="65" xfId="0" applyFont="1" applyFill="1" applyBorder="1" applyAlignment="1">
      <alignment horizontal="left" vertical="center" wrapText="1"/>
    </xf>
    <xf numFmtId="0" fontId="1" fillId="0" borderId="0" xfId="0" applyFont="1" applyAlignment="1">
      <alignment horizontal="center" vertical="center"/>
    </xf>
    <xf numFmtId="170" fontId="35" fillId="3" borderId="71" xfId="0" applyNumberFormat="1" applyFont="1" applyFill="1" applyBorder="1" applyAlignment="1">
      <alignment horizontal="center" vertical="center" wrapText="1"/>
    </xf>
    <xf numFmtId="170" fontId="1" fillId="0" borderId="0" xfId="0" applyNumberFormat="1" applyFont="1" applyAlignment="1">
      <alignment horizontal="center" vertical="center"/>
    </xf>
    <xf numFmtId="170" fontId="30" fillId="4" borderId="71" xfId="0" applyNumberFormat="1" applyFont="1" applyFill="1" applyBorder="1" applyAlignment="1">
      <alignment horizontal="center" vertical="center" wrapText="1"/>
    </xf>
    <xf numFmtId="0" fontId="35" fillId="2" borderId="71" xfId="0" applyFont="1" applyFill="1" applyBorder="1" applyAlignment="1">
      <alignment horizontal="left" vertical="center" wrapText="1"/>
    </xf>
    <xf numFmtId="170" fontId="35" fillId="3" borderId="71" xfId="0" applyNumberFormat="1" applyFont="1" applyFill="1" applyBorder="1" applyAlignment="1">
      <alignment horizontal="left" vertical="center" wrapText="1"/>
    </xf>
    <xf numFmtId="170" fontId="35" fillId="3" borderId="77" xfId="0" applyNumberFormat="1" applyFont="1" applyFill="1" applyBorder="1" applyAlignment="1">
      <alignment horizontal="left" vertical="center" wrapText="1"/>
    </xf>
    <xf numFmtId="0" fontId="35" fillId="2" borderId="79" xfId="0" applyFont="1" applyFill="1" applyBorder="1" applyAlignment="1">
      <alignment horizontal="left" vertical="center" wrapText="1"/>
    </xf>
    <xf numFmtId="171" fontId="1" fillId="0" borderId="0" xfId="0" applyNumberFormat="1" applyFont="1" applyAlignment="1">
      <alignment horizontal="center" vertical="center"/>
    </xf>
    <xf numFmtId="171" fontId="26" fillId="0" borderId="0" xfId="0" applyNumberFormat="1" applyFont="1" applyAlignment="1">
      <alignment horizontal="center" vertical="center"/>
    </xf>
    <xf numFmtId="170" fontId="35" fillId="2" borderId="65" xfId="0" applyNumberFormat="1" applyFont="1" applyFill="1" applyBorder="1" applyAlignment="1">
      <alignment horizontal="center" vertical="top" wrapText="1"/>
    </xf>
    <xf numFmtId="170" fontId="1" fillId="0" borderId="0" xfId="0" applyNumberFormat="1" applyFont="1" applyAlignment="1">
      <alignment horizontal="center"/>
    </xf>
    <xf numFmtId="170" fontId="35" fillId="3" borderId="71" xfId="0" applyNumberFormat="1" applyFont="1" applyFill="1" applyBorder="1" applyAlignment="1">
      <alignment horizontal="center" vertical="top" wrapText="1"/>
    </xf>
    <xf numFmtId="170" fontId="35" fillId="2" borderId="97" xfId="0" applyNumberFormat="1" applyFont="1" applyFill="1" applyBorder="1" applyAlignment="1">
      <alignment horizontal="center" vertical="top" wrapText="1"/>
    </xf>
    <xf numFmtId="0" fontId="30" fillId="0" borderId="0" xfId="0" applyFont="1"/>
    <xf numFmtId="0" fontId="31" fillId="0" borderId="0" xfId="0" applyFont="1"/>
    <xf numFmtId="0" fontId="10" fillId="0" borderId="0" xfId="0" applyFont="1" applyAlignment="1">
      <alignment horizontal="center"/>
    </xf>
    <xf numFmtId="174" fontId="10" fillId="0" borderId="0" xfId="0" applyNumberFormat="1" applyFont="1" applyAlignment="1">
      <alignment horizontal="center"/>
    </xf>
    <xf numFmtId="0" fontId="26" fillId="0" borderId="0" xfId="0" applyFont="1"/>
    <xf numFmtId="171" fontId="1" fillId="0" borderId="0" xfId="0" applyNumberFormat="1" applyFont="1"/>
    <xf numFmtId="3" fontId="1" fillId="0" borderId="0" xfId="0" applyNumberFormat="1" applyFont="1"/>
    <xf numFmtId="3" fontId="10" fillId="0" borderId="0" xfId="0" applyNumberFormat="1" applyFont="1" applyAlignment="1">
      <alignment horizontal="center"/>
    </xf>
    <xf numFmtId="171" fontId="10" fillId="0" borderId="0" xfId="0" applyNumberFormat="1" applyFont="1" applyAlignment="1">
      <alignment horizontal="center"/>
    </xf>
    <xf numFmtId="164" fontId="10" fillId="0" borderId="0" xfId="0" applyNumberFormat="1" applyFont="1" applyAlignment="1">
      <alignment horizontal="center"/>
    </xf>
    <xf numFmtId="170" fontId="10" fillId="0" borderId="0" xfId="0" applyNumberFormat="1" applyFont="1" applyAlignment="1">
      <alignment horizontal="center"/>
    </xf>
    <xf numFmtId="169" fontId="10" fillId="0" borderId="0" xfId="0" applyNumberFormat="1" applyFont="1" applyAlignment="1">
      <alignment horizontal="center"/>
    </xf>
    <xf numFmtId="175" fontId="10" fillId="0" borderId="0" xfId="0" applyNumberFormat="1" applyFont="1" applyAlignment="1">
      <alignment horizontal="center"/>
    </xf>
    <xf numFmtId="0" fontId="30" fillId="0" borderId="0" xfId="0" applyFont="1" applyAlignment="1">
      <alignment vertical="center"/>
    </xf>
    <xf numFmtId="0" fontId="30" fillId="10" borderId="1" xfId="0" applyFont="1" applyFill="1" applyBorder="1" applyAlignment="1">
      <alignment vertical="center"/>
    </xf>
    <xf numFmtId="0" fontId="41" fillId="2" borderId="44" xfId="0" applyFont="1" applyFill="1" applyBorder="1" applyAlignment="1">
      <alignment horizontal="center" vertical="center" textRotation="90" wrapText="1"/>
    </xf>
    <xf numFmtId="10" fontId="30" fillId="2" borderId="44" xfId="0" applyNumberFormat="1" applyFont="1" applyFill="1" applyBorder="1" applyAlignment="1">
      <alignment horizontal="center" vertical="center" wrapText="1"/>
    </xf>
    <xf numFmtId="0" fontId="40" fillId="2" borderId="44" xfId="0" applyFont="1" applyFill="1" applyBorder="1" applyAlignment="1">
      <alignment horizontal="center" vertical="center" wrapText="1"/>
    </xf>
    <xf numFmtId="166" fontId="42" fillId="2" borderId="90" xfId="0" applyNumberFormat="1" applyFont="1" applyFill="1" applyBorder="1" applyAlignment="1">
      <alignment vertical="center"/>
    </xf>
    <xf numFmtId="3" fontId="30" fillId="10" borderId="1" xfId="0" applyNumberFormat="1" applyFont="1" applyFill="1" applyBorder="1" applyAlignment="1">
      <alignment vertical="center"/>
    </xf>
    <xf numFmtId="166" fontId="42" fillId="3" borderId="43" xfId="0" applyNumberFormat="1" applyFont="1" applyFill="1" applyBorder="1" applyAlignment="1">
      <alignment vertical="center"/>
    </xf>
    <xf numFmtId="3" fontId="46" fillId="10" borderId="1" xfId="0" applyNumberFormat="1" applyFont="1" applyFill="1" applyBorder="1" applyAlignment="1">
      <alignment vertical="center"/>
    </xf>
    <xf numFmtId="0" fontId="46" fillId="10" borderId="1" xfId="0" applyFont="1" applyFill="1" applyBorder="1" applyAlignment="1">
      <alignment vertical="center"/>
    </xf>
    <xf numFmtId="10" fontId="40" fillId="2" borderId="122" xfId="0" applyNumberFormat="1" applyFont="1" applyFill="1" applyBorder="1" applyAlignment="1">
      <alignment horizontal="center" vertical="center" wrapText="1"/>
    </xf>
    <xf numFmtId="0" fontId="40" fillId="2" borderId="123" xfId="0" applyFont="1" applyFill="1" applyBorder="1" applyAlignment="1">
      <alignment horizontal="center" vertical="center" wrapText="1"/>
    </xf>
    <xf numFmtId="0" fontId="31" fillId="10" borderId="1" xfId="0" applyFont="1" applyFill="1" applyBorder="1" applyAlignment="1">
      <alignment vertical="center"/>
    </xf>
    <xf numFmtId="0" fontId="30" fillId="10" borderId="1" xfId="0" applyFont="1" applyFill="1" applyBorder="1" applyAlignment="1">
      <alignment horizontal="left" vertical="center"/>
    </xf>
    <xf numFmtId="10" fontId="30" fillId="10" borderId="1" xfId="0" applyNumberFormat="1" applyFont="1" applyFill="1" applyBorder="1" applyAlignment="1">
      <alignment vertical="center"/>
    </xf>
    <xf numFmtId="10" fontId="11" fillId="10" borderId="1" xfId="0" applyNumberFormat="1" applyFont="1" applyFill="1" applyBorder="1" applyAlignment="1">
      <alignment vertical="center"/>
    </xf>
    <xf numFmtId="0" fontId="30" fillId="10" borderId="1" xfId="0" applyFont="1" applyFill="1" applyBorder="1" applyAlignment="1">
      <alignment vertical="top"/>
    </xf>
    <xf numFmtId="10" fontId="30" fillId="0" borderId="0" xfId="0" applyNumberFormat="1" applyFont="1" applyAlignment="1">
      <alignment vertical="center"/>
    </xf>
    <xf numFmtId="0" fontId="30" fillId="0" borderId="0" xfId="0" applyFont="1" applyAlignment="1">
      <alignment horizontal="left" vertical="center"/>
    </xf>
    <xf numFmtId="0" fontId="50" fillId="0" borderId="0" xfId="0" applyFont="1"/>
    <xf numFmtId="0" fontId="40" fillId="2" borderId="127" xfId="0" applyFont="1" applyFill="1" applyBorder="1" applyAlignment="1">
      <alignment horizontal="center" vertical="center" wrapText="1"/>
    </xf>
    <xf numFmtId="10" fontId="30" fillId="2" borderId="72" xfId="0" applyNumberFormat="1" applyFont="1" applyFill="1" applyBorder="1" applyAlignment="1">
      <alignment horizontal="center" vertical="center" wrapText="1"/>
    </xf>
    <xf numFmtId="0" fontId="40" fillId="2" borderId="83" xfId="0" applyFont="1" applyFill="1" applyBorder="1" applyAlignment="1">
      <alignment horizontal="center" vertical="center" wrapText="1"/>
    </xf>
    <xf numFmtId="0" fontId="40" fillId="2" borderId="72" xfId="0" applyFont="1" applyFill="1" applyBorder="1" applyAlignment="1">
      <alignment horizontal="center" vertical="center" wrapText="1"/>
    </xf>
    <xf numFmtId="0" fontId="40" fillId="2" borderId="72" xfId="0" applyFont="1" applyFill="1" applyBorder="1" applyAlignment="1">
      <alignment horizontal="center" vertical="top" wrapText="1"/>
    </xf>
    <xf numFmtId="0" fontId="51" fillId="2" borderId="72" xfId="0" applyFont="1" applyFill="1" applyBorder="1" applyAlignment="1">
      <alignment horizontal="center" vertical="top" wrapText="1"/>
    </xf>
    <xf numFmtId="0" fontId="51" fillId="2" borderId="72" xfId="0" applyFont="1" applyFill="1" applyBorder="1" applyAlignment="1">
      <alignment horizontal="center" vertical="center" wrapText="1"/>
    </xf>
    <xf numFmtId="0" fontId="40" fillId="2" borderId="128" xfId="0" applyFont="1" applyFill="1" applyBorder="1" applyAlignment="1">
      <alignment horizontal="center" vertical="center" wrapText="1"/>
    </xf>
    <xf numFmtId="0" fontId="30" fillId="2" borderId="129" xfId="0" applyFont="1" applyFill="1" applyBorder="1" applyAlignment="1">
      <alignment horizontal="left" vertical="center" wrapText="1"/>
    </xf>
    <xf numFmtId="0" fontId="30" fillId="3" borderId="130" xfId="0" applyFont="1" applyFill="1" applyBorder="1" applyAlignment="1">
      <alignment horizontal="left" vertical="center" wrapText="1"/>
    </xf>
    <xf numFmtId="0" fontId="30" fillId="2" borderId="130" xfId="0" applyFont="1" applyFill="1" applyBorder="1" applyAlignment="1">
      <alignment horizontal="left" vertical="center" wrapText="1"/>
    </xf>
    <xf numFmtId="0" fontId="30" fillId="2" borderId="135" xfId="0" applyFont="1" applyFill="1" applyBorder="1" applyAlignment="1">
      <alignment horizontal="left" vertical="center" wrapText="1"/>
    </xf>
    <xf numFmtId="0" fontId="30" fillId="3" borderId="136" xfId="0" applyFont="1" applyFill="1" applyBorder="1" applyAlignment="1">
      <alignment horizontal="left" vertical="center" wrapText="1"/>
    </xf>
    <xf numFmtId="0" fontId="30" fillId="2" borderId="139" xfId="0" applyFont="1" applyFill="1" applyBorder="1" applyAlignment="1">
      <alignment horizontal="left" vertical="center" wrapText="1"/>
    </xf>
    <xf numFmtId="0" fontId="30" fillId="2" borderId="43" xfId="0" applyFont="1" applyFill="1" applyBorder="1" applyAlignment="1">
      <alignment horizontal="left" vertical="center" wrapText="1"/>
    </xf>
    <xf numFmtId="0" fontId="30" fillId="3" borderId="43" xfId="0" applyFont="1" applyFill="1" applyBorder="1" applyAlignment="1">
      <alignment horizontal="left" vertical="center" wrapText="1"/>
    </xf>
    <xf numFmtId="0" fontId="30" fillId="2" borderId="144" xfId="0" applyFont="1" applyFill="1" applyBorder="1" applyAlignment="1">
      <alignment horizontal="left" vertical="center" wrapText="1"/>
    </xf>
    <xf numFmtId="0" fontId="30" fillId="3" borderId="95" xfId="0" applyFont="1" applyFill="1" applyBorder="1" applyAlignment="1">
      <alignment horizontal="left" vertical="center" wrapText="1"/>
    </xf>
    <xf numFmtId="0" fontId="30" fillId="2" borderId="95" xfId="0" applyFont="1" applyFill="1" applyBorder="1" applyAlignment="1">
      <alignment horizontal="left" vertical="center" wrapText="1"/>
    </xf>
    <xf numFmtId="0" fontId="30" fillId="3" borderId="99" xfId="0" applyFont="1" applyFill="1" applyBorder="1" applyAlignment="1">
      <alignment horizontal="left" vertical="center" wrapText="1"/>
    </xf>
    <xf numFmtId="0" fontId="40" fillId="2" borderId="139" xfId="0" applyFont="1" applyFill="1" applyBorder="1" applyAlignment="1">
      <alignment horizontal="left" vertical="center" wrapText="1"/>
    </xf>
    <xf numFmtId="0" fontId="40" fillId="2" borderId="150" xfId="0" applyFont="1" applyFill="1" applyBorder="1" applyAlignment="1">
      <alignment horizontal="left" vertical="center" wrapText="1"/>
    </xf>
    <xf numFmtId="0" fontId="18" fillId="10" borderId="1" xfId="0" applyFont="1" applyFill="1" applyBorder="1"/>
    <xf numFmtId="4" fontId="18" fillId="10" borderId="1" xfId="0" applyNumberFormat="1" applyFont="1" applyFill="1" applyBorder="1"/>
    <xf numFmtId="4" fontId="18" fillId="10" borderId="1" xfId="0" applyNumberFormat="1" applyFont="1" applyFill="1" applyBorder="1" applyAlignment="1">
      <alignment horizontal="center"/>
    </xf>
    <xf numFmtId="0" fontId="18" fillId="10" borderId="1" xfId="0" applyFont="1" applyFill="1" applyBorder="1" applyAlignment="1">
      <alignment horizontal="center" vertical="center"/>
    </xf>
    <xf numFmtId="0" fontId="18" fillId="10" borderId="1" xfId="0" applyFont="1" applyFill="1" applyBorder="1" applyAlignment="1">
      <alignment horizontal="center"/>
    </xf>
    <xf numFmtId="0" fontId="55" fillId="10" borderId="1" xfId="0" applyFont="1" applyFill="1" applyBorder="1"/>
    <xf numFmtId="0" fontId="56" fillId="10" borderId="1" xfId="0" applyFont="1" applyFill="1" applyBorder="1"/>
    <xf numFmtId="0" fontId="56" fillId="10" borderId="1" xfId="0" applyFont="1" applyFill="1" applyBorder="1" applyAlignment="1">
      <alignment horizontal="center"/>
    </xf>
    <xf numFmtId="0" fontId="57" fillId="10" borderId="1" xfId="0" applyFont="1" applyFill="1" applyBorder="1" applyAlignment="1">
      <alignment horizontal="center"/>
    </xf>
    <xf numFmtId="0" fontId="55" fillId="11" borderId="43" xfId="0" applyFont="1" applyFill="1" applyBorder="1" applyAlignment="1">
      <alignment horizontal="center" vertical="center"/>
    </xf>
    <xf numFmtId="0" fontId="18" fillId="0" borderId="43" xfId="0" applyFont="1" applyBorder="1" applyAlignment="1">
      <alignment horizontal="center" vertical="center"/>
    </xf>
    <xf numFmtId="0" fontId="18" fillId="0" borderId="0" xfId="0" applyFont="1"/>
    <xf numFmtId="178" fontId="10" fillId="0" borderId="0" xfId="0" applyNumberFormat="1" applyFont="1" applyAlignment="1">
      <alignment horizontal="center"/>
    </xf>
    <xf numFmtId="0" fontId="18" fillId="0" borderId="0" xfId="0" applyFont="1" applyAlignment="1">
      <alignment horizontal="center" vertical="center"/>
    </xf>
    <xf numFmtId="0" fontId="18" fillId="0" borderId="0" xfId="0" applyFont="1" applyAlignment="1">
      <alignment horizontal="center"/>
    </xf>
    <xf numFmtId="0" fontId="51" fillId="0" borderId="0" xfId="0" applyFont="1" applyAlignment="1">
      <alignment horizontal="center" vertical="center" wrapText="1"/>
    </xf>
    <xf numFmtId="4" fontId="18" fillId="0" borderId="0" xfId="0" applyNumberFormat="1" applyFont="1"/>
    <xf numFmtId="4" fontId="18" fillId="0" borderId="0" xfId="0" applyNumberFormat="1" applyFont="1" applyAlignment="1">
      <alignment horizontal="center"/>
    </xf>
    <xf numFmtId="0" fontId="63" fillId="3" borderId="94" xfId="0" applyFont="1" applyFill="1" applyBorder="1" applyAlignment="1">
      <alignment horizontal="center" vertical="center"/>
    </xf>
    <xf numFmtId="0" fontId="63" fillId="2" borderId="43" xfId="0" applyFont="1" applyFill="1" applyBorder="1" applyAlignment="1">
      <alignment horizontal="center" vertical="center" wrapText="1"/>
    </xf>
    <xf numFmtId="0" fontId="63" fillId="2" borderId="81" xfId="0" applyFont="1" applyFill="1" applyBorder="1" applyAlignment="1">
      <alignment horizontal="center" vertical="center" wrapText="1"/>
    </xf>
    <xf numFmtId="0" fontId="36" fillId="0" borderId="94" xfId="0" applyFont="1" applyBorder="1"/>
    <xf numFmtId="0" fontId="1" fillId="0" borderId="43" xfId="0" applyFont="1" applyBorder="1"/>
    <xf numFmtId="3" fontId="1" fillId="0" borderId="43" xfId="0" applyNumberFormat="1" applyFont="1" applyBorder="1"/>
    <xf numFmtId="0" fontId="1" fillId="0" borderId="81" xfId="0" applyFont="1" applyBorder="1"/>
    <xf numFmtId="2" fontId="1" fillId="0" borderId="81" xfId="0" applyNumberFormat="1" applyFont="1" applyBorder="1"/>
    <xf numFmtId="0" fontId="36" fillId="0" borderId="98" xfId="0" applyFont="1" applyBorder="1"/>
    <xf numFmtId="9" fontId="1" fillId="0" borderId="81" xfId="0" applyNumberFormat="1" applyFont="1" applyBorder="1"/>
    <xf numFmtId="0" fontId="1" fillId="0" borderId="94" xfId="0" applyFont="1" applyBorder="1"/>
    <xf numFmtId="10" fontId="1" fillId="0" borderId="81" xfId="0" applyNumberFormat="1" applyFont="1" applyBorder="1"/>
    <xf numFmtId="0" fontId="1" fillId="0" borderId="98" xfId="0" applyFont="1" applyBorder="1"/>
    <xf numFmtId="166" fontId="1" fillId="0" borderId="81" xfId="0" applyNumberFormat="1" applyFont="1" applyBorder="1"/>
    <xf numFmtId="0" fontId="1" fillId="0" borderId="44" xfId="0" applyFont="1" applyBorder="1"/>
    <xf numFmtId="0" fontId="1" fillId="0" borderId="94" xfId="0" applyFont="1" applyBorder="1" applyAlignment="1">
      <alignment vertical="center"/>
    </xf>
    <xf numFmtId="164" fontId="1" fillId="0" borderId="43" xfId="0" applyNumberFormat="1" applyFont="1" applyBorder="1"/>
    <xf numFmtId="164" fontId="1" fillId="0" borderId="43" xfId="0" applyNumberFormat="1" applyFont="1" applyBorder="1" applyAlignment="1">
      <alignment vertical="center"/>
    </xf>
    <xf numFmtId="3" fontId="1" fillId="0" borderId="43" xfId="0" applyNumberFormat="1" applyFont="1" applyBorder="1" applyAlignment="1">
      <alignment horizontal="right" vertical="center"/>
    </xf>
    <xf numFmtId="0" fontId="1" fillId="0" borderId="98" xfId="0" applyFont="1" applyBorder="1" applyAlignment="1">
      <alignment vertical="center"/>
    </xf>
    <xf numFmtId="0" fontId="63" fillId="2" borderId="43" xfId="0" applyFont="1" applyFill="1" applyBorder="1" applyAlignment="1">
      <alignment horizontal="center" vertical="top" wrapText="1"/>
    </xf>
    <xf numFmtId="0" fontId="1" fillId="0" borderId="43" xfId="0" applyFont="1" applyBorder="1" applyAlignment="1">
      <alignment wrapText="1"/>
    </xf>
    <xf numFmtId="9" fontId="1" fillId="0" borderId="43" xfId="0" applyNumberFormat="1" applyFont="1" applyBorder="1"/>
    <xf numFmtId="0" fontId="1" fillId="0" borderId="81" xfId="0" applyFont="1" applyBorder="1" applyAlignment="1">
      <alignment wrapText="1"/>
    </xf>
    <xf numFmtId="0" fontId="1" fillId="0" borderId="43" xfId="0" applyFont="1" applyBorder="1" applyAlignment="1">
      <alignment vertical="center" wrapText="1"/>
    </xf>
    <xf numFmtId="0" fontId="1" fillId="0" borderId="43" xfId="0" applyFont="1" applyBorder="1" applyAlignment="1">
      <alignment vertical="center"/>
    </xf>
    <xf numFmtId="9" fontId="1" fillId="0" borderId="43" xfId="0" applyNumberFormat="1" applyFont="1" applyBorder="1" applyAlignment="1">
      <alignment vertical="center"/>
    </xf>
    <xf numFmtId="0" fontId="1" fillId="0" borderId="43" xfId="0" applyFont="1" applyBorder="1" applyAlignment="1">
      <alignment horizontal="center" vertical="center" wrapText="1"/>
    </xf>
    <xf numFmtId="9" fontId="1" fillId="0" borderId="43" xfId="0" applyNumberFormat="1" applyFont="1" applyBorder="1" applyAlignment="1">
      <alignment horizontal="center" vertical="center"/>
    </xf>
    <xf numFmtId="0" fontId="1" fillId="0" borderId="81" xfId="0" applyFont="1" applyBorder="1" applyAlignment="1">
      <alignment vertical="center" wrapText="1"/>
    </xf>
    <xf numFmtId="0" fontId="1" fillId="0" borderId="43" xfId="0" applyFont="1" applyBorder="1" applyAlignment="1">
      <alignment vertical="top" wrapText="1"/>
    </xf>
    <xf numFmtId="0" fontId="1" fillId="0" borderId="104" xfId="0" applyFont="1" applyBorder="1"/>
    <xf numFmtId="0" fontId="1" fillId="0" borderId="0" xfId="0" applyFont="1"/>
    <xf numFmtId="0" fontId="1" fillId="0" borderId="81" xfId="0" applyFont="1" applyBorder="1" applyAlignment="1">
      <alignment vertical="center" wrapText="1"/>
    </xf>
    <xf numFmtId="0" fontId="1" fillId="0" borderId="69" xfId="0" applyFont="1" applyBorder="1" applyAlignment="1">
      <alignment horizontal="center" vertical="center"/>
    </xf>
    <xf numFmtId="0" fontId="1" fillId="0" borderId="101" xfId="0" applyFont="1" applyBorder="1" applyAlignment="1">
      <alignment wrapText="1"/>
    </xf>
    <xf numFmtId="0" fontId="63" fillId="2" borderId="44" xfId="0" applyFont="1" applyFill="1" applyBorder="1" applyAlignment="1">
      <alignment horizontal="center" vertical="center" wrapText="1"/>
    </xf>
    <xf numFmtId="0" fontId="63" fillId="2" borderId="104" xfId="0" applyFont="1" applyFill="1" applyBorder="1" applyAlignment="1">
      <alignment horizontal="center" vertical="center" wrapText="1"/>
    </xf>
    <xf numFmtId="0" fontId="36" fillId="0" borderId="78" xfId="0" applyFont="1" applyBorder="1" applyAlignment="1">
      <alignment vertical="center" wrapText="1"/>
    </xf>
    <xf numFmtId="3" fontId="36" fillId="0" borderId="78" xfId="0" applyNumberFormat="1" applyFont="1" applyBorder="1" applyAlignment="1">
      <alignment vertical="center"/>
    </xf>
    <xf numFmtId="0" fontId="36" fillId="0" borderId="78" xfId="0" applyFont="1" applyBorder="1" applyAlignment="1">
      <alignment vertical="center"/>
    </xf>
    <xf numFmtId="0" fontId="36" fillId="0" borderId="80" xfId="0" applyFont="1" applyBorder="1" applyAlignment="1">
      <alignment vertical="center" wrapText="1"/>
    </xf>
    <xf numFmtId="0" fontId="36" fillId="0" borderId="43" xfId="0" applyFont="1" applyBorder="1" applyAlignment="1">
      <alignment vertical="center"/>
    </xf>
    <xf numFmtId="0" fontId="36" fillId="0" borderId="81" xfId="0" applyFont="1" applyBorder="1" applyAlignment="1">
      <alignment wrapText="1"/>
    </xf>
    <xf numFmtId="3" fontId="36" fillId="0" borderId="43" xfId="0" applyNumberFormat="1" applyFont="1" applyBorder="1" applyAlignment="1">
      <alignment vertical="center"/>
    </xf>
    <xf numFmtId="0" fontId="36" fillId="0" borderId="43" xfId="0" applyFont="1" applyBorder="1" applyAlignment="1">
      <alignment vertical="center" wrapText="1"/>
    </xf>
    <xf numFmtId="3" fontId="36" fillId="0" borderId="69" xfId="0" applyNumberFormat="1" applyFont="1" applyBorder="1" applyAlignment="1">
      <alignment vertical="center"/>
    </xf>
    <xf numFmtId="0" fontId="36" fillId="0" borderId="82" xfId="0" applyFont="1" applyBorder="1" applyAlignment="1">
      <alignment wrapText="1"/>
    </xf>
    <xf numFmtId="0" fontId="36" fillId="0" borderId="43" xfId="0" applyFont="1" applyBorder="1" applyAlignment="1">
      <alignment wrapText="1"/>
    </xf>
    <xf numFmtId="0" fontId="1" fillId="0" borderId="8" xfId="0" applyFont="1" applyBorder="1"/>
    <xf numFmtId="0" fontId="1" fillId="0" borderId="9" xfId="0" applyFont="1" applyBorder="1"/>
    <xf numFmtId="3" fontId="11" fillId="0" borderId="43" xfId="0" applyNumberFormat="1" applyFont="1" applyBorder="1" applyAlignment="1">
      <alignment vertical="center"/>
    </xf>
    <xf numFmtId="0" fontId="1" fillId="0" borderId="78" xfId="0" applyFont="1" applyBorder="1" applyAlignment="1">
      <alignment horizontal="center" vertical="top" wrapText="1"/>
    </xf>
    <xf numFmtId="0" fontId="36" fillId="0" borderId="78" xfId="0" applyFont="1" applyBorder="1" applyAlignment="1">
      <alignment vertical="top" wrapText="1"/>
    </xf>
    <xf numFmtId="3" fontId="11" fillId="0" borderId="78" xfId="0" applyNumberFormat="1" applyFont="1" applyBorder="1" applyAlignment="1">
      <alignment vertical="center"/>
    </xf>
    <xf numFmtId="0" fontId="1" fillId="0" borderId="43" xfId="0" applyFont="1" applyBorder="1" applyAlignment="1">
      <alignment horizontal="center" vertical="top" wrapText="1"/>
    </xf>
    <xf numFmtId="0" fontId="36" fillId="0" borderId="43" xfId="0" applyFont="1" applyBorder="1" applyAlignment="1">
      <alignment vertical="top" wrapText="1"/>
    </xf>
    <xf numFmtId="164" fontId="36" fillId="0" borderId="43" xfId="0" applyNumberFormat="1" applyFont="1" applyBorder="1" applyAlignment="1">
      <alignment vertical="center"/>
    </xf>
    <xf numFmtId="3" fontId="11" fillId="0" borderId="43" xfId="0" applyNumberFormat="1" applyFont="1" applyBorder="1" applyAlignment="1">
      <alignment horizontal="right" vertical="center"/>
    </xf>
    <xf numFmtId="3" fontId="1" fillId="0" borderId="43" xfId="0" applyNumberFormat="1" applyFont="1" applyBorder="1" applyAlignment="1">
      <alignment vertical="center"/>
    </xf>
    <xf numFmtId="0" fontId="1" fillId="0" borderId="146" xfId="0" applyFont="1" applyBorder="1"/>
    <xf numFmtId="0" fontId="1" fillId="0" borderId="78" xfId="0" applyFont="1" applyBorder="1"/>
    <xf numFmtId="0" fontId="1" fillId="0" borderId="80" xfId="0" applyFont="1" applyBorder="1"/>
    <xf numFmtId="0" fontId="61" fillId="2" borderId="43" xfId="0" applyFont="1" applyFill="1" applyBorder="1" applyAlignment="1">
      <alignment horizontal="center" vertical="center" wrapText="1"/>
    </xf>
    <xf numFmtId="0" fontId="36" fillId="0" borderId="94" xfId="0" applyFont="1" applyBorder="1" applyAlignment="1">
      <alignment vertical="center"/>
    </xf>
    <xf numFmtId="0" fontId="36" fillId="0" borderId="81" xfId="0" applyFont="1" applyBorder="1" applyAlignment="1">
      <alignment vertical="center" wrapText="1"/>
    </xf>
    <xf numFmtId="2" fontId="36" fillId="0" borderId="43" xfId="0" applyNumberFormat="1" applyFont="1" applyBorder="1" applyAlignment="1">
      <alignment vertical="center"/>
    </xf>
    <xf numFmtId="166" fontId="1" fillId="0" borderId="43" xfId="0" applyNumberFormat="1" applyFont="1" applyBorder="1" applyAlignment="1">
      <alignment vertical="center"/>
    </xf>
    <xf numFmtId="0" fontId="1" fillId="0" borderId="94" xfId="0" applyFont="1" applyBorder="1" applyAlignment="1">
      <alignment horizontal="center" vertical="center"/>
    </xf>
    <xf numFmtId="0" fontId="1" fillId="9" borderId="94" xfId="0" applyFont="1" applyFill="1" applyBorder="1"/>
    <xf numFmtId="10" fontId="1" fillId="0" borderId="43" xfId="0" applyNumberFormat="1" applyFont="1" applyBorder="1" applyAlignment="1">
      <alignment vertical="center"/>
    </xf>
    <xf numFmtId="0" fontId="63" fillId="3" borderId="127" xfId="0" applyFont="1" applyFill="1" applyBorder="1" applyAlignment="1">
      <alignment horizontal="center" vertical="center"/>
    </xf>
    <xf numFmtId="0" fontId="63" fillId="2" borderId="72" xfId="0" applyFont="1" applyFill="1" applyBorder="1" applyAlignment="1">
      <alignment horizontal="center" vertical="center" wrapText="1"/>
    </xf>
    <xf numFmtId="0" fontId="63" fillId="2" borderId="83" xfId="0" applyFont="1" applyFill="1" applyBorder="1" applyAlignment="1">
      <alignment horizontal="center" vertical="center" wrapText="1"/>
    </xf>
    <xf numFmtId="0" fontId="1" fillId="0" borderId="90" xfId="0" applyFont="1" applyBorder="1" applyAlignment="1">
      <alignment horizontal="left"/>
    </xf>
    <xf numFmtId="168" fontId="1" fillId="0" borderId="90" xfId="0" applyNumberFormat="1" applyFont="1" applyBorder="1"/>
    <xf numFmtId="0" fontId="1" fillId="0" borderId="43" xfId="0" applyFont="1" applyBorder="1" applyAlignment="1">
      <alignment horizontal="left"/>
    </xf>
    <xf numFmtId="168" fontId="1" fillId="0" borderId="43" xfId="0" applyNumberFormat="1" applyFont="1" applyBorder="1"/>
    <xf numFmtId="0" fontId="1" fillId="0" borderId="44" xfId="0" applyFont="1" applyBorder="1" applyAlignment="1">
      <alignment horizontal="left"/>
    </xf>
    <xf numFmtId="168" fontId="1" fillId="0" borderId="44" xfId="0" applyNumberFormat="1" applyFont="1" applyBorder="1"/>
    <xf numFmtId="0" fontId="1" fillId="0" borderId="69" xfId="0" applyFont="1" applyBorder="1" applyAlignment="1">
      <alignment horizontal="left"/>
    </xf>
    <xf numFmtId="168" fontId="1" fillId="0" borderId="69" xfId="0" applyNumberFormat="1" applyFont="1" applyBorder="1"/>
    <xf numFmtId="0" fontId="1" fillId="0" borderId="90" xfId="0" applyFont="1" applyBorder="1"/>
    <xf numFmtId="168" fontId="1" fillId="0" borderId="109" xfId="0" applyNumberFormat="1" applyFont="1" applyBorder="1"/>
    <xf numFmtId="168" fontId="1" fillId="0" borderId="91" xfId="0" applyNumberFormat="1" applyFont="1" applyBorder="1"/>
    <xf numFmtId="168" fontId="1" fillId="0" borderId="45" xfId="0" applyNumberFormat="1" applyFont="1" applyBorder="1"/>
    <xf numFmtId="168" fontId="1" fillId="0" borderId="95" xfId="0" applyNumberFormat="1" applyFont="1" applyBorder="1"/>
    <xf numFmtId="168" fontId="1" fillId="0" borderId="154" xfId="0" applyNumberFormat="1" applyFont="1" applyBorder="1"/>
    <xf numFmtId="168" fontId="1" fillId="0" borderId="99" xfId="0" applyNumberFormat="1" applyFont="1" applyBorder="1"/>
    <xf numFmtId="0" fontId="1" fillId="0" borderId="110" xfId="0" applyFont="1" applyBorder="1"/>
    <xf numFmtId="171" fontId="1" fillId="0" borderId="90" xfId="0" applyNumberFormat="1" applyFont="1" applyBorder="1"/>
    <xf numFmtId="0" fontId="1" fillId="0" borderId="47" xfId="0" applyFont="1" applyBorder="1"/>
    <xf numFmtId="171" fontId="1" fillId="0" borderId="43" xfId="0" applyNumberFormat="1" applyFont="1" applyBorder="1"/>
    <xf numFmtId="0" fontId="1" fillId="0" borderId="103" xfId="0" applyFont="1" applyBorder="1"/>
    <xf numFmtId="171" fontId="1" fillId="0" borderId="44" xfId="0" applyNumberFormat="1" applyFont="1" applyBorder="1"/>
    <xf numFmtId="0" fontId="63" fillId="2" borderId="139" xfId="0" applyFont="1" applyFill="1" applyBorder="1" applyAlignment="1">
      <alignment horizontal="center" vertical="center" wrapText="1"/>
    </xf>
    <xf numFmtId="0" fontId="63" fillId="2" borderId="89" xfId="0" applyFont="1" applyFill="1" applyBorder="1" applyAlignment="1">
      <alignment horizontal="center" vertical="center" wrapText="1"/>
    </xf>
    <xf numFmtId="0" fontId="63" fillId="2" borderId="90" xfId="0" applyFont="1" applyFill="1" applyBorder="1" applyAlignment="1">
      <alignment horizontal="center" vertical="center" wrapText="1"/>
    </xf>
    <xf numFmtId="0" fontId="63" fillId="2" borderId="90" xfId="0" applyFont="1" applyFill="1" applyBorder="1" applyAlignment="1">
      <alignment horizontal="center" vertical="top" wrapText="1"/>
    </xf>
    <xf numFmtId="0" fontId="63" fillId="2" borderId="155" xfId="0" applyFont="1" applyFill="1" applyBorder="1" applyAlignment="1">
      <alignment horizontal="center" vertical="center" wrapText="1"/>
    </xf>
    <xf numFmtId="10" fontId="1" fillId="0" borderId="0" xfId="0" applyNumberFormat="1" applyFont="1"/>
    <xf numFmtId="0" fontId="1" fillId="0" borderId="43" xfId="0" applyFont="1" applyBorder="1" applyAlignment="1">
      <alignment horizontal="center"/>
    </xf>
    <xf numFmtId="0" fontId="1" fillId="0" borderId="8" xfId="0" applyFont="1" applyBorder="1" applyAlignment="1">
      <alignment horizontal="center" vertical="center" wrapText="1"/>
    </xf>
    <xf numFmtId="0" fontId="1" fillId="0" borderId="81" xfId="0" applyFont="1" applyBorder="1" applyAlignment="1">
      <alignment vertical="center"/>
    </xf>
    <xf numFmtId="0" fontId="1" fillId="0" borderId="0" xfId="0" applyFont="1" applyAlignment="1">
      <alignment vertical="center"/>
    </xf>
    <xf numFmtId="10" fontId="1" fillId="0" borderId="43" xfId="0" applyNumberFormat="1" applyFont="1" applyBorder="1"/>
    <xf numFmtId="0" fontId="36" fillId="12" borderId="98" xfId="0" applyFont="1" applyFill="1" applyBorder="1"/>
    <xf numFmtId="0" fontId="1" fillId="12" borderId="44" xfId="0" applyFont="1" applyFill="1" applyBorder="1" applyAlignment="1">
      <alignment horizontal="center" vertical="center"/>
    </xf>
    <xf numFmtId="0" fontId="1" fillId="12" borderId="44" xfId="0" applyFont="1" applyFill="1" applyBorder="1"/>
    <xf numFmtId="10" fontId="1" fillId="12" borderId="43" xfId="0" applyNumberFormat="1" applyFont="1" applyFill="1" applyBorder="1" applyAlignment="1">
      <alignment vertical="center"/>
    </xf>
    <xf numFmtId="0" fontId="1" fillId="12" borderId="44" xfId="0" applyFont="1" applyFill="1" applyBorder="1" applyAlignment="1">
      <alignment horizontal="center"/>
    </xf>
    <xf numFmtId="0" fontId="1" fillId="12" borderId="104" xfId="0" applyFont="1" applyFill="1" applyBorder="1"/>
    <xf numFmtId="0" fontId="36" fillId="0" borderId="0" xfId="0" applyFont="1"/>
    <xf numFmtId="0" fontId="1" fillId="0" borderId="0" xfId="0" applyFont="1" applyAlignment="1">
      <alignment horizontal="center" vertical="center" wrapText="1"/>
    </xf>
    <xf numFmtId="0" fontId="63" fillId="3" borderId="89" xfId="0" applyFont="1" applyFill="1" applyBorder="1" applyAlignment="1">
      <alignment horizontal="center" vertical="center"/>
    </xf>
    <xf numFmtId="0" fontId="63" fillId="2" borderId="157" xfId="0" applyFont="1" applyFill="1" applyBorder="1" applyAlignment="1">
      <alignment horizontal="center" vertical="center" wrapText="1"/>
    </xf>
    <xf numFmtId="0" fontId="1" fillId="0" borderId="8" xfId="0" applyFont="1" applyBorder="1" applyAlignment="1">
      <alignment horizontal="center" vertical="center"/>
    </xf>
    <xf numFmtId="9" fontId="1" fillId="12" borderId="44" xfId="0" applyNumberFormat="1" applyFont="1" applyFill="1" applyBorder="1"/>
    <xf numFmtId="166" fontId="1" fillId="0" borderId="43" xfId="0" applyNumberFormat="1" applyFont="1" applyBorder="1"/>
    <xf numFmtId="2" fontId="1" fillId="0" borderId="43" xfId="0" applyNumberFormat="1" applyFont="1" applyBorder="1"/>
    <xf numFmtId="9" fontId="1" fillId="0" borderId="0" xfId="0" applyNumberFormat="1" applyFont="1"/>
    <xf numFmtId="0" fontId="36" fillId="12" borderId="94" xfId="0" applyFont="1" applyFill="1" applyBorder="1"/>
    <xf numFmtId="0" fontId="1" fillId="12" borderId="43" xfId="0" applyFont="1" applyFill="1" applyBorder="1" applyAlignment="1">
      <alignment horizontal="center" vertical="center"/>
    </xf>
    <xf numFmtId="0" fontId="1" fillId="12" borderId="43" xfId="0" applyFont="1" applyFill="1" applyBorder="1"/>
    <xf numFmtId="9" fontId="1" fillId="12" borderId="43" xfId="0" applyNumberFormat="1" applyFont="1" applyFill="1" applyBorder="1"/>
    <xf numFmtId="0" fontId="1" fillId="12" borderId="43" xfId="0" applyFont="1" applyFill="1" applyBorder="1" applyAlignment="1">
      <alignment horizontal="center"/>
    </xf>
    <xf numFmtId="0" fontId="1" fillId="12" borderId="81" xfId="0" applyFont="1" applyFill="1" applyBorder="1"/>
    <xf numFmtId="0" fontId="1" fillId="0" borderId="44" xfId="0" applyFont="1" applyBorder="1" applyAlignment="1">
      <alignment horizontal="center" vertical="center"/>
    </xf>
    <xf numFmtId="9" fontId="1" fillId="0" borderId="44" xfId="0" applyNumberFormat="1" applyFont="1" applyBorder="1"/>
    <xf numFmtId="0" fontId="1" fillId="0" borderId="44" xfId="0" applyFont="1" applyBorder="1" applyAlignment="1">
      <alignment horizontal="center"/>
    </xf>
    <xf numFmtId="10" fontId="1" fillId="12" borderId="43" xfId="0" applyNumberFormat="1" applyFont="1" applyFill="1" applyBorder="1"/>
    <xf numFmtId="0" fontId="1" fillId="12" borderId="72" xfId="0" applyFont="1" applyFill="1" applyBorder="1" applyAlignment="1">
      <alignment horizontal="center" vertical="center"/>
    </xf>
    <xf numFmtId="2" fontId="1" fillId="12" borderId="43" xfId="0" applyNumberFormat="1" applyFont="1" applyFill="1" applyBorder="1" applyAlignment="1">
      <alignment horizontal="center"/>
    </xf>
    <xf numFmtId="0" fontId="1" fillId="12" borderId="94" xfId="0" applyFont="1" applyFill="1" applyBorder="1"/>
    <xf numFmtId="0" fontId="1" fillId="12" borderId="149" xfId="0" applyFont="1" applyFill="1" applyBorder="1" applyAlignment="1">
      <alignment horizontal="center" vertical="center" wrapText="1"/>
    </xf>
    <xf numFmtId="0" fontId="1" fillId="12" borderId="1" xfId="0" applyFont="1" applyFill="1" applyBorder="1"/>
    <xf numFmtId="0" fontId="1" fillId="12" borderId="1" xfId="0" applyFont="1" applyFill="1" applyBorder="1" applyAlignment="1">
      <alignment vertical="center"/>
    </xf>
    <xf numFmtId="0" fontId="1" fillId="12" borderId="43" xfId="0" applyFont="1" applyFill="1" applyBorder="1" applyAlignment="1">
      <alignment horizontal="right"/>
    </xf>
    <xf numFmtId="0" fontId="1" fillId="12" borderId="1" xfId="0" applyFont="1" applyFill="1" applyBorder="1" applyAlignment="1">
      <alignment horizontal="left"/>
    </xf>
    <xf numFmtId="0" fontId="1" fillId="12" borderId="98" xfId="0" applyFont="1" applyFill="1" applyBorder="1"/>
    <xf numFmtId="0" fontId="1" fillId="12" borderId="1" xfId="0" applyFont="1" applyFill="1" applyBorder="1" applyAlignment="1">
      <alignment horizontal="center" vertical="center"/>
    </xf>
    <xf numFmtId="0" fontId="36" fillId="0" borderId="146" xfId="0" applyFont="1" applyBorder="1"/>
    <xf numFmtId="174" fontId="1" fillId="0" borderId="78" xfId="0" applyNumberFormat="1" applyFont="1" applyBorder="1"/>
    <xf numFmtId="174" fontId="1" fillId="0" borderId="0" xfId="0" applyNumberFormat="1" applyFont="1"/>
    <xf numFmtId="174" fontId="1" fillId="0" borderId="43" xfId="0" applyNumberFormat="1" applyFont="1" applyBorder="1"/>
    <xf numFmtId="174" fontId="1" fillId="0" borderId="43" xfId="0" applyNumberFormat="1" applyFont="1" applyBorder="1" applyAlignment="1">
      <alignment vertical="center"/>
    </xf>
    <xf numFmtId="0" fontId="36" fillId="0" borderId="94" xfId="0" applyFont="1" applyBorder="1" applyAlignment="1">
      <alignment horizontal="left" vertical="center"/>
    </xf>
    <xf numFmtId="174" fontId="1" fillId="12" borderId="44" xfId="0" applyNumberFormat="1" applyFont="1" applyFill="1" applyBorder="1"/>
    <xf numFmtId="0" fontId="36" fillId="12" borderId="104" xfId="0" applyFont="1" applyFill="1" applyBorder="1"/>
    <xf numFmtId="0" fontId="1" fillId="12" borderId="43" xfId="0" applyFont="1" applyFill="1" applyBorder="1" applyAlignment="1">
      <alignment vertical="center"/>
    </xf>
    <xf numFmtId="174" fontId="1" fillId="12" borderId="43" xfId="0" applyNumberFormat="1" applyFont="1" applyFill="1" applyBorder="1"/>
    <xf numFmtId="0" fontId="36" fillId="0" borderId="0" xfId="0" applyFont="1" applyAlignment="1">
      <alignment horizontal="center" vertical="top" wrapText="1"/>
    </xf>
    <xf numFmtId="0" fontId="36" fillId="12" borderId="158" xfId="0" applyFont="1" applyFill="1" applyBorder="1"/>
    <xf numFmtId="174" fontId="1" fillId="12" borderId="67" xfId="0" applyNumberFormat="1" applyFont="1" applyFill="1" applyBorder="1"/>
    <xf numFmtId="0" fontId="1" fillId="12" borderId="68" xfId="0" applyFont="1" applyFill="1" applyBorder="1"/>
    <xf numFmtId="174" fontId="1" fillId="0" borderId="44" xfId="0" applyNumberFormat="1" applyFont="1" applyBorder="1"/>
    <xf numFmtId="0" fontId="36" fillId="0" borderId="104" xfId="0" applyFont="1" applyBorder="1"/>
    <xf numFmtId="0" fontId="63" fillId="2" borderId="61" xfId="0" applyFont="1" applyFill="1" applyBorder="1" applyAlignment="1">
      <alignment horizontal="center" vertical="center" wrapText="1"/>
    </xf>
    <xf numFmtId="0" fontId="63" fillId="2" borderId="33" xfId="0" applyFont="1" applyFill="1" applyBorder="1" applyAlignment="1">
      <alignment horizontal="center" vertical="center" wrapText="1"/>
    </xf>
    <xf numFmtId="0" fontId="1" fillId="0" borderId="104" xfId="0" applyFont="1" applyBorder="1" applyAlignment="1">
      <alignment vertical="center"/>
    </xf>
    <xf numFmtId="0" fontId="61" fillId="2" borderId="90" xfId="0" applyFont="1" applyFill="1" applyBorder="1" applyAlignment="1">
      <alignment horizontal="center" vertical="center" wrapText="1"/>
    </xf>
    <xf numFmtId="0" fontId="36" fillId="0" borderId="43" xfId="0" applyFont="1" applyBorder="1" applyAlignment="1">
      <alignment horizontal="center" wrapText="1"/>
    </xf>
    <xf numFmtId="0" fontId="36" fillId="0" borderId="43" xfId="0" applyFont="1" applyBorder="1"/>
    <xf numFmtId="0" fontId="36" fillId="0" borderId="81" xfId="0" applyFont="1" applyBorder="1"/>
    <xf numFmtId="9" fontId="36" fillId="0" borderId="43" xfId="0" applyNumberFormat="1" applyFont="1" applyBorder="1"/>
    <xf numFmtId="0" fontId="36" fillId="12" borderId="44" xfId="0" applyFont="1" applyFill="1" applyBorder="1" applyAlignment="1">
      <alignment horizontal="center" wrapText="1"/>
    </xf>
    <xf numFmtId="0" fontId="36" fillId="12" borderId="44" xfId="0" applyFont="1" applyFill="1" applyBorder="1"/>
    <xf numFmtId="9" fontId="36" fillId="12" borderId="44" xfId="0" applyNumberFormat="1" applyFont="1" applyFill="1" applyBorder="1"/>
    <xf numFmtId="0" fontId="36" fillId="0" borderId="0" xfId="0" applyFont="1" applyAlignment="1">
      <alignment horizontal="center"/>
    </xf>
    <xf numFmtId="0" fontId="61" fillId="2" borderId="72" xfId="0" applyFont="1" applyFill="1" applyBorder="1" applyAlignment="1">
      <alignment horizontal="center" vertical="center" wrapText="1"/>
    </xf>
    <xf numFmtId="0" fontId="36" fillId="0" borderId="89" xfId="0" applyFont="1" applyBorder="1"/>
    <xf numFmtId="0" fontId="36" fillId="0" borderId="90" xfId="0" applyFont="1" applyBorder="1" applyAlignment="1">
      <alignment horizontal="center"/>
    </xf>
    <xf numFmtId="0" fontId="36" fillId="0" borderId="90" xfId="0" applyFont="1" applyBorder="1"/>
    <xf numFmtId="0" fontId="36" fillId="0" borderId="155" xfId="0" applyFont="1" applyBorder="1"/>
    <xf numFmtId="0" fontId="36" fillId="0" borderId="43" xfId="0" applyFont="1" applyBorder="1" applyAlignment="1">
      <alignment horizontal="center"/>
    </xf>
    <xf numFmtId="2" fontId="36" fillId="0" borderId="43" xfId="0" applyNumberFormat="1" applyFont="1" applyBorder="1"/>
    <xf numFmtId="0" fontId="36" fillId="12" borderId="44" xfId="0" applyFont="1" applyFill="1" applyBorder="1" applyAlignment="1">
      <alignment horizontal="center"/>
    </xf>
    <xf numFmtId="0" fontId="36" fillId="0" borderId="44" xfId="0" applyFont="1" applyBorder="1" applyAlignment="1">
      <alignment horizontal="center"/>
    </xf>
    <xf numFmtId="0" fontId="36" fillId="0" borderId="44" xfId="0" applyFont="1" applyBorder="1"/>
    <xf numFmtId="9" fontId="36" fillId="0" borderId="44" xfId="0" applyNumberFormat="1" applyFont="1" applyBorder="1"/>
    <xf numFmtId="0" fontId="36" fillId="0" borderId="0" xfId="0" applyFont="1" applyAlignment="1">
      <alignment horizontal="center" vertical="center"/>
    </xf>
    <xf numFmtId="9" fontId="36" fillId="0" borderId="0" xfId="0" applyNumberFormat="1" applyFont="1"/>
    <xf numFmtId="0" fontId="36" fillId="12" borderId="43" xfId="0" applyFont="1" applyFill="1" applyBorder="1" applyAlignment="1">
      <alignment horizontal="center" wrapText="1"/>
    </xf>
    <xf numFmtId="0" fontId="36" fillId="12" borderId="43" xfId="0" applyFont="1" applyFill="1" applyBorder="1"/>
    <xf numFmtId="10" fontId="36" fillId="12" borderId="43" xfId="0" applyNumberFormat="1" applyFont="1" applyFill="1" applyBorder="1"/>
    <xf numFmtId="0" fontId="36" fillId="12" borderId="81" xfId="0" applyFont="1" applyFill="1" applyBorder="1"/>
    <xf numFmtId="10" fontId="36" fillId="0" borderId="43" xfId="0" applyNumberFormat="1" applyFont="1" applyBorder="1"/>
    <xf numFmtId="0" fontId="36" fillId="0" borderId="44" xfId="0" applyFont="1" applyBorder="1" applyAlignment="1">
      <alignment horizontal="center" wrapText="1"/>
    </xf>
    <xf numFmtId="10" fontId="36" fillId="0" borderId="44" xfId="0" applyNumberFormat="1" applyFont="1" applyBorder="1"/>
    <xf numFmtId="0" fontId="36" fillId="12" borderId="43" xfId="0" applyFont="1" applyFill="1" applyBorder="1" applyAlignment="1">
      <alignment horizontal="center"/>
    </xf>
    <xf numFmtId="4" fontId="18" fillId="10" borderId="1" xfId="0" applyNumberFormat="1" applyFont="1" applyFill="1" applyBorder="1" applyAlignment="1">
      <alignment horizontal="center" vertical="center"/>
    </xf>
    <xf numFmtId="3" fontId="11" fillId="0" borderId="43" xfId="0" applyNumberFormat="1" applyFont="1" applyFill="1" applyBorder="1" applyAlignment="1">
      <alignment horizontal="center" vertical="center" wrapText="1"/>
    </xf>
    <xf numFmtId="171" fontId="17" fillId="0" borderId="43" xfId="0" applyNumberFormat="1" applyFont="1" applyFill="1" applyBorder="1" applyAlignment="1">
      <alignment horizontal="center" vertical="center"/>
    </xf>
    <xf numFmtId="1" fontId="17" fillId="0" borderId="43" xfId="0" applyNumberFormat="1" applyFont="1" applyFill="1" applyBorder="1" applyAlignment="1">
      <alignment horizontal="center" vertical="center"/>
    </xf>
    <xf numFmtId="3" fontId="11" fillId="0" borderId="72" xfId="0" applyNumberFormat="1" applyFont="1" applyFill="1" applyBorder="1" applyAlignment="1">
      <alignment horizontal="center" vertical="center" wrapText="1"/>
    </xf>
    <xf numFmtId="171" fontId="17" fillId="0" borderId="66" xfId="0" applyNumberFormat="1" applyFont="1" applyFill="1" applyBorder="1" applyAlignment="1">
      <alignment horizontal="center" vertical="center"/>
    </xf>
    <xf numFmtId="0" fontId="17" fillId="0" borderId="43" xfId="0" applyFont="1" applyFill="1" applyBorder="1" applyAlignment="1">
      <alignment horizontal="center" vertical="center"/>
    </xf>
    <xf numFmtId="3" fontId="11" fillId="0" borderId="83" xfId="0" applyNumberFormat="1" applyFont="1" applyFill="1" applyBorder="1" applyAlignment="1">
      <alignment horizontal="center" vertical="center" wrapText="1"/>
    </xf>
    <xf numFmtId="37" fontId="17" fillId="0" borderId="43" xfId="0" applyNumberFormat="1" applyFont="1" applyFill="1" applyBorder="1" applyAlignment="1">
      <alignment horizontal="center" vertical="center"/>
    </xf>
    <xf numFmtId="167" fontId="17" fillId="0" borderId="83" xfId="0" applyNumberFormat="1" applyFont="1" applyFill="1" applyBorder="1" applyAlignment="1">
      <alignment horizontal="center" vertical="center"/>
    </xf>
    <xf numFmtId="3" fontId="12" fillId="0" borderId="43" xfId="0" applyNumberFormat="1" applyFont="1" applyFill="1" applyBorder="1" applyAlignment="1">
      <alignment horizontal="center" vertical="center" wrapText="1"/>
    </xf>
    <xf numFmtId="0" fontId="9" fillId="0" borderId="104" xfId="0" applyFont="1" applyBorder="1" applyAlignment="1">
      <alignment horizontal="center" vertical="top" wrapText="1"/>
    </xf>
    <xf numFmtId="9" fontId="43" fillId="0" borderId="43" xfId="0" applyNumberFormat="1" applyFont="1" applyFill="1" applyBorder="1" applyAlignment="1">
      <alignment horizontal="center" vertical="center" wrapText="1"/>
    </xf>
    <xf numFmtId="9" fontId="43" fillId="0" borderId="90" xfId="0" applyNumberFormat="1" applyFont="1" applyFill="1" applyBorder="1" applyAlignment="1">
      <alignment horizontal="center" vertical="center" wrapText="1"/>
    </xf>
    <xf numFmtId="9" fontId="44" fillId="0" borderId="90" xfId="0" applyNumberFormat="1" applyFont="1" applyFill="1" applyBorder="1" applyAlignment="1">
      <alignment horizontal="center" vertical="center" wrapText="1"/>
    </xf>
    <xf numFmtId="9" fontId="44" fillId="0" borderId="43" xfId="0" applyNumberFormat="1" applyFont="1" applyFill="1" applyBorder="1" applyAlignment="1">
      <alignment horizontal="center" vertical="center" wrapText="1"/>
    </xf>
    <xf numFmtId="10" fontId="47" fillId="0" borderId="43" xfId="0" applyNumberFormat="1" applyFont="1" applyFill="1" applyBorder="1" applyAlignment="1">
      <alignment horizontal="center" vertical="center" wrapText="1"/>
    </xf>
    <xf numFmtId="10" fontId="43" fillId="0" borderId="43" xfId="0" applyNumberFormat="1" applyFont="1" applyFill="1" applyBorder="1" applyAlignment="1">
      <alignment horizontal="center" vertical="center" wrapText="1"/>
    </xf>
    <xf numFmtId="9" fontId="44" fillId="0" borderId="67" xfId="0" applyNumberFormat="1" applyFont="1" applyFill="1" applyBorder="1" applyAlignment="1">
      <alignment horizontal="center" vertical="center" wrapText="1"/>
    </xf>
    <xf numFmtId="164" fontId="17" fillId="0" borderId="43" xfId="0" applyNumberFormat="1" applyFont="1" applyFill="1" applyBorder="1" applyAlignment="1">
      <alignment horizontal="center" vertical="center"/>
    </xf>
    <xf numFmtId="4" fontId="11" fillId="0" borderId="43" xfId="0" applyNumberFormat="1" applyFont="1" applyFill="1" applyBorder="1" applyAlignment="1">
      <alignment horizontal="center" vertical="center" wrapText="1"/>
    </xf>
    <xf numFmtId="3" fontId="17" fillId="0" borderId="43" xfId="0" applyNumberFormat="1" applyFont="1" applyFill="1" applyBorder="1" applyAlignment="1">
      <alignment horizontal="center" vertical="center"/>
    </xf>
    <xf numFmtId="3" fontId="11" fillId="0" borderId="66" xfId="0" applyNumberFormat="1" applyFont="1" applyFill="1" applyBorder="1" applyAlignment="1">
      <alignment horizontal="center" vertical="center" wrapText="1"/>
    </xf>
    <xf numFmtId="9" fontId="16" fillId="0" borderId="43" xfId="0" applyNumberFormat="1" applyFont="1" applyFill="1" applyBorder="1" applyAlignment="1">
      <alignment horizontal="center" vertical="center"/>
    </xf>
    <xf numFmtId="9" fontId="16" fillId="0" borderId="67" xfId="0" applyNumberFormat="1" applyFont="1" applyFill="1" applyBorder="1" applyAlignment="1">
      <alignment horizontal="center" vertical="center"/>
    </xf>
    <xf numFmtId="10" fontId="16" fillId="0" borderId="67" xfId="0" applyNumberFormat="1" applyFont="1" applyFill="1" applyBorder="1" applyAlignment="1">
      <alignment horizontal="center" vertical="center" wrapText="1"/>
    </xf>
    <xf numFmtId="10" fontId="16" fillId="0" borderId="68" xfId="0" applyNumberFormat="1" applyFont="1" applyFill="1" applyBorder="1" applyAlignment="1">
      <alignment horizontal="center" vertical="center" wrapText="1"/>
    </xf>
    <xf numFmtId="171" fontId="11" fillId="0" borderId="43" xfId="0" applyNumberFormat="1" applyFont="1" applyFill="1" applyBorder="1" applyAlignment="1">
      <alignment horizontal="center" vertical="center" wrapText="1"/>
    </xf>
    <xf numFmtId="170" fontId="17" fillId="0" borderId="43" xfId="0" applyNumberFormat="1" applyFont="1" applyFill="1" applyBorder="1" applyAlignment="1">
      <alignment horizontal="center" vertical="center"/>
    </xf>
    <xf numFmtId="1" fontId="17" fillId="0" borderId="47" xfId="0" applyNumberFormat="1" applyFont="1" applyFill="1" applyBorder="1" applyAlignment="1">
      <alignment horizontal="center" vertical="center"/>
    </xf>
    <xf numFmtId="170" fontId="11" fillId="0" borderId="43" xfId="0" applyNumberFormat="1" applyFont="1" applyFill="1" applyBorder="1" applyAlignment="1">
      <alignment horizontal="center" vertical="center" wrapText="1"/>
    </xf>
    <xf numFmtId="3" fontId="11" fillId="0" borderId="78" xfId="0" applyNumberFormat="1" applyFont="1" applyFill="1" applyBorder="1" applyAlignment="1">
      <alignment horizontal="center" vertical="center" wrapText="1"/>
    </xf>
    <xf numFmtId="4" fontId="11" fillId="0" borderId="78" xfId="0" applyNumberFormat="1" applyFont="1" applyFill="1" applyBorder="1" applyAlignment="1">
      <alignment horizontal="center" vertical="center" wrapText="1"/>
    </xf>
    <xf numFmtId="172" fontId="11" fillId="0" borderId="78" xfId="0" applyNumberFormat="1" applyFont="1" applyFill="1" applyBorder="1" applyAlignment="1">
      <alignment horizontal="center" vertical="center" wrapText="1"/>
    </xf>
    <xf numFmtId="3" fontId="17" fillId="0" borderId="78" xfId="0" applyNumberFormat="1" applyFont="1" applyFill="1" applyBorder="1" applyAlignment="1">
      <alignment horizontal="center" vertical="center"/>
    </xf>
    <xf numFmtId="3" fontId="11" fillId="0" borderId="80" xfId="0" applyNumberFormat="1" applyFont="1" applyFill="1" applyBorder="1" applyAlignment="1">
      <alignment horizontal="center" vertical="center" wrapText="1"/>
    </xf>
    <xf numFmtId="171" fontId="36" fillId="0" borderId="43" xfId="0" applyNumberFormat="1" applyFont="1" applyFill="1" applyBorder="1" applyAlignment="1">
      <alignment horizontal="center" vertical="center" wrapText="1"/>
    </xf>
    <xf numFmtId="37" fontId="17" fillId="0" borderId="81" xfId="0" applyNumberFormat="1" applyFont="1" applyFill="1" applyBorder="1" applyAlignment="1">
      <alignment horizontal="center" vertical="center"/>
    </xf>
    <xf numFmtId="171" fontId="17" fillId="0" borderId="47" xfId="0" applyNumberFormat="1" applyFont="1" applyFill="1" applyBorder="1" applyAlignment="1">
      <alignment horizontal="center" vertical="center"/>
    </xf>
    <xf numFmtId="3" fontId="17" fillId="0" borderId="81" xfId="0" applyNumberFormat="1" applyFont="1" applyFill="1" applyBorder="1" applyAlignment="1">
      <alignment horizontal="center" vertical="center"/>
    </xf>
    <xf numFmtId="0" fontId="17" fillId="0" borderId="47" xfId="0" applyFont="1" applyFill="1" applyBorder="1" applyAlignment="1">
      <alignment horizontal="center" vertical="center"/>
    </xf>
    <xf numFmtId="37" fontId="17" fillId="0" borderId="78" xfId="0" applyNumberFormat="1" applyFont="1" applyFill="1" applyBorder="1" applyAlignment="1">
      <alignment horizontal="center" vertical="center"/>
    </xf>
    <xf numFmtId="39" fontId="17" fillId="0" borderId="78" xfId="0" applyNumberFormat="1" applyFont="1" applyFill="1" applyBorder="1" applyAlignment="1">
      <alignment horizontal="center" vertical="center"/>
    </xf>
    <xf numFmtId="173" fontId="17" fillId="0" borderId="78" xfId="0" applyNumberFormat="1" applyFont="1" applyFill="1" applyBorder="1" applyAlignment="1">
      <alignment horizontal="center" vertical="center"/>
    </xf>
    <xf numFmtId="170" fontId="36" fillId="0" borderId="43" xfId="0" applyNumberFormat="1" applyFont="1" applyFill="1" applyBorder="1" applyAlignment="1">
      <alignment vertical="center" wrapText="1"/>
    </xf>
    <xf numFmtId="37" fontId="17" fillId="0" borderId="47" xfId="0" applyNumberFormat="1" applyFont="1" applyFill="1" applyBorder="1" applyAlignment="1">
      <alignment horizontal="center" vertical="center"/>
    </xf>
    <xf numFmtId="170" fontId="17" fillId="0" borderId="47" xfId="0" applyNumberFormat="1" applyFont="1" applyFill="1" applyBorder="1" applyAlignment="1">
      <alignment horizontal="center" vertical="center"/>
    </xf>
    <xf numFmtId="167" fontId="11" fillId="0" borderId="78" xfId="0" applyNumberFormat="1" applyFont="1" applyFill="1" applyBorder="1" applyAlignment="1">
      <alignment horizontal="center" vertical="center" wrapText="1"/>
    </xf>
    <xf numFmtId="171" fontId="36" fillId="0" borderId="47" xfId="0" applyNumberFormat="1" applyFont="1" applyFill="1" applyBorder="1" applyAlignment="1">
      <alignment horizontal="center" vertical="center"/>
    </xf>
    <xf numFmtId="171" fontId="11" fillId="0" borderId="47" xfId="0" applyNumberFormat="1" applyFont="1" applyFill="1" applyBorder="1" applyAlignment="1">
      <alignment horizontal="center" vertical="center"/>
    </xf>
    <xf numFmtId="4" fontId="11" fillId="0" borderId="72" xfId="0" applyNumberFormat="1" applyFont="1" applyFill="1" applyBorder="1" applyAlignment="1">
      <alignment horizontal="center" vertical="center" wrapText="1"/>
    </xf>
    <xf numFmtId="3" fontId="11" fillId="0" borderId="124" xfId="0" applyNumberFormat="1" applyFont="1" applyFill="1" applyBorder="1" applyAlignment="1">
      <alignment horizontal="center" vertical="center" wrapText="1"/>
    </xf>
    <xf numFmtId="9" fontId="16" fillId="0" borderId="72" xfId="0" applyNumberFormat="1" applyFont="1" applyFill="1" applyBorder="1" applyAlignment="1">
      <alignment horizontal="center" vertical="center"/>
    </xf>
    <xf numFmtId="9" fontId="16" fillId="0" borderId="145" xfId="0" applyNumberFormat="1" applyFont="1" applyFill="1" applyBorder="1" applyAlignment="1">
      <alignment horizontal="center" vertical="center"/>
    </xf>
    <xf numFmtId="10" fontId="16" fillId="0" borderId="145" xfId="0" applyNumberFormat="1" applyFont="1" applyFill="1" applyBorder="1" applyAlignment="1">
      <alignment horizontal="center" vertical="center" wrapText="1"/>
    </xf>
    <xf numFmtId="10" fontId="16" fillId="0" borderId="117" xfId="0" applyNumberFormat="1" applyFont="1" applyFill="1" applyBorder="1" applyAlignment="1">
      <alignment horizontal="center" vertical="center" wrapText="1"/>
    </xf>
    <xf numFmtId="3" fontId="11" fillId="0" borderId="142" xfId="0" applyNumberFormat="1" applyFont="1" applyFill="1" applyBorder="1" applyAlignment="1">
      <alignment horizontal="center" vertical="center" wrapText="1"/>
    </xf>
    <xf numFmtId="9" fontId="16" fillId="0" borderId="78" xfId="0" applyNumberFormat="1" applyFont="1" applyFill="1" applyBorder="1" applyAlignment="1">
      <alignment horizontal="center" vertical="center"/>
    </xf>
    <xf numFmtId="10" fontId="16" fillId="0" borderId="78" xfId="0" applyNumberFormat="1" applyFont="1" applyFill="1" applyBorder="1" applyAlignment="1">
      <alignment horizontal="center" vertical="center" wrapText="1"/>
    </xf>
    <xf numFmtId="10" fontId="16" fillId="0" borderId="80" xfId="0" applyNumberFormat="1" applyFont="1" applyFill="1" applyBorder="1" applyAlignment="1">
      <alignment horizontal="center" vertical="center" wrapText="1"/>
    </xf>
    <xf numFmtId="171" fontId="11" fillId="14" borderId="159" xfId="0" applyNumberFormat="1" applyFont="1" applyFill="1" applyBorder="1" applyAlignment="1">
      <alignment horizontal="center" vertical="center" wrapText="1"/>
    </xf>
    <xf numFmtId="171" fontId="11" fillId="14" borderId="160" xfId="0" applyNumberFormat="1" applyFont="1" applyFill="1" applyBorder="1" applyAlignment="1">
      <alignment horizontal="center" vertical="center" wrapText="1"/>
    </xf>
    <xf numFmtId="3" fontId="11" fillId="14" borderId="160" xfId="0" applyNumberFormat="1" applyFont="1" applyFill="1" applyBorder="1" applyAlignment="1">
      <alignment horizontal="center" vertical="center" wrapText="1"/>
    </xf>
    <xf numFmtId="171" fontId="17" fillId="14" borderId="160" xfId="0" applyNumberFormat="1" applyFont="1" applyFill="1" applyBorder="1" applyAlignment="1">
      <alignment horizontal="center" vertical="center"/>
    </xf>
    <xf numFmtId="9" fontId="16" fillId="14" borderId="160" xfId="0" applyNumberFormat="1" applyFont="1" applyFill="1" applyBorder="1" applyAlignment="1">
      <alignment horizontal="center" vertical="center"/>
    </xf>
    <xf numFmtId="10" fontId="16" fillId="14" borderId="160" xfId="0" applyNumberFormat="1" applyFont="1" applyFill="1" applyBorder="1" applyAlignment="1">
      <alignment horizontal="center" vertical="center" wrapText="1"/>
    </xf>
    <xf numFmtId="10" fontId="16" fillId="14" borderId="161" xfId="0" applyNumberFormat="1" applyFont="1" applyFill="1" applyBorder="1" applyAlignment="1">
      <alignment horizontal="center" vertical="center" wrapText="1"/>
    </xf>
    <xf numFmtId="10" fontId="16" fillId="14" borderId="162" xfId="0" applyNumberFormat="1" applyFont="1" applyFill="1" applyBorder="1" applyAlignment="1">
      <alignment horizontal="center" vertical="center" wrapText="1"/>
    </xf>
    <xf numFmtId="3" fontId="17" fillId="0" borderId="72" xfId="0" applyNumberFormat="1" applyFont="1" applyFill="1" applyBorder="1" applyAlignment="1">
      <alignment horizontal="center" vertical="center"/>
    </xf>
    <xf numFmtId="0" fontId="17" fillId="0" borderId="72" xfId="0" applyFont="1" applyFill="1" applyBorder="1" applyAlignment="1">
      <alignment horizontal="center" vertical="center"/>
    </xf>
    <xf numFmtId="4" fontId="17" fillId="0" borderId="72" xfId="0" applyNumberFormat="1" applyFont="1" applyFill="1" applyBorder="1" applyAlignment="1">
      <alignment horizontal="center" vertical="center"/>
    </xf>
    <xf numFmtId="172" fontId="17" fillId="0" borderId="72" xfId="0" applyNumberFormat="1" applyFont="1" applyFill="1" applyBorder="1" applyAlignment="1">
      <alignment horizontal="center" vertical="center"/>
    </xf>
    <xf numFmtId="4" fontId="11" fillId="0" borderId="142" xfId="0" applyNumberFormat="1" applyFont="1" applyFill="1" applyBorder="1" applyAlignment="1">
      <alignment horizontal="center" vertical="center" wrapText="1"/>
    </xf>
    <xf numFmtId="171" fontId="37" fillId="14" borderId="160" xfId="0" applyNumberFormat="1" applyFont="1" applyFill="1" applyBorder="1" applyAlignment="1">
      <alignment horizontal="center" vertical="center"/>
    </xf>
    <xf numFmtId="37" fontId="17" fillId="0" borderId="72" xfId="0" applyNumberFormat="1" applyFont="1" applyFill="1" applyBorder="1" applyAlignment="1">
      <alignment horizontal="center" vertical="center"/>
    </xf>
    <xf numFmtId="39" fontId="17" fillId="0" borderId="72" xfId="0" applyNumberFormat="1" applyFont="1" applyFill="1" applyBorder="1" applyAlignment="1">
      <alignment horizontal="center" vertical="center"/>
    </xf>
    <xf numFmtId="173" fontId="17" fillId="0" borderId="72" xfId="0" applyNumberFormat="1" applyFont="1" applyFill="1" applyBorder="1" applyAlignment="1">
      <alignment horizontal="center" vertical="center"/>
    </xf>
    <xf numFmtId="3" fontId="11" fillId="0" borderId="145" xfId="0" applyNumberFormat="1" applyFont="1" applyFill="1" applyBorder="1" applyAlignment="1">
      <alignment horizontal="center" vertical="center" wrapText="1"/>
    </xf>
    <xf numFmtId="3" fontId="37" fillId="0" borderId="83" xfId="0" applyNumberFormat="1" applyFont="1" applyFill="1" applyBorder="1" applyAlignment="1">
      <alignment horizontal="center" vertical="center"/>
    </xf>
    <xf numFmtId="4" fontId="38" fillId="0" borderId="124" xfId="0" applyNumberFormat="1" applyFont="1" applyFill="1" applyBorder="1" applyAlignment="1">
      <alignment horizontal="center" vertical="center" wrapText="1"/>
    </xf>
    <xf numFmtId="4" fontId="38" fillId="0" borderId="72" xfId="0" applyNumberFormat="1" applyFont="1" applyFill="1" applyBorder="1" applyAlignment="1">
      <alignment horizontal="center" vertical="center" wrapText="1"/>
    </xf>
    <xf numFmtId="171" fontId="17" fillId="0" borderId="124" xfId="0" applyNumberFormat="1" applyFont="1" applyFill="1" applyBorder="1" applyAlignment="1">
      <alignment horizontal="center" vertical="center"/>
    </xf>
    <xf numFmtId="171" fontId="17" fillId="14" borderId="163" xfId="0" applyNumberFormat="1" applyFont="1" applyFill="1" applyBorder="1" applyAlignment="1">
      <alignment horizontal="center" vertical="center"/>
    </xf>
    <xf numFmtId="3" fontId="11" fillId="0" borderId="72" xfId="0" applyNumberFormat="1" applyFont="1" applyFill="1" applyBorder="1" applyAlignment="1">
      <alignment horizontal="center" vertical="center"/>
    </xf>
    <xf numFmtId="171" fontId="39" fillId="14" borderId="163" xfId="0" applyNumberFormat="1" applyFont="1" applyFill="1" applyBorder="1" applyAlignment="1">
      <alignment horizontal="center" vertical="center"/>
    </xf>
    <xf numFmtId="171" fontId="17" fillId="13" borderId="164" xfId="0" applyNumberFormat="1" applyFont="1" applyFill="1" applyBorder="1" applyAlignment="1">
      <alignment horizontal="center" vertical="center"/>
    </xf>
    <xf numFmtId="171" fontId="17" fillId="13" borderId="165" xfId="0" applyNumberFormat="1" applyFont="1" applyFill="1" applyBorder="1" applyAlignment="1">
      <alignment horizontal="center" vertical="center"/>
    </xf>
    <xf numFmtId="3" fontId="11" fillId="13" borderId="166" xfId="0" applyNumberFormat="1" applyFont="1" applyFill="1" applyBorder="1" applyAlignment="1">
      <alignment horizontal="center" vertical="center" wrapText="1"/>
    </xf>
    <xf numFmtId="171" fontId="17" fillId="13" borderId="167" xfId="0" applyNumberFormat="1" applyFont="1" applyFill="1" applyBorder="1" applyAlignment="1">
      <alignment horizontal="center" vertical="center"/>
    </xf>
    <xf numFmtId="171" fontId="17" fillId="13" borderId="168" xfId="0" applyNumberFormat="1" applyFont="1" applyFill="1" applyBorder="1" applyAlignment="1">
      <alignment horizontal="center" vertical="center"/>
    </xf>
    <xf numFmtId="171" fontId="17" fillId="13" borderId="169" xfId="0" applyNumberFormat="1" applyFont="1" applyFill="1" applyBorder="1" applyAlignment="1">
      <alignment horizontal="center" vertical="center"/>
    </xf>
    <xf numFmtId="171" fontId="17" fillId="13" borderId="94" xfId="0" applyNumberFormat="1" applyFont="1" applyFill="1" applyBorder="1" applyAlignment="1">
      <alignment horizontal="center" vertical="center"/>
    </xf>
    <xf numFmtId="3" fontId="11" fillId="13" borderId="43" xfId="0" applyNumberFormat="1" applyFont="1" applyFill="1" applyBorder="1" applyAlignment="1">
      <alignment horizontal="center" vertical="center" wrapText="1"/>
    </xf>
    <xf numFmtId="171" fontId="17" fillId="13" borderId="95" xfId="0" applyNumberFormat="1" applyFont="1" applyFill="1" applyBorder="1" applyAlignment="1">
      <alignment horizontal="center" vertical="center"/>
    </xf>
    <xf numFmtId="171" fontId="17" fillId="13" borderId="170" xfId="0" applyNumberFormat="1" applyFont="1" applyFill="1" applyBorder="1" applyAlignment="1">
      <alignment horizontal="center" vertical="center"/>
    </xf>
    <xf numFmtId="171" fontId="17" fillId="13" borderId="171" xfId="0" applyNumberFormat="1" applyFont="1" applyFill="1" applyBorder="1" applyAlignment="1">
      <alignment horizontal="center" vertical="center"/>
    </xf>
    <xf numFmtId="171" fontId="17" fillId="13" borderId="172" xfId="0" applyNumberFormat="1" applyFont="1" applyFill="1" applyBorder="1" applyAlignment="1">
      <alignment horizontal="center" vertical="center"/>
    </xf>
    <xf numFmtId="3" fontId="11" fillId="13" borderId="173" xfId="0" applyNumberFormat="1" applyFont="1" applyFill="1" applyBorder="1" applyAlignment="1">
      <alignment horizontal="center" vertical="center" wrapText="1"/>
    </xf>
    <xf numFmtId="171" fontId="17" fillId="13" borderId="174" xfId="0" applyNumberFormat="1" applyFont="1" applyFill="1" applyBorder="1" applyAlignment="1">
      <alignment horizontal="center" vertical="center"/>
    </xf>
    <xf numFmtId="171" fontId="17" fillId="13" borderId="175" xfId="0" applyNumberFormat="1" applyFont="1" applyFill="1" applyBorder="1" applyAlignment="1">
      <alignment horizontal="center" vertical="center"/>
    </xf>
    <xf numFmtId="0" fontId="11" fillId="0" borderId="43" xfId="0" applyFont="1" applyFill="1" applyBorder="1" applyAlignment="1">
      <alignment horizontal="center" vertical="center" wrapText="1"/>
    </xf>
    <xf numFmtId="0" fontId="11" fillId="0" borderId="43" xfId="0" applyFont="1" applyFill="1" applyBorder="1" applyAlignment="1">
      <alignment horizontal="center" vertical="center"/>
    </xf>
    <xf numFmtId="0" fontId="11" fillId="0" borderId="43" xfId="0" applyFont="1" applyFill="1" applyBorder="1" applyAlignment="1">
      <alignment horizontal="left" vertical="center" wrapText="1"/>
    </xf>
    <xf numFmtId="164" fontId="11" fillId="0" borderId="43" xfId="0" applyNumberFormat="1" applyFont="1" applyFill="1" applyBorder="1" applyAlignment="1">
      <alignment vertical="center"/>
    </xf>
    <xf numFmtId="165" fontId="11" fillId="0" borderId="43" xfId="0" applyNumberFormat="1" applyFont="1" applyFill="1" applyBorder="1" applyAlignment="1">
      <alignment horizontal="center" vertical="center"/>
    </xf>
    <xf numFmtId="164" fontId="11" fillId="0" borderId="43" xfId="0" applyNumberFormat="1" applyFont="1" applyFill="1" applyBorder="1" applyAlignment="1">
      <alignment horizontal="left" vertical="center"/>
    </xf>
    <xf numFmtId="164" fontId="11" fillId="0" borderId="43" xfId="0" applyNumberFormat="1" applyFont="1" applyFill="1" applyBorder="1" applyAlignment="1">
      <alignment horizontal="center" vertical="center"/>
    </xf>
    <xf numFmtId="3" fontId="11" fillId="0" borderId="43" xfId="0" applyNumberFormat="1" applyFont="1" applyFill="1" applyBorder="1" applyAlignment="1">
      <alignment horizontal="center" vertical="center"/>
    </xf>
    <xf numFmtId="3" fontId="7" fillId="0" borderId="43" xfId="0" applyNumberFormat="1" applyFont="1" applyFill="1" applyBorder="1" applyAlignment="1">
      <alignment horizontal="center" vertical="center" wrapText="1"/>
    </xf>
    <xf numFmtId="9" fontId="13" fillId="0" borderId="43" xfId="0" applyNumberFormat="1" applyFont="1" applyFill="1" applyBorder="1" applyAlignment="1">
      <alignment horizontal="center" vertical="center"/>
    </xf>
    <xf numFmtId="9" fontId="14" fillId="0" borderId="43" xfId="0" applyNumberFormat="1" applyFont="1" applyFill="1" applyBorder="1" applyAlignment="1">
      <alignment horizontal="center" vertical="center" wrapText="1"/>
    </xf>
    <xf numFmtId="166" fontId="15" fillId="0" borderId="43" xfId="0" applyNumberFormat="1" applyFont="1" applyFill="1" applyBorder="1" applyAlignment="1">
      <alignment horizontal="center" vertical="center" wrapText="1"/>
    </xf>
    <xf numFmtId="10" fontId="16" fillId="0" borderId="43" xfId="0" applyNumberFormat="1" applyFont="1" applyFill="1" applyBorder="1" applyAlignment="1">
      <alignment horizontal="center" vertical="center" wrapText="1"/>
    </xf>
    <xf numFmtId="0" fontId="17" fillId="0" borderId="43" xfId="0" applyFont="1" applyFill="1" applyBorder="1" applyAlignment="1">
      <alignment horizontal="left" vertical="center" wrapText="1"/>
    </xf>
    <xf numFmtId="4" fontId="11" fillId="0" borderId="43" xfId="0" applyNumberFormat="1" applyFont="1" applyFill="1" applyBorder="1" applyAlignment="1">
      <alignment horizontal="center" vertical="center"/>
    </xf>
    <xf numFmtId="9" fontId="18" fillId="0" borderId="43" xfId="0" applyNumberFormat="1" applyFont="1" applyFill="1" applyBorder="1" applyAlignment="1">
      <alignment horizontal="center" vertical="center"/>
    </xf>
    <xf numFmtId="9" fontId="18" fillId="0" borderId="43" xfId="0" applyNumberFormat="1" applyFont="1" applyFill="1" applyBorder="1" applyAlignment="1">
      <alignment horizontal="center" vertical="center" wrapText="1"/>
    </xf>
    <xf numFmtId="0" fontId="11" fillId="0" borderId="44" xfId="0" applyFont="1" applyFill="1" applyBorder="1" applyAlignment="1">
      <alignment horizontal="left" vertical="top" wrapText="1"/>
    </xf>
    <xf numFmtId="0" fontId="1" fillId="0" borderId="45" xfId="0" applyFont="1" applyBorder="1" applyAlignment="1">
      <alignment horizontal="left" vertical="center" wrapText="1"/>
    </xf>
    <xf numFmtId="0" fontId="3" fillId="0" borderId="46" xfId="0" applyFont="1" applyBorder="1"/>
    <xf numFmtId="0" fontId="3" fillId="0" borderId="47" xfId="0" applyFont="1" applyBorder="1"/>
    <xf numFmtId="0" fontId="1" fillId="0" borderId="45" xfId="0" applyFont="1" applyBorder="1" applyAlignment="1">
      <alignment horizontal="left" vertical="center"/>
    </xf>
    <xf numFmtId="0" fontId="26" fillId="8" borderId="45" xfId="0" applyFont="1" applyFill="1" applyBorder="1" applyAlignment="1">
      <alignment horizontal="center" vertical="center"/>
    </xf>
    <xf numFmtId="0" fontId="26" fillId="8" borderId="45" xfId="0" applyFont="1" applyFill="1" applyBorder="1" applyAlignment="1">
      <alignment horizontal="center" vertical="center" wrapText="1"/>
    </xf>
    <xf numFmtId="0" fontId="9" fillId="2" borderId="26" xfId="0" applyFont="1" applyFill="1" applyBorder="1" applyAlignment="1">
      <alignment horizontal="center" vertical="center" wrapText="1"/>
    </xf>
    <xf numFmtId="0" fontId="3" fillId="0" borderId="30" xfId="0" applyFont="1" applyBorder="1"/>
    <xf numFmtId="0" fontId="3" fillId="0" borderId="42" xfId="0" applyFont="1" applyBorder="1"/>
    <xf numFmtId="0" fontId="7" fillId="2" borderId="21" xfId="0" applyFont="1" applyFill="1" applyBorder="1" applyAlignment="1">
      <alignment horizontal="left" vertical="center" wrapText="1"/>
    </xf>
    <xf numFmtId="0" fontId="3" fillId="0" borderId="6" xfId="0" applyFont="1" applyBorder="1"/>
    <xf numFmtId="0" fontId="3" fillId="0" borderId="22" xfId="0" applyFont="1" applyBorder="1"/>
    <xf numFmtId="0" fontId="7" fillId="0" borderId="19" xfId="0" applyFont="1" applyBorder="1" applyAlignment="1">
      <alignment horizontal="left" vertical="center" wrapText="1"/>
    </xf>
    <xf numFmtId="0" fontId="3" fillId="0" borderId="17" xfId="0" applyFont="1" applyBorder="1"/>
    <xf numFmtId="0" fontId="3" fillId="0" borderId="20" xfId="0" applyFont="1" applyBorder="1"/>
    <xf numFmtId="0" fontId="2" fillId="0" borderId="2" xfId="0" applyFont="1" applyBorder="1" applyAlignment="1">
      <alignment horizontal="center"/>
    </xf>
    <xf numFmtId="0" fontId="3" fillId="0" borderId="3" xfId="0" applyFont="1" applyBorder="1"/>
    <xf numFmtId="0" fontId="3" fillId="0" borderId="4" xfId="0" applyFont="1" applyBorder="1"/>
    <xf numFmtId="0" fontId="3" fillId="0" borderId="8" xfId="0" applyFont="1" applyBorder="1"/>
    <xf numFmtId="0" fontId="0" fillId="0" borderId="0" xfId="0" applyFont="1" applyAlignment="1"/>
    <xf numFmtId="0" fontId="3" fillId="0" borderId="9" xfId="0" applyFont="1" applyBorder="1"/>
    <xf numFmtId="0" fontId="3" fillId="0" borderId="13" xfId="0" applyFont="1" applyBorder="1"/>
    <xf numFmtId="0" fontId="3" fillId="0" borderId="14" xfId="0" applyFont="1" applyBorder="1"/>
    <xf numFmtId="0" fontId="3" fillId="0" borderId="15" xfId="0" applyFont="1" applyBorder="1"/>
    <xf numFmtId="0" fontId="4" fillId="2" borderId="5" xfId="0" applyFont="1" applyFill="1" applyBorder="1" applyAlignment="1">
      <alignment horizontal="center" vertical="center" wrapText="1"/>
    </xf>
    <xf numFmtId="0" fontId="3" fillId="0" borderId="7" xfId="0" applyFont="1" applyBorder="1"/>
    <xf numFmtId="0" fontId="5" fillId="2" borderId="10" xfId="0" applyFont="1" applyFill="1" applyBorder="1" applyAlignment="1">
      <alignment horizontal="center"/>
    </xf>
    <xf numFmtId="0" fontId="3" fillId="0" borderId="11" xfId="0" applyFont="1" applyBorder="1"/>
    <xf numFmtId="0" fontId="3" fillId="0" borderId="12" xfId="0" applyFont="1" applyBorder="1"/>
    <xf numFmtId="0" fontId="6" fillId="0" borderId="16" xfId="0" applyFont="1" applyBorder="1" applyAlignment="1">
      <alignment vertical="center" wrapText="1"/>
    </xf>
    <xf numFmtId="0" fontId="3" fillId="0" borderId="18" xfId="0" applyFont="1" applyBorder="1"/>
    <xf numFmtId="0" fontId="6" fillId="0" borderId="19" xfId="0" applyFont="1" applyBorder="1" applyAlignment="1">
      <alignment horizontal="left" vertical="center" wrapText="1"/>
    </xf>
    <xf numFmtId="0" fontId="7" fillId="3" borderId="23" xfId="0" applyFont="1" applyFill="1" applyBorder="1" applyAlignment="1">
      <alignment horizontal="center" vertical="center" wrapText="1"/>
    </xf>
    <xf numFmtId="0" fontId="3" fillId="0" borderId="27" xfId="0" applyFont="1" applyBorder="1"/>
    <xf numFmtId="0" fontId="3" fillId="0" borderId="39" xfId="0" applyFont="1" applyBorder="1"/>
    <xf numFmtId="0" fontId="9" fillId="4" borderId="23" xfId="0" applyFont="1" applyFill="1" applyBorder="1" applyAlignment="1">
      <alignment horizontal="center" vertical="center" wrapText="1"/>
    </xf>
    <xf numFmtId="0" fontId="7" fillId="5" borderId="23" xfId="0" applyFont="1" applyFill="1" applyBorder="1" applyAlignment="1">
      <alignment horizontal="center" vertical="center" wrapText="1"/>
    </xf>
    <xf numFmtId="0" fontId="8" fillId="2" borderId="19" xfId="0" applyFont="1" applyFill="1" applyBorder="1" applyAlignment="1">
      <alignment horizontal="center" vertical="center" wrapText="1"/>
    </xf>
    <xf numFmtId="0" fontId="8" fillId="4" borderId="19" xfId="0" applyFont="1" applyFill="1" applyBorder="1" applyAlignment="1">
      <alignment horizontal="center" vertical="center"/>
    </xf>
    <xf numFmtId="0" fontId="7" fillId="0" borderId="13" xfId="0" applyFont="1" applyBorder="1" applyAlignment="1">
      <alignment horizontal="left" vertical="center" wrapText="1"/>
    </xf>
    <xf numFmtId="0" fontId="8" fillId="2" borderId="16" xfId="0" applyFont="1" applyFill="1" applyBorder="1" applyAlignment="1">
      <alignment horizontal="center" vertical="center" wrapText="1"/>
    </xf>
    <xf numFmtId="0" fontId="9" fillId="2" borderId="25" xfId="0" applyFont="1" applyFill="1" applyBorder="1" applyAlignment="1">
      <alignment horizontal="center" vertical="center" wrapText="1"/>
    </xf>
    <xf numFmtId="0" fontId="3" fillId="0" borderId="29" xfId="0" applyFont="1" applyBorder="1"/>
    <xf numFmtId="0" fontId="3" fillId="0" borderId="41" xfId="0" applyFont="1" applyBorder="1"/>
    <xf numFmtId="0" fontId="8" fillId="4" borderId="16" xfId="0" applyFont="1" applyFill="1" applyBorder="1" applyAlignment="1">
      <alignment horizontal="center" vertical="center"/>
    </xf>
    <xf numFmtId="0" fontId="9" fillId="2" borderId="24" xfId="0" applyFont="1" applyFill="1" applyBorder="1" applyAlignment="1">
      <alignment horizontal="center" vertical="center" wrapText="1"/>
    </xf>
    <xf numFmtId="0" fontId="3" fillId="0" borderId="28" xfId="0" applyFont="1" applyBorder="1"/>
    <xf numFmtId="0" fontId="3" fillId="0" borderId="40" xfId="0" applyFont="1" applyBorder="1"/>
    <xf numFmtId="0" fontId="18" fillId="0" borderId="69" xfId="0" applyFont="1" applyFill="1" applyBorder="1" applyAlignment="1">
      <alignment horizontal="center" vertical="center" wrapText="1"/>
    </xf>
    <xf numFmtId="0" fontId="3" fillId="0" borderId="29" xfId="0" applyFont="1" applyFill="1" applyBorder="1"/>
    <xf numFmtId="0" fontId="3" fillId="0" borderId="78" xfId="0" applyFont="1" applyFill="1" applyBorder="1"/>
    <xf numFmtId="0" fontId="1" fillId="0" borderId="69" xfId="0" applyFont="1" applyFill="1" applyBorder="1" applyAlignment="1">
      <alignment horizontal="left" vertical="center" wrapText="1"/>
    </xf>
    <xf numFmtId="0" fontId="3" fillId="0" borderId="142" xfId="0" applyFont="1" applyFill="1" applyBorder="1"/>
    <xf numFmtId="0" fontId="33" fillId="4" borderId="53" xfId="0" applyFont="1" applyFill="1" applyBorder="1" applyAlignment="1">
      <alignment horizontal="center" vertical="center"/>
    </xf>
    <xf numFmtId="0" fontId="3" fillId="0" borderId="54" xfId="0" applyFont="1" applyBorder="1"/>
    <xf numFmtId="0" fontId="3" fillId="0" borderId="55" xfId="0" applyFont="1" applyBorder="1"/>
    <xf numFmtId="0" fontId="8" fillId="4" borderId="51" xfId="0" applyFont="1" applyFill="1" applyBorder="1" applyAlignment="1">
      <alignment horizontal="center" vertical="center" wrapText="1"/>
    </xf>
    <xf numFmtId="0" fontId="3" fillId="0" borderId="57" xfId="0" applyFont="1" applyBorder="1"/>
    <xf numFmtId="0" fontId="3" fillId="0" borderId="62" xfId="0" applyFont="1" applyBorder="1"/>
    <xf numFmtId="0" fontId="9" fillId="2" borderId="52" xfId="0" applyFont="1" applyFill="1" applyBorder="1" applyAlignment="1">
      <alignment horizontal="center" vertical="center" wrapText="1"/>
    </xf>
    <xf numFmtId="0" fontId="3" fillId="0" borderId="58" xfId="0" applyFont="1" applyBorder="1"/>
    <xf numFmtId="0" fontId="3" fillId="0" borderId="63" xfId="0" applyFont="1" applyBorder="1"/>
    <xf numFmtId="0" fontId="7" fillId="4" borderId="23" xfId="0" applyFont="1" applyFill="1" applyBorder="1" applyAlignment="1">
      <alignment horizontal="center" vertical="center" wrapText="1"/>
    </xf>
    <xf numFmtId="0" fontId="10" fillId="0" borderId="52" xfId="0" applyFont="1" applyBorder="1" applyAlignment="1">
      <alignment horizontal="center" vertical="center" wrapText="1"/>
    </xf>
    <xf numFmtId="0" fontId="3" fillId="0" borderId="75" xfId="0" applyFont="1" applyBorder="1"/>
    <xf numFmtId="0" fontId="12" fillId="0" borderId="64" xfId="0" applyFont="1" applyBorder="1" applyAlignment="1">
      <alignment horizontal="left" vertical="center" wrapText="1"/>
    </xf>
    <xf numFmtId="0" fontId="3" fillId="0" borderId="70" xfId="0" applyFont="1" applyBorder="1"/>
    <xf numFmtId="0" fontId="3" fillId="0" borderId="76" xfId="0" applyFont="1" applyBorder="1"/>
    <xf numFmtId="3" fontId="12" fillId="0" borderId="23" xfId="0" applyNumberFormat="1" applyFont="1" applyBorder="1" applyAlignment="1">
      <alignment horizontal="center" vertical="center" wrapText="1"/>
    </xf>
    <xf numFmtId="0" fontId="3" fillId="0" borderId="74" xfId="0" applyFont="1" applyBorder="1"/>
    <xf numFmtId="0" fontId="30" fillId="0" borderId="23" xfId="0" applyFont="1" applyBorder="1" applyAlignment="1">
      <alignment horizontal="center" vertical="center" wrapText="1"/>
    </xf>
    <xf numFmtId="0" fontId="8" fillId="4" borderId="53" xfId="0" applyFont="1" applyFill="1" applyBorder="1" applyAlignment="1">
      <alignment horizontal="center" vertical="center"/>
    </xf>
    <xf numFmtId="0" fontId="3" fillId="0" borderId="56" xfId="0" applyFont="1" applyBorder="1"/>
    <xf numFmtId="0" fontId="1" fillId="0" borderId="84" xfId="0" applyFont="1" applyFill="1" applyBorder="1" applyAlignment="1">
      <alignment horizontal="left" vertical="center" wrapText="1"/>
    </xf>
    <xf numFmtId="0" fontId="3" fillId="0" borderId="28" xfId="0" applyFont="1" applyFill="1" applyBorder="1"/>
    <xf numFmtId="0" fontId="3" fillId="0" borderId="85" xfId="0" applyFont="1" applyFill="1" applyBorder="1"/>
    <xf numFmtId="170" fontId="1" fillId="15" borderId="133" xfId="0" applyNumberFormat="1" applyFont="1" applyFill="1" applyBorder="1" applyAlignment="1">
      <alignment horizontal="center" wrapText="1"/>
    </xf>
    <xf numFmtId="0" fontId="3" fillId="15" borderId="133" xfId="0" applyFont="1" applyFill="1" applyBorder="1"/>
    <xf numFmtId="0" fontId="3" fillId="15" borderId="87" xfId="0" applyFont="1" applyFill="1" applyBorder="1"/>
    <xf numFmtId="0" fontId="3" fillId="15" borderId="92" xfId="0" applyFont="1" applyFill="1" applyBorder="1"/>
    <xf numFmtId="0" fontId="0" fillId="15" borderId="0" xfId="0" applyFont="1" applyFill="1" applyAlignment="1"/>
    <xf numFmtId="0" fontId="3" fillId="15" borderId="9" xfId="0" applyFont="1" applyFill="1" applyBorder="1"/>
    <xf numFmtId="0" fontId="3" fillId="15" borderId="151" xfId="0" applyFont="1" applyFill="1" applyBorder="1"/>
    <xf numFmtId="0" fontId="3" fillId="15" borderId="14" xfId="0" applyFont="1" applyFill="1" applyBorder="1"/>
    <xf numFmtId="0" fontId="3" fillId="15" borderId="15" xfId="0" applyFont="1" applyFill="1" applyBorder="1"/>
    <xf numFmtId="0" fontId="1" fillId="0" borderId="84" xfId="0" quotePrefix="1" applyFont="1" applyFill="1" applyBorder="1" applyAlignment="1">
      <alignment horizontal="left" vertical="center" wrapText="1"/>
    </xf>
    <xf numFmtId="0" fontId="1" fillId="0" borderId="69" xfId="0" quotePrefix="1" applyFont="1" applyFill="1" applyBorder="1" applyAlignment="1">
      <alignment horizontal="left" vertical="center" wrapText="1"/>
    </xf>
    <xf numFmtId="0" fontId="25" fillId="0" borderId="69" xfId="0" applyFont="1" applyFill="1" applyBorder="1" applyAlignment="1">
      <alignment horizontal="center" vertical="center" wrapText="1"/>
    </xf>
    <xf numFmtId="0" fontId="1" fillId="0" borderId="0" xfId="0" applyFont="1" applyAlignment="1">
      <alignment horizontal="center" vertical="center"/>
    </xf>
    <xf numFmtId="170" fontId="11" fillId="2" borderId="86" xfId="0" applyNumberFormat="1" applyFont="1" applyFill="1" applyBorder="1" applyAlignment="1">
      <alignment horizontal="center" vertical="center" wrapText="1"/>
    </xf>
    <xf numFmtId="0" fontId="3" fillId="0" borderId="87" xfId="0" applyFont="1" applyBorder="1"/>
    <xf numFmtId="0" fontId="3" fillId="0" borderId="88" xfId="0" applyFont="1" applyBorder="1"/>
    <xf numFmtId="0" fontId="3" fillId="0" borderId="93" xfId="0" applyFont="1" applyBorder="1"/>
    <xf numFmtId="0" fontId="3" fillId="0" borderId="96" xfId="0" applyFont="1" applyBorder="1"/>
    <xf numFmtId="0" fontId="1" fillId="0" borderId="2" xfId="0" applyFont="1" applyBorder="1" applyAlignment="1">
      <alignment horizontal="center"/>
    </xf>
    <xf numFmtId="0" fontId="7" fillId="2" borderId="19"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6" fillId="0" borderId="19" xfId="0" applyFont="1" applyBorder="1" applyAlignment="1">
      <alignment horizontal="left" vertical="center"/>
    </xf>
    <xf numFmtId="0" fontId="28" fillId="2" borderId="48" xfId="0" applyFont="1" applyFill="1" applyBorder="1" applyAlignment="1">
      <alignment horizontal="center" vertical="center" wrapText="1"/>
    </xf>
    <xf numFmtId="0" fontId="3" fillId="0" borderId="49" xfId="0" applyFont="1" applyBorder="1"/>
    <xf numFmtId="0" fontId="3" fillId="0" borderId="50" xfId="0" applyFont="1" applyBorder="1"/>
    <xf numFmtId="0" fontId="8" fillId="2" borderId="16" xfId="0" applyFont="1" applyFill="1" applyBorder="1" applyAlignment="1">
      <alignment horizontal="center" vertical="center"/>
    </xf>
    <xf numFmtId="0" fontId="6" fillId="0" borderId="17" xfId="0" applyFont="1" applyBorder="1" applyAlignment="1">
      <alignment horizontal="left" vertical="center"/>
    </xf>
    <xf numFmtId="0" fontId="31" fillId="0" borderId="69" xfId="0" applyFont="1" applyFill="1" applyBorder="1" applyAlignment="1">
      <alignment horizontal="center" vertical="center" wrapText="1"/>
    </xf>
    <xf numFmtId="0" fontId="31" fillId="0" borderId="58" xfId="0" applyFont="1" applyFill="1" applyBorder="1" applyAlignment="1">
      <alignment horizontal="center" vertical="center" wrapText="1"/>
    </xf>
    <xf numFmtId="0" fontId="3" fillId="0" borderId="58" xfId="0" applyFont="1" applyFill="1" applyBorder="1"/>
    <xf numFmtId="0" fontId="30" fillId="0" borderId="29" xfId="0" applyFont="1" applyFill="1" applyBorder="1" applyAlignment="1">
      <alignment horizontal="center" vertical="center" wrapText="1"/>
    </xf>
    <xf numFmtId="10" fontId="44" fillId="0" borderId="25" xfId="0" applyNumberFormat="1" applyFont="1" applyBorder="1" applyAlignment="1">
      <alignment horizontal="center" vertical="center" wrapText="1"/>
    </xf>
    <xf numFmtId="0" fontId="3" fillId="0" borderId="78" xfId="0" applyFont="1" applyBorder="1"/>
    <xf numFmtId="0" fontId="31" fillId="0" borderId="26" xfId="0" applyFont="1" applyFill="1" applyBorder="1" applyAlignment="1">
      <alignment horizontal="left" vertical="center" wrapText="1"/>
    </xf>
    <xf numFmtId="0" fontId="3" fillId="0" borderId="80" xfId="0" applyFont="1" applyFill="1" applyBorder="1"/>
    <xf numFmtId="10" fontId="45" fillId="0" borderId="25" xfId="0" applyNumberFormat="1" applyFont="1" applyBorder="1" applyAlignment="1">
      <alignment horizontal="center" vertical="center" wrapText="1"/>
    </xf>
    <xf numFmtId="10" fontId="44" fillId="0" borderId="69" xfId="0" applyNumberFormat="1" applyFont="1" applyFill="1" applyBorder="1" applyAlignment="1">
      <alignment horizontal="center" vertical="center" wrapText="1"/>
    </xf>
    <xf numFmtId="0" fontId="31" fillId="0" borderId="82" xfId="0" applyFont="1" applyFill="1" applyBorder="1" applyAlignment="1">
      <alignment horizontal="left" vertical="center" wrapText="1"/>
    </xf>
    <xf numFmtId="10" fontId="44" fillId="0" borderId="29" xfId="0" applyNumberFormat="1" applyFont="1" applyBorder="1" applyAlignment="1">
      <alignment horizontal="center" vertical="center" wrapText="1"/>
    </xf>
    <xf numFmtId="0" fontId="31" fillId="0" borderId="117" xfId="0" applyFont="1" applyFill="1" applyBorder="1" applyAlignment="1">
      <alignment horizontal="left" vertical="center" wrapText="1"/>
    </xf>
    <xf numFmtId="10" fontId="44" fillId="0" borderId="69" xfId="0" applyNumberFormat="1" applyFont="1" applyBorder="1" applyAlignment="1">
      <alignment horizontal="center" vertical="center" wrapText="1"/>
    </xf>
    <xf numFmtId="10" fontId="45" fillId="0" borderId="29" xfId="0" applyNumberFormat="1" applyFont="1" applyBorder="1" applyAlignment="1">
      <alignment horizontal="center" vertical="center" wrapText="1"/>
    </xf>
    <xf numFmtId="0" fontId="31" fillId="0" borderId="2" xfId="0" applyFont="1" applyFill="1" applyBorder="1" applyAlignment="1">
      <alignment horizontal="center" vertical="center" wrapText="1"/>
    </xf>
    <xf numFmtId="0" fontId="3" fillId="0" borderId="118" xfId="0" applyFont="1" applyFill="1" applyBorder="1"/>
    <xf numFmtId="0" fontId="30" fillId="0" borderId="25" xfId="0" applyFont="1" applyFill="1" applyBorder="1" applyAlignment="1">
      <alignment horizontal="center" vertical="center" wrapText="1"/>
    </xf>
    <xf numFmtId="0" fontId="30" fillId="0" borderId="25" xfId="0" applyFont="1" applyFill="1" applyBorder="1" applyAlignment="1">
      <alignment horizontal="left" vertical="center" wrapText="1"/>
    </xf>
    <xf numFmtId="0" fontId="9" fillId="2" borderId="102" xfId="0" applyFont="1" applyFill="1" applyBorder="1" applyAlignment="1">
      <alignment horizontal="left" vertical="center" wrapText="1"/>
    </xf>
    <xf numFmtId="0" fontId="24" fillId="0" borderId="11" xfId="0" applyFont="1" applyBorder="1"/>
    <xf numFmtId="0" fontId="24" fillId="0" borderId="108" xfId="0" applyFont="1" applyBorder="1"/>
    <xf numFmtId="0" fontId="9" fillId="0" borderId="19" xfId="0" applyFont="1" applyBorder="1" applyAlignment="1">
      <alignment horizontal="left" vertical="center" wrapText="1"/>
    </xf>
    <xf numFmtId="0" fontId="24" fillId="0" borderId="17" xfId="0" applyFont="1" applyBorder="1"/>
    <xf numFmtId="0" fontId="24" fillId="0" borderId="20" xfId="0" applyFont="1" applyBorder="1"/>
    <xf numFmtId="0" fontId="7" fillId="0" borderId="19" xfId="0" applyFont="1" applyBorder="1" applyAlignment="1">
      <alignment horizontal="center" vertical="center" wrapText="1"/>
    </xf>
    <xf numFmtId="0" fontId="40" fillId="2" borderId="51" xfId="0" applyFont="1" applyFill="1" applyBorder="1" applyAlignment="1">
      <alignment horizontal="center" vertical="center" wrapText="1"/>
    </xf>
    <xf numFmtId="0" fontId="40" fillId="2" borderId="25" xfId="0" applyFont="1" applyFill="1" applyBorder="1" applyAlignment="1">
      <alignment horizontal="center" vertical="center" wrapText="1"/>
    </xf>
    <xf numFmtId="0" fontId="3" fillId="0" borderId="111" xfId="0" applyFont="1" applyBorder="1"/>
    <xf numFmtId="0" fontId="41" fillId="2" borderId="109" xfId="0" applyFont="1" applyFill="1" applyBorder="1" applyAlignment="1">
      <alignment horizontal="center" vertical="center" wrapText="1"/>
    </xf>
    <xf numFmtId="0" fontId="3" fillId="0" borderId="110" xfId="0" applyFont="1" applyBorder="1"/>
    <xf numFmtId="0" fontId="40" fillId="4" borderId="109" xfId="0" applyFont="1" applyFill="1" applyBorder="1" applyAlignment="1">
      <alignment horizontal="center" vertical="center" wrapText="1"/>
    </xf>
    <xf numFmtId="0" fontId="7" fillId="2" borderId="21" xfId="0" applyFont="1" applyFill="1" applyBorder="1" applyAlignment="1">
      <alignment horizontal="center" vertical="center" wrapText="1"/>
    </xf>
    <xf numFmtId="0" fontId="67" fillId="0" borderId="6" xfId="0" applyFont="1" applyBorder="1"/>
    <xf numFmtId="0" fontId="67" fillId="0" borderId="7" xfId="0" applyFont="1" applyBorder="1"/>
    <xf numFmtId="0" fontId="12" fillId="2" borderId="100" xfId="0" applyFont="1" applyFill="1" applyBorder="1" applyAlignment="1">
      <alignment horizontal="left" vertical="center" wrapText="1"/>
    </xf>
    <xf numFmtId="0" fontId="67" fillId="0" borderId="46" xfId="0" applyFont="1" applyBorder="1"/>
    <xf numFmtId="0" fontId="67" fillId="0" borderId="101" xfId="0" applyFont="1" applyBorder="1"/>
    <xf numFmtId="0" fontId="9" fillId="0" borderId="102" xfId="0" applyFont="1" applyBorder="1" applyAlignment="1">
      <alignment horizontal="left" vertical="center" wrapText="1"/>
    </xf>
    <xf numFmtId="0" fontId="24" fillId="0" borderId="103" xfId="0" applyFont="1" applyBorder="1"/>
    <xf numFmtId="0" fontId="9" fillId="2" borderId="21" xfId="0" applyFont="1" applyFill="1" applyBorder="1" applyAlignment="1">
      <alignment horizontal="left" vertical="center" wrapText="1"/>
    </xf>
    <xf numFmtId="0" fontId="24" fillId="0" borderId="6" xfId="0" applyFont="1" applyBorder="1"/>
    <xf numFmtId="0" fontId="24" fillId="0" borderId="7" xfId="0" applyFont="1" applyBorder="1"/>
    <xf numFmtId="0" fontId="9" fillId="0" borderId="105" xfId="0" applyFont="1" applyBorder="1" applyAlignment="1">
      <alignment horizontal="left" vertical="center" wrapText="1"/>
    </xf>
    <xf numFmtId="0" fontId="24" fillId="0" borderId="106" xfId="0" applyFont="1" applyBorder="1"/>
    <xf numFmtId="0" fontId="24" fillId="0" borderId="107" xfId="0" applyFont="1" applyBorder="1"/>
    <xf numFmtId="0" fontId="40" fillId="2" borderId="119" xfId="0" applyFont="1" applyFill="1" applyBorder="1" applyAlignment="1">
      <alignment horizontal="center" vertical="center" wrapText="1"/>
    </xf>
    <xf numFmtId="0" fontId="3" fillId="0" borderId="120" xfId="0" applyFont="1" applyBorder="1"/>
    <xf numFmtId="0" fontId="3" fillId="0" borderId="121" xfId="0" applyFont="1" applyBorder="1"/>
    <xf numFmtId="0" fontId="41" fillId="0" borderId="25" xfId="0" applyFont="1" applyFill="1" applyBorder="1" applyAlignment="1">
      <alignment horizontal="center" vertical="center" wrapText="1"/>
    </xf>
    <xf numFmtId="0" fontId="30" fillId="0" borderId="116" xfId="0" applyFont="1" applyFill="1" applyBorder="1" applyAlignment="1">
      <alignment horizontal="left" vertical="center" wrapText="1"/>
    </xf>
    <xf numFmtId="0" fontId="41" fillId="0" borderId="29" xfId="0" applyFont="1" applyFill="1" applyBorder="1" applyAlignment="1">
      <alignment horizontal="center" vertical="center" wrapText="1"/>
    </xf>
    <xf numFmtId="0" fontId="30" fillId="0" borderId="69" xfId="0" applyFont="1" applyFill="1" applyBorder="1" applyAlignment="1">
      <alignment horizontal="left" vertical="center" wrapText="1"/>
    </xf>
    <xf numFmtId="0" fontId="41" fillId="0" borderId="69" xfId="0" applyFont="1" applyFill="1" applyBorder="1" applyAlignment="1">
      <alignment horizontal="center" vertical="center" wrapText="1"/>
    </xf>
    <xf numFmtId="0" fontId="30" fillId="0" borderId="113" xfId="0" applyFont="1" applyFill="1" applyBorder="1" applyAlignment="1">
      <alignment horizontal="left" vertical="center" wrapText="1"/>
    </xf>
    <xf numFmtId="0" fontId="3" fillId="0" borderId="114" xfId="0" applyFont="1" applyFill="1" applyBorder="1"/>
    <xf numFmtId="0" fontId="3" fillId="0" borderId="115" xfId="0" applyFont="1" applyFill="1" applyBorder="1"/>
    <xf numFmtId="0" fontId="40" fillId="2" borderId="109" xfId="0" applyFont="1" applyFill="1" applyBorder="1" applyAlignment="1">
      <alignment horizontal="center" vertical="center" wrapText="1"/>
    </xf>
    <xf numFmtId="0" fontId="40" fillId="2" borderId="26" xfId="0" applyFont="1" applyFill="1" applyBorder="1" applyAlignment="1">
      <alignment horizontal="center" vertical="center" wrapText="1"/>
    </xf>
    <xf numFmtId="0" fontId="3" fillId="0" borderId="112" xfId="0" applyFont="1" applyBorder="1"/>
    <xf numFmtId="10" fontId="44" fillId="0" borderId="25" xfId="0" applyNumberFormat="1" applyFont="1" applyFill="1" applyBorder="1" applyAlignment="1">
      <alignment horizontal="center" vertical="center" wrapText="1"/>
    </xf>
    <xf numFmtId="10" fontId="45" fillId="0" borderId="25" xfId="0" applyNumberFormat="1" applyFont="1" applyFill="1" applyBorder="1" applyAlignment="1">
      <alignment horizontal="center" vertical="center" wrapText="1"/>
    </xf>
    <xf numFmtId="0" fontId="30" fillId="3" borderId="138" xfId="0" applyFont="1" applyFill="1" applyBorder="1" applyAlignment="1">
      <alignment horizontal="left" vertical="center" wrapText="1"/>
    </xf>
    <xf numFmtId="0" fontId="3" fillId="0" borderId="141" xfId="0" applyFont="1" applyBorder="1"/>
    <xf numFmtId="3" fontId="30" fillId="0" borderId="114" xfId="0" applyNumberFormat="1" applyFont="1" applyBorder="1" applyAlignment="1">
      <alignment horizontal="center" vertical="center"/>
    </xf>
    <xf numFmtId="0" fontId="3" fillId="0" borderId="114" xfId="0" applyFont="1" applyBorder="1"/>
    <xf numFmtId="0" fontId="3" fillId="0" borderId="115" xfId="0" applyFont="1" applyBorder="1"/>
    <xf numFmtId="0" fontId="30" fillId="0" borderId="29" xfId="0" applyFont="1" applyBorder="1" applyAlignment="1">
      <alignment horizontal="center" vertical="center" wrapText="1"/>
    </xf>
    <xf numFmtId="0" fontId="54" fillId="3" borderId="138" xfId="0" applyFont="1" applyFill="1" applyBorder="1" applyAlignment="1">
      <alignment horizontal="center" vertical="center" wrapText="1"/>
    </xf>
    <xf numFmtId="0" fontId="3" fillId="0" borderId="140" xfId="0" applyFont="1" applyBorder="1"/>
    <xf numFmtId="0" fontId="39" fillId="0" borderId="69" xfId="0" applyFont="1" applyBorder="1" applyAlignment="1">
      <alignment horizontal="center" vertical="center" wrapText="1"/>
    </xf>
    <xf numFmtId="0" fontId="30" fillId="0" borderId="69" xfId="0" applyFont="1" applyBorder="1" applyAlignment="1">
      <alignment horizontal="center" vertical="center" wrapText="1"/>
    </xf>
    <xf numFmtId="0" fontId="30" fillId="0" borderId="25" xfId="0" applyFont="1" applyBorder="1" applyAlignment="1">
      <alignment horizontal="center" vertical="center" wrapText="1"/>
    </xf>
    <xf numFmtId="0" fontId="3" fillId="0" borderId="85" xfId="0" applyFont="1" applyBorder="1"/>
    <xf numFmtId="0" fontId="40" fillId="2" borderId="117" xfId="0" applyFont="1" applyFill="1" applyBorder="1" applyAlignment="1">
      <alignment horizontal="center" vertical="center" wrapText="1"/>
    </xf>
    <xf numFmtId="0" fontId="7" fillId="2" borderId="19" xfId="0" applyFont="1" applyFill="1" applyBorder="1" applyAlignment="1">
      <alignment horizontal="left" vertical="center" wrapText="1"/>
    </xf>
    <xf numFmtId="0" fontId="3" fillId="0" borderId="126" xfId="0" applyFont="1" applyBorder="1"/>
    <xf numFmtId="0" fontId="7" fillId="2" borderId="19" xfId="0" applyFont="1" applyFill="1" applyBorder="1" applyAlignment="1">
      <alignment horizontal="left" vertical="center"/>
    </xf>
    <xf numFmtId="0" fontId="40" fillId="2" borderId="125" xfId="0" applyFont="1" applyFill="1" applyBorder="1" applyAlignment="1">
      <alignment horizontal="center" vertical="center" wrapText="1"/>
    </xf>
    <xf numFmtId="0" fontId="30" fillId="3" borderId="131" xfId="0" applyFont="1" applyFill="1" applyBorder="1" applyAlignment="1">
      <alignment horizontal="left" vertical="center" wrapText="1"/>
    </xf>
    <xf numFmtId="0" fontId="3" fillId="0" borderId="132" xfId="0" applyFont="1" applyBorder="1"/>
    <xf numFmtId="0" fontId="3" fillId="0" borderId="106" xfId="0" applyFont="1" applyBorder="1"/>
    <xf numFmtId="0" fontId="3" fillId="0" borderId="107" xfId="0" applyFont="1" applyBorder="1"/>
    <xf numFmtId="3" fontId="30" fillId="0" borderId="113" xfId="0" applyNumberFormat="1" applyFont="1" applyBorder="1" applyAlignment="1">
      <alignment horizontal="center" vertical="center"/>
    </xf>
    <xf numFmtId="0" fontId="3" fillId="0" borderId="137" xfId="0" applyFont="1" applyBorder="1"/>
    <xf numFmtId="0" fontId="30" fillId="0" borderId="64" xfId="0" applyFont="1" applyBorder="1" applyAlignment="1">
      <alignment horizontal="center" vertical="center" wrapText="1"/>
    </xf>
    <xf numFmtId="0" fontId="54" fillId="3" borderId="69" xfId="0" applyFont="1" applyFill="1" applyBorder="1" applyAlignment="1">
      <alignment horizontal="center" vertical="center" wrapText="1"/>
    </xf>
    <xf numFmtId="0" fontId="39" fillId="7" borderId="69" xfId="0" applyFont="1" applyFill="1" applyBorder="1" applyAlignment="1">
      <alignment horizontal="center" vertical="center" wrapText="1"/>
    </xf>
    <xf numFmtId="0" fontId="3" fillId="0" borderId="133" xfId="0" applyFont="1" applyBorder="1"/>
    <xf numFmtId="0" fontId="18" fillId="0" borderId="45" xfId="0" applyFont="1" applyBorder="1" applyAlignment="1">
      <alignment horizontal="center" vertical="center" wrapText="1"/>
    </xf>
    <xf numFmtId="0" fontId="40" fillId="2" borderId="147" xfId="0" applyFont="1" applyFill="1" applyBorder="1" applyAlignment="1">
      <alignment horizontal="center" vertical="center" wrapText="1"/>
    </xf>
    <xf numFmtId="0" fontId="55" fillId="11" borderId="45" xfId="0" applyFont="1" applyFill="1" applyBorder="1" applyAlignment="1">
      <alignment horizontal="center" vertical="center"/>
    </xf>
    <xf numFmtId="0" fontId="18" fillId="0" borderId="45" xfId="0" applyFont="1" applyBorder="1" applyAlignment="1">
      <alignment horizontal="center" vertical="center"/>
    </xf>
    <xf numFmtId="0" fontId="55" fillId="11" borderId="45" xfId="0" applyFont="1" applyFill="1" applyBorder="1" applyAlignment="1">
      <alignment horizontal="center" vertical="center" wrapText="1"/>
    </xf>
    <xf numFmtId="0" fontId="30" fillId="0" borderId="143" xfId="0" applyFont="1" applyBorder="1" applyAlignment="1">
      <alignment horizontal="center" vertical="center" wrapText="1"/>
    </xf>
    <xf numFmtId="0" fontId="3" fillId="0" borderId="146" xfId="0" applyFont="1" applyBorder="1"/>
    <xf numFmtId="0" fontId="30" fillId="3" borderId="69" xfId="0" applyFont="1" applyFill="1" applyBorder="1" applyAlignment="1">
      <alignment horizontal="center" vertical="center" wrapText="1"/>
    </xf>
    <xf numFmtId="0" fontId="3" fillId="0" borderId="134" xfId="0" applyFont="1" applyBorder="1"/>
    <xf numFmtId="0" fontId="3" fillId="0" borderId="153" xfId="0" applyFont="1" applyBorder="1"/>
    <xf numFmtId="0" fontId="1" fillId="0" borderId="25" xfId="0" applyFont="1" applyBorder="1" applyAlignment="1">
      <alignment horizontal="center" vertical="center" wrapText="1"/>
    </xf>
    <xf numFmtId="0" fontId="1" fillId="0" borderId="143" xfId="0" applyFont="1" applyBorder="1" applyAlignment="1">
      <alignment horizontal="center" vertical="center"/>
    </xf>
    <xf numFmtId="0" fontId="1" fillId="0" borderId="69" xfId="0" applyFont="1" applyBorder="1" applyAlignment="1">
      <alignment horizontal="center" vertical="center" wrapText="1"/>
    </xf>
    <xf numFmtId="0" fontId="62" fillId="3" borderId="21" xfId="0" applyFont="1" applyFill="1" applyBorder="1" applyAlignment="1">
      <alignment horizontal="center"/>
    </xf>
    <xf numFmtId="0" fontId="1" fillId="0" borderId="82" xfId="0" applyFont="1" applyBorder="1" applyAlignment="1">
      <alignment horizontal="center" vertical="center" wrapText="1"/>
    </xf>
    <xf numFmtId="0" fontId="3" fillId="0" borderId="80" xfId="0" applyFont="1" applyBorder="1"/>
    <xf numFmtId="0" fontId="36" fillId="0" borderId="69" xfId="0" applyFont="1" applyBorder="1" applyAlignment="1">
      <alignment horizontal="center" vertical="center" wrapText="1"/>
    </xf>
    <xf numFmtId="0" fontId="1" fillId="9" borderId="84" xfId="0" applyFont="1" applyFill="1" applyBorder="1" applyAlignment="1">
      <alignment horizontal="center" vertical="center"/>
    </xf>
    <xf numFmtId="3" fontId="36" fillId="0" borderId="69" xfId="0" applyNumberFormat="1" applyFont="1" applyBorder="1" applyAlignment="1">
      <alignment horizontal="right" vertical="center"/>
    </xf>
    <xf numFmtId="3" fontId="11" fillId="0" borderId="69" xfId="0" applyNumberFormat="1" applyFont="1" applyBorder="1" applyAlignment="1">
      <alignment horizontal="right" vertical="center"/>
    </xf>
    <xf numFmtId="0" fontId="1" fillId="0" borderId="69" xfId="0" applyFont="1" applyBorder="1" applyAlignment="1">
      <alignment horizontal="left" vertical="center" wrapText="1"/>
    </xf>
    <xf numFmtId="0" fontId="36" fillId="0" borderId="69" xfId="0" applyFont="1" applyBorder="1" applyAlignment="1">
      <alignment horizontal="center" vertical="center"/>
    </xf>
    <xf numFmtId="0" fontId="36" fillId="0" borderId="143" xfId="0" applyFont="1" applyBorder="1" applyAlignment="1">
      <alignment horizontal="center" vertical="center"/>
    </xf>
    <xf numFmtId="0" fontId="1" fillId="0" borderId="73" xfId="0" applyFont="1" applyBorder="1" applyAlignment="1">
      <alignment horizontal="center" vertical="center"/>
    </xf>
    <xf numFmtId="0" fontId="62" fillId="3" borderId="21" xfId="0" applyFont="1" applyFill="1" applyBorder="1" applyAlignment="1">
      <alignment horizontal="center" vertical="center"/>
    </xf>
    <xf numFmtId="0" fontId="1" fillId="0" borderId="69" xfId="0" applyFont="1" applyBorder="1" applyAlignment="1">
      <alignment horizontal="center" vertical="center"/>
    </xf>
    <xf numFmtId="0" fontId="1" fillId="0" borderId="143" xfId="0" applyFont="1" applyBorder="1" applyAlignment="1">
      <alignment horizontal="center"/>
    </xf>
    <xf numFmtId="0" fontId="58" fillId="2" borderId="21" xfId="0" applyFont="1" applyFill="1" applyBorder="1" applyAlignment="1">
      <alignment horizontal="center" vertical="center"/>
    </xf>
    <xf numFmtId="0" fontId="59" fillId="2" borderId="152" xfId="0" applyFont="1" applyFill="1" applyBorder="1" applyAlignment="1">
      <alignment horizontal="center" vertical="center" wrapText="1"/>
    </xf>
    <xf numFmtId="0" fontId="60" fillId="0" borderId="102" xfId="0" applyFont="1" applyBorder="1" applyAlignment="1">
      <alignment horizontal="left"/>
    </xf>
    <xf numFmtId="0" fontId="59" fillId="0" borderId="19" xfId="0" applyFont="1" applyBorder="1" applyAlignment="1">
      <alignment horizontal="center"/>
    </xf>
    <xf numFmtId="0" fontId="61" fillId="2" borderId="105" xfId="0" applyFont="1" applyFill="1" applyBorder="1" applyAlignment="1">
      <alignment horizontal="left" vertical="center"/>
    </xf>
    <xf numFmtId="0" fontId="26" fillId="0" borderId="17" xfId="0" applyFont="1" applyBorder="1" applyAlignment="1">
      <alignment horizontal="left"/>
    </xf>
    <xf numFmtId="0" fontId="61" fillId="2" borderId="19" xfId="0" applyFont="1" applyFill="1" applyBorder="1" applyAlignment="1">
      <alignment horizontal="left" vertical="center"/>
    </xf>
    <xf numFmtId="0" fontId="26" fillId="0" borderId="14" xfId="0" applyFont="1" applyBorder="1" applyAlignment="1">
      <alignment horizontal="left"/>
    </xf>
    <xf numFmtId="0" fontId="36" fillId="0" borderId="73" xfId="0" applyFont="1" applyBorder="1" applyAlignment="1">
      <alignment horizontal="center" vertical="center"/>
    </xf>
    <xf numFmtId="0" fontId="11" fillId="0" borderId="69" xfId="0" applyFont="1" applyBorder="1" applyAlignment="1">
      <alignment horizontal="center" vertical="center" wrapText="1"/>
    </xf>
    <xf numFmtId="0" fontId="36" fillId="0" borderId="25" xfId="0" applyFont="1" applyBorder="1" applyAlignment="1">
      <alignment horizontal="center" vertical="top" wrapText="1"/>
    </xf>
    <xf numFmtId="0" fontId="55" fillId="0" borderId="45" xfId="0" applyFont="1" applyBorder="1" applyAlignment="1">
      <alignment horizontal="center" vertical="center" wrapText="1"/>
    </xf>
    <xf numFmtId="0" fontId="62" fillId="3" borderId="105" xfId="0" applyFont="1" applyFill="1" applyBorder="1" applyAlignment="1">
      <alignment horizontal="center"/>
    </xf>
    <xf numFmtId="0" fontId="36" fillId="0" borderId="69" xfId="0" applyFont="1" applyBorder="1" applyAlignment="1">
      <alignment horizontal="center" wrapText="1"/>
    </xf>
    <xf numFmtId="0" fontId="1" fillId="8" borderId="69" xfId="0" applyFont="1" applyFill="1" applyBorder="1" applyAlignment="1">
      <alignment horizontal="center" vertical="center" wrapText="1"/>
    </xf>
    <xf numFmtId="0" fontId="1" fillId="8" borderId="25" xfId="0" applyFont="1" applyFill="1" applyBorder="1" applyAlignment="1">
      <alignment horizontal="center" vertical="center" wrapText="1"/>
    </xf>
    <xf numFmtId="0" fontId="1" fillId="0" borderId="156" xfId="0" applyFont="1" applyBorder="1" applyAlignment="1">
      <alignment horizontal="center" vertical="center" wrapText="1"/>
    </xf>
    <xf numFmtId="0" fontId="60" fillId="0" borderId="102" xfId="0" applyFont="1" applyBorder="1" applyAlignment="1">
      <alignment horizontal="center"/>
    </xf>
    <xf numFmtId="0" fontId="26" fillId="0" borderId="17" xfId="0" applyFont="1" applyBorder="1" applyAlignment="1">
      <alignment horizontal="left" vertical="center"/>
    </xf>
    <xf numFmtId="174" fontId="1" fillId="0" borderId="25" xfId="0" applyNumberFormat="1" applyFont="1" applyBorder="1" applyAlignment="1">
      <alignment horizontal="center" vertical="center"/>
    </xf>
    <xf numFmtId="0" fontId="1" fillId="0" borderId="25" xfId="0" applyFont="1" applyBorder="1" applyAlignment="1">
      <alignment horizontal="center"/>
    </xf>
    <xf numFmtId="0" fontId="1" fillId="0" borderId="26" xfId="0" applyFont="1" applyBorder="1" applyAlignment="1">
      <alignment horizontal="center"/>
    </xf>
    <xf numFmtId="174" fontId="1" fillId="0" borderId="64" xfId="0" applyNumberFormat="1" applyFont="1" applyBorder="1" applyAlignment="1">
      <alignment horizontal="center" vertical="center"/>
    </xf>
    <xf numFmtId="0" fontId="1" fillId="0" borderId="23" xfId="0" applyFont="1" applyBorder="1" applyAlignment="1">
      <alignment horizontal="center"/>
    </xf>
    <xf numFmtId="0" fontId="36" fillId="0" borderId="52" xfId="0" applyFont="1" applyBorder="1" applyAlignment="1">
      <alignment horizontal="center" vertical="center"/>
    </xf>
    <xf numFmtId="0" fontId="1" fillId="0" borderId="143" xfId="0" applyFont="1" applyBorder="1" applyAlignment="1">
      <alignment horizontal="center" vertical="center" wrapText="1"/>
    </xf>
    <xf numFmtId="0" fontId="64" fillId="0" borderId="143" xfId="0" applyFont="1" applyBorder="1" applyAlignment="1">
      <alignment horizontal="center" vertical="center" wrapText="1"/>
    </xf>
    <xf numFmtId="0" fontId="36" fillId="0" borderId="25" xfId="0" applyFont="1" applyBorder="1" applyAlignment="1">
      <alignment horizontal="center" wrapText="1"/>
    </xf>
    <xf numFmtId="49" fontId="1" fillId="0" borderId="69" xfId="0" applyNumberFormat="1" applyFont="1" applyBorder="1" applyAlignment="1">
      <alignment horizontal="center" vertical="center" wrapText="1"/>
    </xf>
    <xf numFmtId="170" fontId="1" fillId="0" borderId="25" xfId="0" applyNumberFormat="1" applyFont="1" applyBorder="1" applyAlignment="1">
      <alignment horizontal="center" vertical="center"/>
    </xf>
    <xf numFmtId="0" fontId="1" fillId="0" borderId="25" xfId="0" applyFont="1" applyBorder="1" applyAlignment="1">
      <alignment horizontal="center" vertical="center"/>
    </xf>
    <xf numFmtId="0" fontId="1" fillId="0" borderId="26" xfId="0" applyFont="1" applyBorder="1" applyAlignment="1">
      <alignment horizontal="center" vertical="center"/>
    </xf>
    <xf numFmtId="174" fontId="1" fillId="0" borderId="113" xfId="0" applyNumberFormat="1" applyFont="1" applyBorder="1" applyAlignment="1">
      <alignment horizontal="center" vertical="center"/>
    </xf>
    <xf numFmtId="0" fontId="36" fillId="0" borderId="25" xfId="0" applyFont="1" applyBorder="1" applyAlignment="1">
      <alignment horizontal="center" vertical="center"/>
    </xf>
    <xf numFmtId="0" fontId="1" fillId="12" borderId="23" xfId="0" applyFont="1" applyFill="1" applyBorder="1" applyAlignment="1">
      <alignment horizontal="center" vertical="center"/>
    </xf>
    <xf numFmtId="0" fontId="26" fillId="0" borderId="14" xfId="0" applyFont="1" applyBorder="1" applyAlignment="1">
      <alignment horizontal="left" vertical="center"/>
    </xf>
    <xf numFmtId="174" fontId="1" fillId="0" borderId="25" xfId="0" applyNumberFormat="1" applyFont="1" applyBorder="1" applyAlignment="1">
      <alignment horizontal="center" vertical="center" wrapText="1"/>
    </xf>
    <xf numFmtId="0" fontId="62" fillId="3" borderId="105" xfId="0" applyFont="1" applyFill="1" applyBorder="1" applyAlignment="1">
      <alignment horizontal="center" vertical="center"/>
    </xf>
    <xf numFmtId="0" fontId="1" fillId="0" borderId="25" xfId="0" applyFont="1" applyBorder="1" applyAlignment="1">
      <alignment horizontal="center" wrapText="1"/>
    </xf>
    <xf numFmtId="1" fontId="50" fillId="0" borderId="43" xfId="0" applyNumberFormat="1" applyFont="1" applyFill="1" applyBorder="1" applyAlignment="1">
      <alignment horizontal="center" vertical="center"/>
    </xf>
    <xf numFmtId="3" fontId="30" fillId="0" borderId="43" xfId="0" applyNumberFormat="1" applyFont="1" applyFill="1" applyBorder="1" applyAlignment="1">
      <alignment horizontal="center" vertical="center" wrapText="1"/>
    </xf>
    <xf numFmtId="3" fontId="40" fillId="0" borderId="43" xfId="0" applyNumberFormat="1" applyFont="1" applyFill="1" applyBorder="1" applyAlignment="1">
      <alignment horizontal="center" vertical="center" wrapText="1"/>
    </xf>
    <xf numFmtId="3" fontId="30" fillId="0" borderId="69" xfId="0" applyNumberFormat="1" applyFont="1" applyFill="1" applyBorder="1" applyAlignment="1">
      <alignment horizontal="center" vertical="center" wrapText="1"/>
    </xf>
    <xf numFmtId="0" fontId="39" fillId="0" borderId="69" xfId="0" applyFont="1" applyFill="1" applyBorder="1" applyAlignment="1">
      <alignment horizontal="center" vertical="center" wrapText="1"/>
    </xf>
    <xf numFmtId="0" fontId="30" fillId="0" borderId="69" xfId="0" applyFont="1" applyFill="1" applyBorder="1" applyAlignment="1">
      <alignment vertical="center" wrapText="1"/>
    </xf>
    <xf numFmtId="0" fontId="52" fillId="0" borderId="25" xfId="0" applyFont="1" applyFill="1" applyBorder="1" applyAlignment="1">
      <alignment horizontal="center" vertical="center" wrapText="1"/>
    </xf>
    <xf numFmtId="0" fontId="39" fillId="0" borderId="29" xfId="0" applyFont="1" applyFill="1" applyBorder="1" applyAlignment="1">
      <alignment horizontal="center" vertical="center" wrapText="1"/>
    </xf>
    <xf numFmtId="0" fontId="30" fillId="0" borderId="69" xfId="0" applyFont="1" applyFill="1" applyBorder="1" applyAlignment="1">
      <alignment horizontal="center" vertical="center" wrapText="1"/>
    </xf>
    <xf numFmtId="1" fontId="30" fillId="0" borderId="69" xfId="0" applyNumberFormat="1" applyFont="1" applyFill="1" applyBorder="1" applyAlignment="1">
      <alignment horizontal="center" vertical="center" wrapText="1"/>
    </xf>
    <xf numFmtId="1" fontId="30" fillId="0" borderId="43" xfId="0" applyNumberFormat="1" applyFont="1" applyFill="1" applyBorder="1" applyAlignment="1">
      <alignment vertical="center" wrapText="1"/>
    </xf>
    <xf numFmtId="0" fontId="53" fillId="0" borderId="43" xfId="0" applyFont="1" applyFill="1" applyBorder="1" applyAlignment="1">
      <alignment horizontal="center" vertical="center"/>
    </xf>
    <xf numFmtId="0" fontId="52" fillId="0" borderId="69" xfId="0" applyFont="1" applyFill="1" applyBorder="1" applyAlignment="1">
      <alignment horizontal="center" vertical="center"/>
    </xf>
    <xf numFmtId="1" fontId="30" fillId="0" borderId="43" xfId="0" applyNumberFormat="1" applyFont="1" applyFill="1" applyBorder="1" applyAlignment="1">
      <alignment horizontal="left" vertical="center" wrapText="1"/>
    </xf>
    <xf numFmtId="0" fontId="26" fillId="0" borderId="43" xfId="0" applyFont="1" applyFill="1" applyBorder="1" applyAlignment="1">
      <alignment horizontal="center" vertical="center"/>
    </xf>
    <xf numFmtId="3" fontId="50" fillId="0" borderId="69" xfId="0" applyNumberFormat="1" applyFont="1" applyFill="1" applyBorder="1" applyAlignment="1">
      <alignment horizontal="center" vertical="center"/>
    </xf>
    <xf numFmtId="0" fontId="50" fillId="0" borderId="69" xfId="0" applyFont="1" applyFill="1" applyBorder="1" applyAlignment="1">
      <alignment horizontal="center"/>
    </xf>
    <xf numFmtId="176" fontId="39" fillId="0" borderId="43" xfId="0" applyNumberFormat="1" applyFont="1" applyFill="1" applyBorder="1" applyAlignment="1">
      <alignment horizontal="center" vertical="center" wrapText="1"/>
    </xf>
    <xf numFmtId="3" fontId="30" fillId="0" borderId="43" xfId="0" applyNumberFormat="1" applyFont="1" applyFill="1" applyBorder="1" applyAlignment="1">
      <alignment horizontal="center" vertical="center"/>
    </xf>
    <xf numFmtId="0" fontId="30" fillId="0" borderId="43" xfId="0" applyFont="1" applyFill="1" applyBorder="1" applyAlignment="1">
      <alignment horizontal="center" vertical="center"/>
    </xf>
    <xf numFmtId="3" fontId="50" fillId="0" borderId="78" xfId="0" applyNumberFormat="1" applyFont="1" applyFill="1" applyBorder="1" applyAlignment="1">
      <alignment horizontal="center" vertical="center" wrapText="1"/>
    </xf>
    <xf numFmtId="3" fontId="30" fillId="0" borderId="69" xfId="0" applyNumberFormat="1" applyFont="1" applyFill="1" applyBorder="1" applyAlignment="1">
      <alignment horizontal="center" vertical="center"/>
    </xf>
    <xf numFmtId="0" fontId="30" fillId="0" borderId="43" xfId="0" applyFont="1" applyFill="1" applyBorder="1" applyAlignment="1">
      <alignment vertical="center" wrapText="1"/>
    </xf>
    <xf numFmtId="1" fontId="30" fillId="0" borderId="45" xfId="0" applyNumberFormat="1" applyFont="1" applyFill="1" applyBorder="1" applyAlignment="1">
      <alignment horizontal="left" vertical="center" wrapText="1"/>
    </xf>
    <xf numFmtId="1" fontId="30" fillId="0" borderId="46" xfId="0" applyNumberFormat="1" applyFont="1" applyFill="1" applyBorder="1" applyAlignment="1">
      <alignment horizontal="left" vertical="center" wrapText="1"/>
    </xf>
    <xf numFmtId="3" fontId="50" fillId="0" borderId="84" xfId="0" applyNumberFormat="1" applyFont="1" applyFill="1" applyBorder="1" applyAlignment="1">
      <alignment horizontal="center" vertical="center"/>
    </xf>
    <xf numFmtId="0" fontId="30" fillId="0" borderId="47" xfId="0" applyFont="1" applyFill="1" applyBorder="1" applyAlignment="1">
      <alignment vertical="center" wrapText="1"/>
    </xf>
    <xf numFmtId="1" fontId="30" fillId="0" borderId="45" xfId="0" applyNumberFormat="1" applyFont="1" applyFill="1" applyBorder="1" applyAlignment="1">
      <alignment vertical="center" wrapText="1"/>
    </xf>
    <xf numFmtId="0" fontId="30" fillId="0" borderId="73" xfId="0" applyFont="1" applyFill="1" applyBorder="1" applyAlignment="1">
      <alignment horizontal="center" vertical="center" wrapText="1"/>
    </xf>
    <xf numFmtId="0" fontId="52" fillId="0" borderId="73" xfId="0" applyFont="1" applyFill="1" applyBorder="1" applyAlignment="1">
      <alignment horizontal="center" vertical="center"/>
    </xf>
    <xf numFmtId="0" fontId="53" fillId="0" borderId="9" xfId="0" applyFont="1" applyFill="1" applyBorder="1" applyAlignment="1">
      <alignment horizontal="center" vertical="center"/>
    </xf>
    <xf numFmtId="0" fontId="30" fillId="0" borderId="43" xfId="0" applyFont="1" applyFill="1" applyBorder="1" applyAlignment="1">
      <alignment horizontal="center" vertical="center" wrapText="1"/>
    </xf>
    <xf numFmtId="0" fontId="39" fillId="0" borderId="43" xfId="0" applyFont="1" applyFill="1" applyBorder="1" applyAlignment="1">
      <alignment horizontal="center" vertical="center" wrapText="1"/>
    </xf>
    <xf numFmtId="176" fontId="39" fillId="0" borderId="69" xfId="0" applyNumberFormat="1" applyFont="1" applyFill="1" applyBorder="1" applyAlignment="1">
      <alignment horizontal="center" vertical="center" wrapText="1"/>
    </xf>
    <xf numFmtId="3" fontId="53" fillId="0" borderId="43" xfId="0" applyNumberFormat="1" applyFont="1" applyFill="1" applyBorder="1" applyAlignment="1">
      <alignment horizontal="center" vertical="center"/>
    </xf>
    <xf numFmtId="4" fontId="30" fillId="0" borderId="43" xfId="0" applyNumberFormat="1" applyFont="1" applyFill="1" applyBorder="1" applyAlignment="1">
      <alignment horizontal="center" vertical="center"/>
    </xf>
    <xf numFmtId="3" fontId="39" fillId="0" borderId="43" xfId="0" applyNumberFormat="1" applyFont="1" applyFill="1" applyBorder="1" applyAlignment="1">
      <alignment horizontal="center" vertical="center" wrapText="1"/>
    </xf>
    <xf numFmtId="3" fontId="39" fillId="0" borderId="69" xfId="0" applyNumberFormat="1" applyFont="1" applyFill="1" applyBorder="1" applyAlignment="1">
      <alignment horizontal="center" vertical="center" wrapText="1"/>
    </xf>
    <xf numFmtId="3" fontId="50" fillId="0" borderId="69" xfId="0" applyNumberFormat="1" applyFont="1" applyFill="1" applyBorder="1" applyAlignment="1">
      <alignment horizontal="center" vertical="center" wrapText="1"/>
    </xf>
    <xf numFmtId="3" fontId="50" fillId="0" borderId="29" xfId="0" applyNumberFormat="1" applyFont="1" applyFill="1" applyBorder="1" applyAlignment="1">
      <alignment horizontal="center" vertical="center" wrapText="1"/>
    </xf>
    <xf numFmtId="3" fontId="53" fillId="0" borderId="69" xfId="0" applyNumberFormat="1" applyFont="1" applyFill="1" applyBorder="1" applyAlignment="1">
      <alignment horizontal="center" vertical="center"/>
    </xf>
    <xf numFmtId="3" fontId="53" fillId="0" borderId="78" xfId="0" applyNumberFormat="1" applyFont="1" applyFill="1" applyBorder="1" applyAlignment="1">
      <alignment horizontal="center" vertical="center"/>
    </xf>
    <xf numFmtId="0" fontId="50" fillId="0" borderId="43" xfId="0" applyFont="1" applyFill="1" applyBorder="1"/>
    <xf numFmtId="0" fontId="3" fillId="0" borderId="111" xfId="0" applyFont="1" applyFill="1" applyBorder="1"/>
    <xf numFmtId="0" fontId="50" fillId="0" borderId="25" xfId="0" applyFont="1" applyFill="1" applyBorder="1" applyAlignment="1">
      <alignment horizontal="center" vertical="center" wrapText="1"/>
    </xf>
    <xf numFmtId="3" fontId="30" fillId="0" borderId="25" xfId="0" applyNumberFormat="1" applyFont="1" applyFill="1" applyBorder="1" applyAlignment="1">
      <alignment horizontal="center" vertical="center" wrapText="1"/>
    </xf>
    <xf numFmtId="177" fontId="30" fillId="0" borderId="43" xfId="0" applyNumberFormat="1" applyFont="1" applyFill="1" applyBorder="1" applyAlignment="1">
      <alignment horizontal="center" vertical="center"/>
    </xf>
    <xf numFmtId="1" fontId="30" fillId="0" borderId="25" xfId="0" applyNumberFormat="1" applyFont="1" applyFill="1" applyBorder="1" applyAlignment="1">
      <alignment horizontal="center" vertical="center" wrapText="1"/>
    </xf>
    <xf numFmtId="0" fontId="50" fillId="0" borderId="69" xfId="0" applyFont="1" applyFill="1" applyBorder="1" applyAlignment="1">
      <alignment horizontal="center" vertical="center" wrapText="1"/>
    </xf>
    <xf numFmtId="3" fontId="30" fillId="0" borderId="90" xfId="0" applyNumberFormat="1" applyFont="1" applyFill="1" applyBorder="1" applyAlignment="1">
      <alignment horizontal="center" vertical="center" wrapText="1"/>
    </xf>
    <xf numFmtId="3" fontId="50" fillId="0" borderId="73" xfId="0" applyNumberFormat="1" applyFont="1" applyFill="1" applyBorder="1" applyAlignment="1">
      <alignment horizontal="center" vertical="center"/>
    </xf>
    <xf numFmtId="0" fontId="30" fillId="0" borderId="78" xfId="0" applyFont="1" applyFill="1" applyBorder="1" applyAlignment="1">
      <alignment vertical="center" wrapText="1"/>
    </xf>
    <xf numFmtId="3" fontId="50" fillId="0" borderId="25" xfId="0" applyNumberFormat="1" applyFont="1" applyFill="1" applyBorder="1" applyAlignment="1">
      <alignment horizontal="center" vertical="center" wrapText="1"/>
    </xf>
    <xf numFmtId="3" fontId="53" fillId="0" borderId="69" xfId="0" applyNumberFormat="1" applyFont="1" applyFill="1" applyBorder="1" applyAlignment="1">
      <alignment horizontal="center" vertical="center" wrapText="1"/>
    </xf>
    <xf numFmtId="3" fontId="40" fillId="0" borderId="43" xfId="0" applyNumberFormat="1" applyFont="1" applyFill="1" applyBorder="1" applyAlignment="1">
      <alignment horizontal="center" vertical="center"/>
    </xf>
    <xf numFmtId="0" fontId="50" fillId="0" borderId="43" xfId="0" applyFont="1" applyFill="1" applyBorder="1" applyAlignment="1">
      <alignment horizontal="center" vertical="center" wrapText="1"/>
    </xf>
    <xf numFmtId="3" fontId="53" fillId="0" borderId="67" xfId="0" applyNumberFormat="1" applyFont="1" applyFill="1" applyBorder="1" applyAlignment="1">
      <alignment horizontal="center" vertical="center"/>
    </xf>
    <xf numFmtId="0" fontId="52" fillId="0" borderId="29" xfId="0" applyFont="1" applyFill="1" applyBorder="1" applyAlignment="1">
      <alignment horizontal="center" vertical="center" wrapText="1"/>
    </xf>
    <xf numFmtId="177" fontId="30" fillId="0" borderId="43" xfId="0" applyNumberFormat="1" applyFont="1" applyFill="1" applyBorder="1" applyAlignment="1">
      <alignment horizontal="center" vertical="center" wrapText="1"/>
    </xf>
    <xf numFmtId="164" fontId="50" fillId="0" borderId="43" xfId="0" applyNumberFormat="1" applyFont="1" applyFill="1" applyBorder="1" applyAlignment="1">
      <alignment horizontal="center" vertical="center"/>
    </xf>
    <xf numFmtId="176" fontId="30" fillId="0" borderId="43" xfId="0" applyNumberFormat="1" applyFont="1" applyFill="1" applyBorder="1" applyAlignment="1">
      <alignment horizontal="center" vertical="center"/>
    </xf>
    <xf numFmtId="3" fontId="54" fillId="0" borderId="43" xfId="0" applyNumberFormat="1" applyFont="1" applyFill="1" applyBorder="1" applyAlignment="1">
      <alignment horizontal="center" vertical="center" wrapText="1"/>
    </xf>
    <xf numFmtId="176" fontId="54" fillId="0" borderId="69" xfId="0" applyNumberFormat="1" applyFont="1" applyFill="1" applyBorder="1" applyAlignment="1">
      <alignment horizontal="center" vertical="center" wrapText="1"/>
    </xf>
    <xf numFmtId="0" fontId="39" fillId="0" borderId="142" xfId="0" applyFont="1" applyFill="1" applyBorder="1" applyAlignment="1">
      <alignment horizontal="center" vertical="center" wrapText="1"/>
    </xf>
    <xf numFmtId="0" fontId="54" fillId="0" borderId="142" xfId="0" applyFont="1" applyFill="1" applyBorder="1" applyAlignment="1">
      <alignment horizontal="center" vertical="center" wrapText="1"/>
    </xf>
    <xf numFmtId="1" fontId="50" fillId="0" borderId="43" xfId="0" applyNumberFormat="1" applyFont="1" applyFill="1" applyBorder="1" applyAlignment="1">
      <alignment horizontal="center" vertical="center" wrapText="1"/>
    </xf>
    <xf numFmtId="176" fontId="39" fillId="0" borderId="142" xfId="0" applyNumberFormat="1" applyFont="1" applyFill="1" applyBorder="1" applyAlignment="1">
      <alignment horizontal="center" vertical="center" wrapText="1"/>
    </xf>
    <xf numFmtId="176" fontId="54" fillId="0" borderId="142" xfId="0" applyNumberFormat="1" applyFont="1" applyFill="1" applyBorder="1" applyAlignment="1">
      <alignment horizontal="center" vertical="center" wrapText="1"/>
    </xf>
    <xf numFmtId="3" fontId="50" fillId="0" borderId="67" xfId="0" applyNumberFormat="1" applyFont="1" applyFill="1" applyBorder="1" applyAlignment="1">
      <alignment horizontal="center" vertical="center" wrapText="1"/>
    </xf>
    <xf numFmtId="4" fontId="40" fillId="0" borderId="43" xfId="0" applyNumberFormat="1" applyFont="1" applyFill="1" applyBorder="1" applyAlignment="1">
      <alignment horizontal="center" vertical="center" wrapText="1"/>
    </xf>
    <xf numFmtId="4" fontId="30" fillId="0" borderId="43" xfId="0" applyNumberFormat="1" applyFont="1" applyFill="1" applyBorder="1" applyAlignment="1">
      <alignment horizontal="center" vertical="center" wrapText="1"/>
    </xf>
    <xf numFmtId="4" fontId="30" fillId="0" borderId="69" xfId="0" applyNumberFormat="1" applyFont="1" applyFill="1" applyBorder="1" applyAlignment="1">
      <alignment horizontal="center" vertical="center" wrapText="1"/>
    </xf>
    <xf numFmtId="4" fontId="30" fillId="0" borderId="25" xfId="0" applyNumberFormat="1" applyFont="1" applyFill="1" applyBorder="1" applyAlignment="1">
      <alignment horizontal="center" vertical="center" wrapText="1"/>
    </xf>
    <xf numFmtId="4" fontId="30" fillId="0" borderId="72" xfId="0" applyNumberFormat="1" applyFont="1" applyFill="1" applyBorder="1" applyAlignment="1">
      <alignment horizontal="center" vertical="center" wrapText="1"/>
    </xf>
    <xf numFmtId="176" fontId="54" fillId="0" borderId="43" xfId="0" applyNumberFormat="1" applyFont="1" applyFill="1" applyBorder="1" applyAlignment="1">
      <alignment horizontal="center" vertical="center" wrapText="1"/>
    </xf>
    <xf numFmtId="3" fontId="53" fillId="0" borderId="43" xfId="0" applyNumberFormat="1" applyFont="1" applyFill="1" applyBorder="1" applyAlignment="1">
      <alignment horizontal="center" vertical="center" wrapText="1"/>
    </xf>
    <xf numFmtId="4" fontId="30" fillId="0" borderId="145" xfId="0" applyNumberFormat="1" applyFont="1" applyFill="1" applyBorder="1" applyAlignment="1">
      <alignment horizontal="center" vertical="center" wrapText="1"/>
    </xf>
    <xf numFmtId="3" fontId="30" fillId="0" borderId="94" xfId="0" applyNumberFormat="1" applyFont="1" applyFill="1" applyBorder="1" applyAlignment="1">
      <alignment horizontal="center" vertical="center"/>
    </xf>
    <xf numFmtId="3" fontId="40" fillId="0" borderId="94" xfId="0" applyNumberFormat="1" applyFont="1" applyFill="1" applyBorder="1" applyAlignment="1">
      <alignment horizontal="center" vertical="center"/>
    </xf>
    <xf numFmtId="3" fontId="53" fillId="0" borderId="67" xfId="0" applyNumberFormat="1" applyFont="1" applyFill="1" applyBorder="1" applyAlignment="1">
      <alignment vertical="center" wrapText="1"/>
    </xf>
    <xf numFmtId="37" fontId="30" fillId="0" borderId="94" xfId="0" applyNumberFormat="1" applyFont="1" applyFill="1" applyBorder="1" applyAlignment="1">
      <alignment horizontal="center" vertical="center"/>
    </xf>
    <xf numFmtId="37" fontId="40" fillId="0" borderId="94" xfId="0" applyNumberFormat="1" applyFont="1" applyFill="1" applyBorder="1" applyAlignment="1">
      <alignment horizontal="center" vertical="center"/>
    </xf>
    <xf numFmtId="37" fontId="30" fillId="0" borderId="94" xfId="0" applyNumberFormat="1" applyFont="1" applyFill="1" applyBorder="1" applyAlignment="1">
      <alignment horizontal="center" vertical="center" wrapText="1"/>
    </xf>
    <xf numFmtId="39" fontId="30" fillId="0" borderId="66" xfId="0" applyNumberFormat="1" applyFont="1" applyFill="1" applyBorder="1" applyAlignment="1">
      <alignment horizontal="center" vertical="center"/>
    </xf>
    <xf numFmtId="4" fontId="30" fillId="0" borderId="67" xfId="0" applyNumberFormat="1" applyFont="1" applyFill="1" applyBorder="1" applyAlignment="1">
      <alignment horizontal="center" vertical="center" wrapText="1"/>
    </xf>
    <xf numFmtId="1" fontId="54" fillId="0" borderId="142" xfId="0" applyNumberFormat="1" applyFont="1" applyFill="1" applyBorder="1" applyAlignment="1">
      <alignment horizontal="center" vertical="center" wrapText="1"/>
    </xf>
    <xf numFmtId="1" fontId="53" fillId="0" borderId="43" xfId="0" applyNumberFormat="1" applyFont="1" applyFill="1" applyBorder="1" applyAlignment="1">
      <alignment horizontal="center" vertical="center" wrapText="1"/>
    </xf>
    <xf numFmtId="4" fontId="54" fillId="0" borderId="43" xfId="0" applyNumberFormat="1" applyFont="1" applyFill="1" applyBorder="1" applyAlignment="1">
      <alignment horizontal="center" vertical="center" wrapText="1"/>
    </xf>
    <xf numFmtId="4" fontId="39" fillId="0" borderId="43" xfId="0" applyNumberFormat="1" applyFont="1" applyFill="1" applyBorder="1" applyAlignment="1">
      <alignment horizontal="center" vertical="center" wrapText="1"/>
    </xf>
    <xf numFmtId="0" fontId="9" fillId="10" borderId="149" xfId="0" applyFont="1" applyFill="1" applyBorder="1" applyAlignment="1">
      <alignment horizontal="left" vertical="center" wrapText="1"/>
    </xf>
    <xf numFmtId="0" fontId="48" fillId="2" borderId="176" xfId="0" applyFont="1" applyFill="1" applyBorder="1" applyAlignment="1">
      <alignment horizontal="center" vertical="center"/>
    </xf>
    <xf numFmtId="0" fontId="48" fillId="2" borderId="177" xfId="0" applyFont="1" applyFill="1" applyBorder="1" applyAlignment="1">
      <alignment horizontal="center" vertical="center"/>
    </xf>
    <xf numFmtId="0" fontId="48" fillId="2" borderId="178" xfId="0" applyFont="1" applyFill="1" applyBorder="1" applyAlignment="1">
      <alignment horizontal="center" vertical="center"/>
    </xf>
    <xf numFmtId="0" fontId="7" fillId="0" borderId="176" xfId="0" applyFont="1" applyBorder="1" applyAlignment="1">
      <alignment horizontal="left" vertical="center"/>
    </xf>
    <xf numFmtId="0" fontId="7" fillId="0" borderId="177" xfId="0" applyFont="1" applyBorder="1" applyAlignment="1">
      <alignment horizontal="left" vertical="center"/>
    </xf>
    <xf numFmtId="0" fontId="7" fillId="0" borderId="178" xfId="0" applyFont="1" applyBorder="1" applyAlignment="1">
      <alignment horizontal="left" vertical="center"/>
    </xf>
    <xf numFmtId="0" fontId="9" fillId="10" borderId="176" xfId="0" applyFont="1" applyFill="1" applyBorder="1" applyAlignment="1">
      <alignment horizontal="left" vertical="center"/>
    </xf>
    <xf numFmtId="0" fontId="9" fillId="10" borderId="177" xfId="0" applyFont="1" applyFill="1" applyBorder="1" applyAlignment="1">
      <alignment horizontal="left" vertical="center"/>
    </xf>
    <xf numFmtId="0" fontId="9" fillId="10" borderId="178" xfId="0" applyFont="1" applyFill="1" applyBorder="1" applyAlignment="1">
      <alignment horizontal="left" vertical="center"/>
    </xf>
    <xf numFmtId="0" fontId="7" fillId="0" borderId="176" xfId="0" applyFont="1" applyBorder="1" applyAlignment="1">
      <alignment horizontal="left" vertical="center" wrapText="1"/>
    </xf>
    <xf numFmtId="0" fontId="7" fillId="0" borderId="177" xfId="0" applyFont="1" applyBorder="1" applyAlignment="1">
      <alignment horizontal="left" vertical="center" wrapText="1"/>
    </xf>
    <xf numFmtId="0" fontId="7" fillId="0" borderId="178" xfId="0" applyFont="1" applyBorder="1" applyAlignment="1">
      <alignment horizontal="left" vertical="center" wrapText="1"/>
    </xf>
    <xf numFmtId="0" fontId="49" fillId="2" borderId="149" xfId="0" applyFont="1" applyFill="1" applyBorder="1" applyAlignment="1">
      <alignment horizontal="left" vertical="center" wrapText="1"/>
    </xf>
    <xf numFmtId="0" fontId="9" fillId="10" borderId="180" xfId="0" applyFont="1" applyFill="1" applyBorder="1" applyAlignment="1">
      <alignment horizontal="left" vertical="center" wrapText="1"/>
    </xf>
    <xf numFmtId="0" fontId="9" fillId="10" borderId="179" xfId="0" applyFont="1" applyFill="1" applyBorder="1" applyAlignment="1">
      <alignment horizontal="left" vertical="center" wrapText="1"/>
    </xf>
    <xf numFmtId="0" fontId="9" fillId="10" borderId="181" xfId="0" applyFont="1" applyFill="1" applyBorder="1" applyAlignment="1">
      <alignment horizontal="left" vertical="center" wrapText="1"/>
    </xf>
    <xf numFmtId="0" fontId="40" fillId="2" borderId="145" xfId="0" applyFont="1" applyFill="1" applyBorder="1" applyAlignment="1">
      <alignment horizontal="center" vertical="center" wrapText="1"/>
    </xf>
    <xf numFmtId="0" fontId="40" fillId="2" borderId="140" xfId="0" applyFont="1" applyFill="1" applyBorder="1" applyAlignment="1">
      <alignment horizontal="center" vertical="center" wrapText="1"/>
    </xf>
    <xf numFmtId="0" fontId="40" fillId="2" borderId="149" xfId="0" applyFont="1" applyFill="1" applyBorder="1" applyAlignment="1">
      <alignment horizontal="center" vertical="center" wrapText="1"/>
    </xf>
    <xf numFmtId="0" fontId="40" fillId="2" borderId="149" xfId="0" applyFont="1" applyFill="1" applyBorder="1" applyAlignment="1">
      <alignment horizontal="center" vertical="center" wrapText="1"/>
    </xf>
    <xf numFmtId="0" fontId="40" fillId="2" borderId="134" xfId="0" applyFont="1" applyFill="1" applyBorder="1" applyAlignment="1">
      <alignment horizontal="center" vertical="center" wrapText="1"/>
    </xf>
    <xf numFmtId="0" fontId="3" fillId="0" borderId="182" xfId="0" applyFont="1" applyBorder="1"/>
    <xf numFmtId="0" fontId="40" fillId="2" borderId="118" xfId="0" applyFont="1" applyFill="1" applyBorder="1" applyAlignment="1">
      <alignment horizontal="center" vertical="center" wrapText="1"/>
    </xf>
    <xf numFmtId="0" fontId="3" fillId="0" borderId="142" xfId="0" applyFont="1" applyBorder="1"/>
    <xf numFmtId="0" fontId="40" fillId="2" borderId="141" xfId="0" applyFont="1" applyFill="1" applyBorder="1" applyAlignment="1">
      <alignment horizontal="center" vertical="center" wrapText="1"/>
    </xf>
    <xf numFmtId="0" fontId="49" fillId="0" borderId="176" xfId="0" applyFont="1" applyBorder="1" applyAlignment="1">
      <alignment horizontal="center" vertical="center" wrapText="1"/>
    </xf>
    <xf numFmtId="0" fontId="49" fillId="0" borderId="177" xfId="0" applyFont="1" applyBorder="1" applyAlignment="1">
      <alignment horizontal="center" vertical="center" wrapText="1"/>
    </xf>
    <xf numFmtId="0" fontId="49" fillId="0" borderId="178" xfId="0" applyFont="1" applyBorder="1" applyAlignment="1">
      <alignment horizontal="center" vertical="center" wrapText="1"/>
    </xf>
    <xf numFmtId="0" fontId="3" fillId="0" borderId="145" xfId="0" applyFont="1" applyFill="1" applyBorder="1"/>
    <xf numFmtId="0" fontId="3" fillId="15" borderId="148" xfId="0" applyFont="1" applyFill="1" applyBorder="1"/>
    <xf numFmtId="0" fontId="3" fillId="15" borderId="73" xfId="0" applyFont="1" applyFill="1" applyBorder="1"/>
    <xf numFmtId="174" fontId="40" fillId="15" borderId="94" xfId="0" applyNumberFormat="1" applyFont="1" applyFill="1" applyBorder="1" applyAlignment="1">
      <alignment horizontal="center" vertical="center" wrapText="1"/>
    </xf>
    <xf numFmtId="174" fontId="30" fillId="15" borderId="43" xfId="0" applyNumberFormat="1" applyFont="1" applyFill="1" applyBorder="1" applyAlignment="1">
      <alignment horizontal="center" vertical="center" wrapText="1"/>
    </xf>
    <xf numFmtId="174" fontId="40" fillId="15" borderId="139" xfId="0" applyNumberFormat="1" applyFont="1" applyFill="1" applyBorder="1" applyAlignment="1">
      <alignment horizontal="center" vertical="center" wrapText="1"/>
    </xf>
    <xf numFmtId="0" fontId="40" fillId="15" borderId="180" xfId="0" applyFont="1" applyFill="1" applyBorder="1" applyAlignment="1">
      <alignment horizontal="center" vertical="center" wrapText="1"/>
    </xf>
    <xf numFmtId="0" fontId="40" fillId="15" borderId="179" xfId="0" applyFont="1" applyFill="1" applyBorder="1" applyAlignment="1">
      <alignment horizontal="center" vertical="center" wrapText="1"/>
    </xf>
    <xf numFmtId="0" fontId="40" fillId="15" borderId="181" xfId="0" applyFont="1" applyFill="1" applyBorder="1" applyAlignment="1">
      <alignment horizontal="center" vertical="center" wrapText="1"/>
    </xf>
    <xf numFmtId="0" fontId="3" fillId="15" borderId="8" xfId="0" applyFont="1" applyFill="1" applyBorder="1"/>
    <xf numFmtId="0" fontId="3" fillId="15" borderId="114" xfId="0" applyFont="1" applyFill="1" applyBorder="1"/>
    <xf numFmtId="0" fontId="40" fillId="15" borderId="183" xfId="0" applyFont="1" applyFill="1" applyBorder="1" applyAlignment="1">
      <alignment horizontal="center" vertical="center" wrapText="1"/>
    </xf>
    <xf numFmtId="0" fontId="40" fillId="15" borderId="133" xfId="0" applyFont="1" applyFill="1" applyBorder="1" applyAlignment="1">
      <alignment horizontal="center" vertical="center" wrapText="1"/>
    </xf>
    <xf numFmtId="0" fontId="40" fillId="15" borderId="184" xfId="0" applyFont="1" applyFill="1" applyBorder="1" applyAlignment="1">
      <alignment horizontal="center" vertical="center" wrapText="1"/>
    </xf>
    <xf numFmtId="0" fontId="3" fillId="15" borderId="13" xfId="0" applyFont="1" applyFill="1" applyBorder="1"/>
    <xf numFmtId="0" fontId="3" fillId="15" borderId="137" xfId="0" applyFont="1" applyFill="1" applyBorder="1"/>
    <xf numFmtId="174" fontId="40" fillId="15" borderId="43" xfId="0" applyNumberFormat="1" applyFont="1" applyFill="1" applyBorder="1" applyAlignment="1">
      <alignment horizontal="center" vertical="center" wrapText="1"/>
    </xf>
    <xf numFmtId="0" fontId="40" fillId="15" borderId="185" xfId="0" applyFont="1" applyFill="1" applyBorder="1" applyAlignment="1">
      <alignment horizontal="center" vertical="center" wrapText="1"/>
    </xf>
    <xf numFmtId="0" fontId="40" fillId="15" borderId="186" xfId="0" applyFont="1" applyFill="1" applyBorder="1" applyAlignment="1">
      <alignment horizontal="center" vertical="center" wrapText="1"/>
    </xf>
    <xf numFmtId="0" fontId="40" fillId="15" borderId="187"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colors>
    <mruColors>
      <color rgb="FF66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0</xdr:col>
      <xdr:colOff>466725</xdr:colOff>
      <xdr:row>1</xdr:row>
      <xdr:rowOff>9525</xdr:rowOff>
    </xdr:from>
    <xdr:ext cx="4124325" cy="1066800"/>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0</xdr:colOff>
      <xdr:row>0</xdr:row>
      <xdr:rowOff>104776</xdr:rowOff>
    </xdr:from>
    <xdr:ext cx="3977105" cy="609600"/>
    <xdr:pic>
      <xdr:nvPicPr>
        <xdr:cNvPr id="2" name="image2.pn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xfrm>
          <a:off x="0" y="104776"/>
          <a:ext cx="3977105" cy="609600"/>
        </a:xfrm>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0</xdr:col>
      <xdr:colOff>142875</xdr:colOff>
      <xdr:row>0</xdr:row>
      <xdr:rowOff>38099</xdr:rowOff>
    </xdr:from>
    <xdr:ext cx="2733675" cy="543427"/>
    <xdr:pic>
      <xdr:nvPicPr>
        <xdr:cNvPr id="2" name="image3.png">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xfrm>
          <a:off x="142875" y="38099"/>
          <a:ext cx="2733675" cy="543427"/>
        </a:xfrm>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0</xdr:col>
      <xdr:colOff>371475</xdr:colOff>
      <xdr:row>0</xdr:row>
      <xdr:rowOff>266700</xdr:rowOff>
    </xdr:from>
    <xdr:ext cx="2476500" cy="952500"/>
    <xdr:pic>
      <xdr:nvPicPr>
        <xdr:cNvPr id="2" name="image4.png">
          <a:extLst>
            <a:ext uri="{FF2B5EF4-FFF2-40B4-BE49-F238E27FC236}">
              <a16:creationId xmlns:a16="http://schemas.microsoft.com/office/drawing/2014/main" id="{00000000-0008-0000-03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0</xdr:col>
      <xdr:colOff>0</xdr:colOff>
      <xdr:row>0</xdr:row>
      <xdr:rowOff>200025</xdr:rowOff>
    </xdr:from>
    <xdr:ext cx="2238375" cy="914400"/>
    <xdr:pic>
      <xdr:nvPicPr>
        <xdr:cNvPr id="2" name="image5.png">
          <a:extLst>
            <a:ext uri="{FF2B5EF4-FFF2-40B4-BE49-F238E27FC236}">
              <a16:creationId xmlns:a16="http://schemas.microsoft.com/office/drawing/2014/main" id="{00000000-0008-0000-04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0</xdr:colOff>
      <xdr:row>0</xdr:row>
      <xdr:rowOff>200025</xdr:rowOff>
    </xdr:from>
    <xdr:ext cx="2238375" cy="914400"/>
    <xdr:pic>
      <xdr:nvPicPr>
        <xdr:cNvPr id="3" name="image6.png">
          <a:extLst>
            <a:ext uri="{FF2B5EF4-FFF2-40B4-BE49-F238E27FC236}">
              <a16:creationId xmlns:a16="http://schemas.microsoft.com/office/drawing/2014/main" id="{00000000-0008-0000-0400-000003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dr:oneCellAnchor>
    <xdr:from>
      <xdr:col>0</xdr:col>
      <xdr:colOff>76200</xdr:colOff>
      <xdr:row>0</xdr:row>
      <xdr:rowOff>0</xdr:rowOff>
    </xdr:from>
    <xdr:ext cx="2124075" cy="657225"/>
    <xdr:pic>
      <xdr:nvPicPr>
        <xdr:cNvPr id="2" name="image7.png">
          <a:extLst>
            <a:ext uri="{FF2B5EF4-FFF2-40B4-BE49-F238E27FC236}">
              <a16:creationId xmlns:a16="http://schemas.microsoft.com/office/drawing/2014/main" id="{00000000-0008-0000-05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ricardo.romero/Documents/PROYECTO%207657/TERRIS%20FEBRERO/TERRITORIOS/Terri%20Territorios%20-%20Febrero%20202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ricardo.romero/Documents/RICARDO%20OPEL/PROYECTO%207657/PAA%202024/REPORTE%20MARZO/3-SEG-PRE-MAR-2024%20-%20RESERVAS.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YULIED.PENARANDA.SDA/Downloads/3-SEG-PRE-MAR-2024.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Secretaria%20de%20Ambiente%20de%20Bogota\7769%20Documentos\Planes%20de%20Accion\Plan%20de%20Acci&#243;n%202021\Reporte%20Plan%20de%20Accion-%20PI%207769%20Julio-Diciembre%202020%20V3%20Camil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Usa"/>
      <sheetName val="2. Cha"/>
      <sheetName val="3. Santa Fe"/>
      <sheetName val="4. SanCri"/>
      <sheetName val="5. Usm"/>
      <sheetName val="6. Tun"/>
      <sheetName val="7. Bosa"/>
      <sheetName val="8. Ken"/>
      <sheetName val="9. Fon"/>
      <sheetName val="10. Eng"/>
      <sheetName val="11. Sub"/>
      <sheetName val="12. BaUn"/>
      <sheetName val="13. Teu"/>
      <sheetName val="14. Mart"/>
      <sheetName val="15. AnNa"/>
      <sheetName val="16. PuAr"/>
      <sheetName val="17. Can"/>
      <sheetName val="18. RUU"/>
      <sheetName val="19. CiBo"/>
      <sheetName val="20. Sumapaz"/>
      <sheetName val="CONSOLIDADO"/>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solida"/>
      <sheetName val="EJECUCIÓNxMETA"/>
      <sheetName val="EJECUCIÓNxMADALIDAD"/>
      <sheetName val="DETALLADO IDs"/>
      <sheetName val="RPS VIGENCIA "/>
      <sheetName val="CDPS VIGENCIA"/>
      <sheetName val="RESERVASxMETA"/>
      <sheetName val="DETALLADOxRESERVA"/>
      <sheetName val="RPS RESERVA"/>
    </sheetNames>
    <sheetDataSet>
      <sheetData sheetId="0"/>
      <sheetData sheetId="1">
        <row r="5">
          <cell r="H5">
            <v>293388000</v>
          </cell>
        </row>
      </sheetData>
      <sheetData sheetId="2"/>
      <sheetData sheetId="3"/>
      <sheetData sheetId="4"/>
      <sheetData sheetId="5"/>
      <sheetData sheetId="6"/>
      <sheetData sheetId="7"/>
      <sheetData sheetId="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solida"/>
      <sheetName val="EJECUCIÓNxMETA"/>
      <sheetName val="EJECUCIÓNxMADALIDAD"/>
      <sheetName val="DETALLADO IDs"/>
      <sheetName val="RPS VIGENCIA "/>
      <sheetName val="CDPS VIGENCIA"/>
      <sheetName val="RESERVASxMETA"/>
      <sheetName val="DETALLADOxRESERVA"/>
      <sheetName val="RPS RESERVA"/>
    </sheetNames>
    <sheetDataSet>
      <sheetData sheetId="0"/>
      <sheetData sheetId="1"/>
      <sheetData sheetId="2"/>
      <sheetData sheetId="3"/>
      <sheetData sheetId="4"/>
      <sheetData sheetId="5"/>
      <sheetData sheetId="6">
        <row r="105">
          <cell r="E105">
            <v>138925461</v>
          </cell>
        </row>
        <row r="106">
          <cell r="E106">
            <v>76769533</v>
          </cell>
        </row>
      </sheetData>
      <sheetData sheetId="7"/>
      <sheetData sheetId="8"/>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STIÓN"/>
      <sheetName val="INVERSIÓN"/>
      <sheetName val="ACTIVIDADES"/>
      <sheetName val="TERRITORIALIZACIÓN"/>
      <sheetName val="SPI"/>
    </sheetNames>
    <sheetDataSet>
      <sheetData sheetId="0">
        <row r="14">
          <cell r="U14">
            <v>45.54</v>
          </cell>
        </row>
        <row r="15">
          <cell r="U15">
            <v>2.5379999999999998</v>
          </cell>
        </row>
        <row r="17">
          <cell r="U17">
            <v>4.8070000000000004</v>
          </cell>
          <cell r="W17">
            <v>5.24</v>
          </cell>
        </row>
        <row r="18">
          <cell r="U18">
            <v>0.2</v>
          </cell>
        </row>
      </sheetData>
      <sheetData sheetId="1">
        <row r="11">
          <cell r="H11">
            <v>2239274028</v>
          </cell>
          <cell r="P11">
            <v>208535000</v>
          </cell>
          <cell r="R11">
            <v>261972893</v>
          </cell>
        </row>
        <row r="15">
          <cell r="S15">
            <v>1985716202</v>
          </cell>
          <cell r="EB15">
            <v>835562923</v>
          </cell>
        </row>
        <row r="17">
          <cell r="H17">
            <v>632180000</v>
          </cell>
          <cell r="R17">
            <v>208073593</v>
          </cell>
          <cell r="S17">
            <v>588967593</v>
          </cell>
          <cell r="T17">
            <v>543446593</v>
          </cell>
          <cell r="DZ17">
            <v>190062000</v>
          </cell>
        </row>
        <row r="23">
          <cell r="H23">
            <v>846820000</v>
          </cell>
          <cell r="R23">
            <v>328756825</v>
          </cell>
          <cell r="S23">
            <v>817958593</v>
          </cell>
          <cell r="T23">
            <v>755491393</v>
          </cell>
        </row>
        <row r="27">
          <cell r="DZ27">
            <v>323308102</v>
          </cell>
        </row>
        <row r="29">
          <cell r="H29">
            <v>201000000</v>
          </cell>
          <cell r="R29">
            <v>76021593</v>
          </cell>
          <cell r="S29">
            <v>144912593</v>
          </cell>
          <cell r="T29">
            <v>143476093</v>
          </cell>
        </row>
        <row r="33">
          <cell r="DZ33">
            <v>71564000</v>
          </cell>
        </row>
        <row r="36">
          <cell r="J36">
            <v>15250000</v>
          </cell>
          <cell r="L36">
            <v>741070000</v>
          </cell>
          <cell r="N36">
            <v>786690347</v>
          </cell>
          <cell r="P36">
            <v>793469102</v>
          </cell>
        </row>
      </sheetData>
      <sheetData sheetId="2"/>
      <sheetData sheetId="3"/>
      <sheetData sheetId="4"/>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spi.dnp.gov.co/RegistroTerritorio/ProyectoInformacionIndicadores.aspx?proyecto=2020110010279&amp;vigencia=2020&amp;periodo=9&amp;id=img_Registro%20y%20Seguimiento&amp;Consulta=&amp;Producto=455265&amp;ObjetivoEspecifico=1797075" TargetMode="External"/><Relationship Id="rId1" Type="http://schemas.openxmlformats.org/officeDocument/2006/relationships/hyperlink" Target="https://spi.dnp.gov.co/RegistroTerritorio/ProyectoInformacionIndicadores.aspx?proyecto=2020110010279&amp;vigencia=2020&amp;periodo=9&amp;id=img_Registro%20y%20Seguimiento&amp;Consulta=&amp;Producto=455265&amp;ObjetivoEspecifico=1797075" TargetMode="External"/><Relationship Id="rId6" Type="http://schemas.openxmlformats.org/officeDocument/2006/relationships/comments" Target="../comments5.xml"/><Relationship Id="rId5" Type="http://schemas.openxmlformats.org/officeDocument/2006/relationships/vmlDrawing" Target="../drawings/vmlDrawing5.vml"/><Relationship Id="rId4"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C100"/>
  <sheetViews>
    <sheetView tabSelected="1" topLeftCell="A5" zoomScale="60" zoomScaleNormal="60" workbookViewId="0">
      <selection activeCell="A6" sqref="A6:F6"/>
    </sheetView>
  </sheetViews>
  <sheetFormatPr baseColWidth="10" defaultColWidth="14.42578125" defaultRowHeight="15" customHeight="1" x14ac:dyDescent="0.25"/>
  <cols>
    <col min="1" max="1" width="12.140625" customWidth="1"/>
    <col min="2" max="2" width="13.28515625" customWidth="1"/>
    <col min="3" max="3" width="8.85546875" customWidth="1"/>
    <col min="4" max="4" width="30.5703125" customWidth="1"/>
    <col min="5" max="5" width="7.42578125" customWidth="1"/>
    <col min="6" max="6" width="32" customWidth="1"/>
    <col min="7" max="7" width="20.7109375" customWidth="1"/>
    <col min="8" max="8" width="23.42578125" customWidth="1"/>
    <col min="9" max="9" width="16.28515625" customWidth="1"/>
    <col min="10" max="10" width="19.7109375" hidden="1" customWidth="1"/>
    <col min="11" max="12" width="10.7109375" hidden="1" customWidth="1"/>
    <col min="13" max="23" width="15.140625" hidden="1" customWidth="1"/>
    <col min="24" max="24" width="17.140625" hidden="1" customWidth="1"/>
    <col min="25" max="25" width="15" hidden="1" customWidth="1"/>
    <col min="26" max="26" width="21.7109375" hidden="1" customWidth="1"/>
    <col min="27" max="27" width="17.28515625" hidden="1" customWidth="1"/>
    <col min="28" max="28" width="16.85546875" customWidth="1"/>
    <col min="29" max="29" width="15.42578125" customWidth="1"/>
    <col min="30" max="30" width="15.7109375" hidden="1" customWidth="1"/>
    <col min="31" max="41" width="10.7109375" hidden="1" customWidth="1"/>
    <col min="42" max="42" width="11.28515625" hidden="1" customWidth="1"/>
    <col min="43" max="45" width="10.7109375" hidden="1" customWidth="1"/>
    <col min="46" max="46" width="12.42578125" hidden="1" customWidth="1"/>
    <col min="47" max="47" width="10.7109375" hidden="1" customWidth="1"/>
    <col min="48" max="48" width="12.85546875" hidden="1" customWidth="1"/>
    <col min="49" max="49" width="11.5703125" hidden="1" customWidth="1"/>
    <col min="50" max="51" width="12.42578125" hidden="1" customWidth="1"/>
    <col min="52" max="52" width="13.28515625" hidden="1" customWidth="1"/>
    <col min="53" max="53" width="11.28515625" hidden="1" customWidth="1"/>
    <col min="54" max="54" width="12.28515625" hidden="1" customWidth="1"/>
    <col min="55" max="55" width="19" hidden="1" customWidth="1"/>
    <col min="56" max="56" width="21.28515625" hidden="1" customWidth="1"/>
    <col min="57" max="57" width="15" hidden="1" customWidth="1"/>
    <col min="58" max="58" width="15.140625" customWidth="1"/>
    <col min="59" max="59" width="15" customWidth="1"/>
    <col min="60" max="60" width="12.7109375" hidden="1" customWidth="1"/>
    <col min="61" max="84" width="10.7109375" hidden="1" customWidth="1"/>
    <col min="85" max="85" width="15" hidden="1" customWidth="1"/>
    <col min="86" max="86" width="14.7109375" hidden="1" customWidth="1"/>
    <col min="87" max="87" width="15.42578125" hidden="1" customWidth="1"/>
    <col min="88" max="89" width="16.140625" customWidth="1"/>
    <col min="90" max="90" width="16.5703125" hidden="1" customWidth="1"/>
    <col min="91" max="107" width="10.7109375" hidden="1" customWidth="1"/>
    <col min="108" max="112" width="14.85546875" hidden="1" customWidth="1"/>
    <col min="113" max="113" width="13.7109375" hidden="1" customWidth="1"/>
    <col min="114" max="114" width="16.140625" hidden="1" customWidth="1"/>
    <col min="115" max="115" width="21.42578125" hidden="1" customWidth="1"/>
    <col min="116" max="117" width="19.5703125" hidden="1" customWidth="1"/>
    <col min="118" max="119" width="19.5703125" customWidth="1"/>
    <col min="120" max="120" width="23" customWidth="1"/>
    <col min="121" max="129" width="10.7109375" customWidth="1"/>
    <col min="130" max="132" width="15.42578125" customWidth="1"/>
    <col min="133" max="144" width="15.42578125" hidden="1" customWidth="1"/>
    <col min="145" max="148" width="15.42578125" customWidth="1"/>
    <col min="149" max="149" width="19" customWidth="1"/>
    <col min="150" max="151" width="22.140625" customWidth="1"/>
    <col min="152" max="152" width="23.5703125" customWidth="1"/>
    <col min="153" max="153" width="23.140625" customWidth="1"/>
    <col min="154" max="154" width="19.28515625" customWidth="1"/>
    <col min="155" max="155" width="35.7109375" customWidth="1"/>
    <col min="156" max="157" width="21.5703125" customWidth="1"/>
    <col min="158" max="158" width="55.42578125" customWidth="1"/>
    <col min="159" max="159" width="29.7109375" customWidth="1"/>
  </cols>
  <sheetData>
    <row r="1" spans="1:159" x14ac:dyDescent="0.25">
      <c r="C1" s="1"/>
      <c r="D1" s="1"/>
      <c r="E1" s="1"/>
      <c r="F1" s="1"/>
      <c r="G1" s="1"/>
      <c r="H1" s="1"/>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1"/>
      <c r="EU1" s="1"/>
      <c r="EV1" s="1"/>
      <c r="EW1" s="1"/>
      <c r="EX1" s="1"/>
      <c r="EY1" s="1"/>
      <c r="EZ1" s="1"/>
      <c r="FA1" s="1"/>
      <c r="FB1" s="1"/>
      <c r="FC1" s="1"/>
    </row>
    <row r="2" spans="1:159" x14ac:dyDescent="0.25">
      <c r="A2" s="476"/>
      <c r="B2" s="477"/>
      <c r="C2" s="477"/>
      <c r="D2" s="477"/>
      <c r="E2" s="477"/>
      <c r="F2" s="478"/>
      <c r="G2" s="485" t="s">
        <v>0</v>
      </c>
      <c r="H2" s="471"/>
      <c r="I2" s="471"/>
      <c r="J2" s="471"/>
      <c r="K2" s="471"/>
      <c r="L2" s="471"/>
      <c r="M2" s="471"/>
      <c r="N2" s="471"/>
      <c r="O2" s="471"/>
      <c r="P2" s="471"/>
      <c r="Q2" s="471"/>
      <c r="R2" s="471"/>
      <c r="S2" s="471"/>
      <c r="T2" s="471"/>
      <c r="U2" s="471"/>
      <c r="V2" s="471"/>
      <c r="W2" s="471"/>
      <c r="X2" s="471"/>
      <c r="Y2" s="471"/>
      <c r="Z2" s="471"/>
      <c r="AA2" s="471"/>
      <c r="AB2" s="471"/>
      <c r="AC2" s="471"/>
      <c r="AD2" s="471"/>
      <c r="AE2" s="471"/>
      <c r="AF2" s="471"/>
      <c r="AG2" s="471"/>
      <c r="AH2" s="471"/>
      <c r="AI2" s="471"/>
      <c r="AJ2" s="471"/>
      <c r="AK2" s="471"/>
      <c r="AL2" s="471"/>
      <c r="AM2" s="471"/>
      <c r="AN2" s="471"/>
      <c r="AO2" s="471"/>
      <c r="AP2" s="471"/>
      <c r="AQ2" s="471"/>
      <c r="AR2" s="471"/>
      <c r="AS2" s="471"/>
      <c r="AT2" s="471"/>
      <c r="AU2" s="471"/>
      <c r="AV2" s="471"/>
      <c r="AW2" s="471"/>
      <c r="AX2" s="471"/>
      <c r="AY2" s="471"/>
      <c r="AZ2" s="471"/>
      <c r="BA2" s="471"/>
      <c r="BB2" s="471"/>
      <c r="BC2" s="471"/>
      <c r="BD2" s="471"/>
      <c r="BE2" s="471"/>
      <c r="BF2" s="471"/>
      <c r="BG2" s="471"/>
      <c r="BH2" s="471"/>
      <c r="BI2" s="471"/>
      <c r="BJ2" s="471"/>
      <c r="BK2" s="471"/>
      <c r="BL2" s="471"/>
      <c r="BM2" s="471"/>
      <c r="BN2" s="471"/>
      <c r="BO2" s="471"/>
      <c r="BP2" s="471"/>
      <c r="BQ2" s="471"/>
      <c r="BR2" s="471"/>
      <c r="BS2" s="471"/>
      <c r="BT2" s="471"/>
      <c r="BU2" s="471"/>
      <c r="BV2" s="471"/>
      <c r="BW2" s="471"/>
      <c r="BX2" s="471"/>
      <c r="BY2" s="471"/>
      <c r="BZ2" s="471"/>
      <c r="CA2" s="471"/>
      <c r="CB2" s="471"/>
      <c r="CC2" s="471"/>
      <c r="CD2" s="471"/>
      <c r="CE2" s="471"/>
      <c r="CF2" s="471"/>
      <c r="CG2" s="471"/>
      <c r="CH2" s="471"/>
      <c r="CI2" s="471"/>
      <c r="CJ2" s="471"/>
      <c r="CK2" s="471"/>
      <c r="CL2" s="471"/>
      <c r="CM2" s="471"/>
      <c r="CN2" s="471"/>
      <c r="CO2" s="471"/>
      <c r="CP2" s="471"/>
      <c r="CQ2" s="471"/>
      <c r="CR2" s="471"/>
      <c r="CS2" s="471"/>
      <c r="CT2" s="471"/>
      <c r="CU2" s="471"/>
      <c r="CV2" s="471"/>
      <c r="CW2" s="471"/>
      <c r="CX2" s="471"/>
      <c r="CY2" s="471"/>
      <c r="CZ2" s="471"/>
      <c r="DA2" s="471"/>
      <c r="DB2" s="471"/>
      <c r="DC2" s="471"/>
      <c r="DD2" s="471"/>
      <c r="DE2" s="471"/>
      <c r="DF2" s="471"/>
      <c r="DG2" s="471"/>
      <c r="DH2" s="471"/>
      <c r="DI2" s="471"/>
      <c r="DJ2" s="471"/>
      <c r="DK2" s="471"/>
      <c r="DL2" s="471"/>
      <c r="DM2" s="471"/>
      <c r="DN2" s="471"/>
      <c r="DO2" s="471"/>
      <c r="DP2" s="471"/>
      <c r="DQ2" s="471"/>
      <c r="DR2" s="471"/>
      <c r="DS2" s="471"/>
      <c r="DT2" s="471"/>
      <c r="DU2" s="471"/>
      <c r="DV2" s="471"/>
      <c r="DW2" s="471"/>
      <c r="DX2" s="471"/>
      <c r="DY2" s="471"/>
      <c r="DZ2" s="471"/>
      <c r="EA2" s="471"/>
      <c r="EB2" s="471"/>
      <c r="EC2" s="471"/>
      <c r="ED2" s="471"/>
      <c r="EE2" s="471"/>
      <c r="EF2" s="471"/>
      <c r="EG2" s="471"/>
      <c r="EH2" s="471"/>
      <c r="EI2" s="471"/>
      <c r="EJ2" s="471"/>
      <c r="EK2" s="471"/>
      <c r="EL2" s="471"/>
      <c r="EM2" s="471"/>
      <c r="EN2" s="471"/>
      <c r="EO2" s="471"/>
      <c r="EP2" s="471"/>
      <c r="EQ2" s="471"/>
      <c r="ER2" s="471"/>
      <c r="ES2" s="471"/>
      <c r="ET2" s="471"/>
      <c r="EU2" s="471"/>
      <c r="EV2" s="471"/>
      <c r="EW2" s="471"/>
      <c r="EX2" s="471"/>
      <c r="EY2" s="471"/>
      <c r="EZ2" s="471"/>
      <c r="FA2" s="471"/>
      <c r="FB2" s="471"/>
      <c r="FC2" s="486"/>
    </row>
    <row r="3" spans="1:159" ht="60" customHeight="1" x14ac:dyDescent="0.6">
      <c r="A3" s="479"/>
      <c r="B3" s="480"/>
      <c r="C3" s="480"/>
      <c r="D3" s="480"/>
      <c r="E3" s="480"/>
      <c r="F3" s="481"/>
      <c r="G3" s="487" t="s">
        <v>1</v>
      </c>
      <c r="H3" s="488"/>
      <c r="I3" s="488"/>
      <c r="J3" s="488"/>
      <c r="K3" s="488"/>
      <c r="L3" s="488"/>
      <c r="M3" s="488"/>
      <c r="N3" s="488"/>
      <c r="O3" s="488"/>
      <c r="P3" s="488"/>
      <c r="Q3" s="488"/>
      <c r="R3" s="488"/>
      <c r="S3" s="488"/>
      <c r="T3" s="488"/>
      <c r="U3" s="488"/>
      <c r="V3" s="488"/>
      <c r="W3" s="488"/>
      <c r="X3" s="488"/>
      <c r="Y3" s="488"/>
      <c r="Z3" s="488"/>
      <c r="AA3" s="488"/>
      <c r="AB3" s="488"/>
      <c r="AC3" s="488"/>
      <c r="AD3" s="488"/>
      <c r="AE3" s="488"/>
      <c r="AF3" s="488"/>
      <c r="AG3" s="488"/>
      <c r="AH3" s="488"/>
      <c r="AI3" s="488"/>
      <c r="AJ3" s="488"/>
      <c r="AK3" s="488"/>
      <c r="AL3" s="488"/>
      <c r="AM3" s="488"/>
      <c r="AN3" s="488"/>
      <c r="AO3" s="488"/>
      <c r="AP3" s="488"/>
      <c r="AQ3" s="488"/>
      <c r="AR3" s="488"/>
      <c r="AS3" s="488"/>
      <c r="AT3" s="488"/>
      <c r="AU3" s="488"/>
      <c r="AV3" s="488"/>
      <c r="AW3" s="488"/>
      <c r="AX3" s="488"/>
      <c r="AY3" s="488"/>
      <c r="AZ3" s="488"/>
      <c r="BA3" s="488"/>
      <c r="BB3" s="488"/>
      <c r="BC3" s="488"/>
      <c r="BD3" s="488"/>
      <c r="BE3" s="488"/>
      <c r="BF3" s="488"/>
      <c r="BG3" s="488"/>
      <c r="BH3" s="488"/>
      <c r="BI3" s="488"/>
      <c r="BJ3" s="488"/>
      <c r="BK3" s="488"/>
      <c r="BL3" s="488"/>
      <c r="BM3" s="488"/>
      <c r="BN3" s="488"/>
      <c r="BO3" s="488"/>
      <c r="BP3" s="488"/>
      <c r="BQ3" s="488"/>
      <c r="BR3" s="488"/>
      <c r="BS3" s="488"/>
      <c r="BT3" s="488"/>
      <c r="BU3" s="488"/>
      <c r="BV3" s="488"/>
      <c r="BW3" s="488"/>
      <c r="BX3" s="488"/>
      <c r="BY3" s="488"/>
      <c r="BZ3" s="488"/>
      <c r="CA3" s="488"/>
      <c r="CB3" s="488"/>
      <c r="CC3" s="488"/>
      <c r="CD3" s="488"/>
      <c r="CE3" s="488"/>
      <c r="CF3" s="488"/>
      <c r="CG3" s="488"/>
      <c r="CH3" s="488"/>
      <c r="CI3" s="488"/>
      <c r="CJ3" s="488"/>
      <c r="CK3" s="488"/>
      <c r="CL3" s="488"/>
      <c r="CM3" s="488"/>
      <c r="CN3" s="488"/>
      <c r="CO3" s="488"/>
      <c r="CP3" s="488"/>
      <c r="CQ3" s="488"/>
      <c r="CR3" s="488"/>
      <c r="CS3" s="488"/>
      <c r="CT3" s="488"/>
      <c r="CU3" s="488"/>
      <c r="CV3" s="488"/>
      <c r="CW3" s="488"/>
      <c r="CX3" s="488"/>
      <c r="CY3" s="488"/>
      <c r="CZ3" s="488"/>
      <c r="DA3" s="488"/>
      <c r="DB3" s="488"/>
      <c r="DC3" s="488"/>
      <c r="DD3" s="488"/>
      <c r="DE3" s="488"/>
      <c r="DF3" s="488"/>
      <c r="DG3" s="488"/>
      <c r="DH3" s="488"/>
      <c r="DI3" s="488"/>
      <c r="DJ3" s="488"/>
      <c r="DK3" s="488"/>
      <c r="DL3" s="488"/>
      <c r="DM3" s="488"/>
      <c r="DN3" s="488"/>
      <c r="DO3" s="488"/>
      <c r="DP3" s="488"/>
      <c r="DQ3" s="488"/>
      <c r="DR3" s="488"/>
      <c r="DS3" s="488"/>
      <c r="DT3" s="488"/>
      <c r="DU3" s="488"/>
      <c r="DV3" s="488"/>
      <c r="DW3" s="488"/>
      <c r="DX3" s="488"/>
      <c r="DY3" s="488"/>
      <c r="DZ3" s="488"/>
      <c r="EA3" s="488"/>
      <c r="EB3" s="488"/>
      <c r="EC3" s="488"/>
      <c r="ED3" s="488"/>
      <c r="EE3" s="488"/>
      <c r="EF3" s="488"/>
      <c r="EG3" s="488"/>
      <c r="EH3" s="488"/>
      <c r="EI3" s="488"/>
      <c r="EJ3" s="488"/>
      <c r="EK3" s="488"/>
      <c r="EL3" s="488"/>
      <c r="EM3" s="488"/>
      <c r="EN3" s="488"/>
      <c r="EO3" s="488"/>
      <c r="EP3" s="488"/>
      <c r="EQ3" s="488"/>
      <c r="ER3" s="488"/>
      <c r="ES3" s="488"/>
      <c r="ET3" s="488"/>
      <c r="EU3" s="488"/>
      <c r="EV3" s="488"/>
      <c r="EW3" s="488"/>
      <c r="EX3" s="488"/>
      <c r="EY3" s="488"/>
      <c r="EZ3" s="488"/>
      <c r="FA3" s="488"/>
      <c r="FB3" s="488"/>
      <c r="FC3" s="489"/>
    </row>
    <row r="4" spans="1:159" ht="31.5" customHeight="1" x14ac:dyDescent="0.25">
      <c r="A4" s="482"/>
      <c r="B4" s="483"/>
      <c r="C4" s="483"/>
      <c r="D4" s="483"/>
      <c r="E4" s="483"/>
      <c r="F4" s="484"/>
      <c r="G4" s="490" t="s">
        <v>2</v>
      </c>
      <c r="H4" s="474"/>
      <c r="I4" s="474"/>
      <c r="J4" s="474"/>
      <c r="K4" s="474"/>
      <c r="L4" s="474"/>
      <c r="M4" s="474"/>
      <c r="N4" s="474"/>
      <c r="O4" s="474"/>
      <c r="P4" s="474"/>
      <c r="Q4" s="474"/>
      <c r="R4" s="474"/>
      <c r="S4" s="474"/>
      <c r="T4" s="474"/>
      <c r="U4" s="474"/>
      <c r="V4" s="474"/>
      <c r="W4" s="474"/>
      <c r="X4" s="474"/>
      <c r="Y4" s="474"/>
      <c r="Z4" s="474"/>
      <c r="AA4" s="474"/>
      <c r="AB4" s="474"/>
      <c r="AC4" s="474"/>
      <c r="AD4" s="474"/>
      <c r="AE4" s="474"/>
      <c r="AF4" s="474"/>
      <c r="AG4" s="474"/>
      <c r="AH4" s="474"/>
      <c r="AI4" s="474"/>
      <c r="AJ4" s="474"/>
      <c r="AK4" s="474"/>
      <c r="AL4" s="474"/>
      <c r="AM4" s="474"/>
      <c r="AN4" s="474"/>
      <c r="AO4" s="474"/>
      <c r="AP4" s="474"/>
      <c r="AQ4" s="474"/>
      <c r="AR4" s="474"/>
      <c r="AS4" s="474"/>
      <c r="AT4" s="474"/>
      <c r="AU4" s="474"/>
      <c r="AV4" s="474"/>
      <c r="AW4" s="474"/>
      <c r="AX4" s="474"/>
      <c r="AY4" s="474"/>
      <c r="AZ4" s="474"/>
      <c r="BA4" s="474"/>
      <c r="BB4" s="474"/>
      <c r="BC4" s="474"/>
      <c r="BD4" s="474"/>
      <c r="BE4" s="474"/>
      <c r="BF4" s="474"/>
      <c r="BG4" s="474"/>
      <c r="BH4" s="474"/>
      <c r="BI4" s="474"/>
      <c r="BJ4" s="474"/>
      <c r="BK4" s="474"/>
      <c r="BL4" s="474"/>
      <c r="BM4" s="474"/>
      <c r="BN4" s="474"/>
      <c r="BO4" s="474"/>
      <c r="BP4" s="474"/>
      <c r="BQ4" s="474"/>
      <c r="BR4" s="474"/>
      <c r="BS4" s="474"/>
      <c r="BT4" s="474"/>
      <c r="BU4" s="474"/>
      <c r="BV4" s="474"/>
      <c r="BW4" s="474"/>
      <c r="BX4" s="474"/>
      <c r="BY4" s="474"/>
      <c r="BZ4" s="474"/>
      <c r="CA4" s="474"/>
      <c r="CB4" s="474"/>
      <c r="CC4" s="474"/>
      <c r="CD4" s="474"/>
      <c r="CE4" s="474"/>
      <c r="CF4" s="474"/>
      <c r="CG4" s="474"/>
      <c r="CH4" s="474"/>
      <c r="CI4" s="474"/>
      <c r="CJ4" s="474"/>
      <c r="CK4" s="474"/>
      <c r="CL4" s="474"/>
      <c r="CM4" s="474"/>
      <c r="CN4" s="474"/>
      <c r="CO4" s="474"/>
      <c r="CP4" s="474"/>
      <c r="CQ4" s="474"/>
      <c r="CR4" s="474"/>
      <c r="CS4" s="474"/>
      <c r="CT4" s="474"/>
      <c r="CU4" s="474"/>
      <c r="CV4" s="474"/>
      <c r="CW4" s="474"/>
      <c r="CX4" s="474"/>
      <c r="CY4" s="474"/>
      <c r="CZ4" s="474"/>
      <c r="DA4" s="474"/>
      <c r="DB4" s="474"/>
      <c r="DC4" s="474"/>
      <c r="DD4" s="474"/>
      <c r="DE4" s="474"/>
      <c r="DF4" s="474"/>
      <c r="DG4" s="474"/>
      <c r="DH4" s="474"/>
      <c r="DI4" s="474"/>
      <c r="DJ4" s="474"/>
      <c r="DK4" s="474"/>
      <c r="DL4" s="474"/>
      <c r="DM4" s="474"/>
      <c r="DN4" s="474"/>
      <c r="DO4" s="474"/>
      <c r="DP4" s="474"/>
      <c r="DQ4" s="474"/>
      <c r="DR4" s="474"/>
      <c r="DS4" s="474"/>
      <c r="DT4" s="474"/>
      <c r="DU4" s="474"/>
      <c r="DV4" s="474"/>
      <c r="DW4" s="474"/>
      <c r="DX4" s="474"/>
      <c r="DY4" s="474"/>
      <c r="DZ4" s="474"/>
      <c r="EA4" s="474"/>
      <c r="EB4" s="474"/>
      <c r="EC4" s="474"/>
      <c r="ED4" s="474"/>
      <c r="EE4" s="474"/>
      <c r="EF4" s="474"/>
      <c r="EG4" s="474"/>
      <c r="EH4" s="474"/>
      <c r="EI4" s="474"/>
      <c r="EJ4" s="474"/>
      <c r="EK4" s="474"/>
      <c r="EL4" s="474"/>
      <c r="EM4" s="474"/>
      <c r="EN4" s="474"/>
      <c r="EO4" s="474"/>
      <c r="EP4" s="474"/>
      <c r="EQ4" s="474"/>
      <c r="ER4" s="474"/>
      <c r="ES4" s="491"/>
      <c r="ET4" s="492" t="s">
        <v>3</v>
      </c>
      <c r="EU4" s="474"/>
      <c r="EV4" s="474"/>
      <c r="EW4" s="474"/>
      <c r="EX4" s="474"/>
      <c r="EY4" s="474"/>
      <c r="EZ4" s="474"/>
      <c r="FA4" s="474"/>
      <c r="FB4" s="474"/>
      <c r="FC4" s="475"/>
    </row>
    <row r="5" spans="1:159" ht="40.5" customHeight="1" x14ac:dyDescent="0.25">
      <c r="A5" s="470" t="s">
        <v>4</v>
      </c>
      <c r="B5" s="471"/>
      <c r="C5" s="471"/>
      <c r="D5" s="471"/>
      <c r="E5" s="471"/>
      <c r="F5" s="472"/>
      <c r="G5" s="473" t="s">
        <v>5</v>
      </c>
      <c r="H5" s="474"/>
      <c r="I5" s="474"/>
      <c r="J5" s="474"/>
      <c r="K5" s="474"/>
      <c r="L5" s="474"/>
      <c r="M5" s="474"/>
      <c r="N5" s="474"/>
      <c r="O5" s="474"/>
      <c r="P5" s="474"/>
      <c r="Q5" s="474"/>
      <c r="R5" s="474"/>
      <c r="S5" s="474"/>
      <c r="T5" s="474"/>
      <c r="U5" s="474"/>
      <c r="V5" s="474"/>
      <c r="W5" s="474"/>
      <c r="X5" s="474"/>
      <c r="Y5" s="474"/>
      <c r="Z5" s="474"/>
      <c r="AA5" s="474"/>
      <c r="AB5" s="474"/>
      <c r="AC5" s="474"/>
      <c r="AD5" s="474"/>
      <c r="AE5" s="474"/>
      <c r="AF5" s="474"/>
      <c r="AG5" s="474"/>
      <c r="AH5" s="474"/>
      <c r="AI5" s="474"/>
      <c r="AJ5" s="474"/>
      <c r="AK5" s="474"/>
      <c r="AL5" s="474"/>
      <c r="AM5" s="474"/>
      <c r="AN5" s="474"/>
      <c r="AO5" s="474"/>
      <c r="AP5" s="474"/>
      <c r="AQ5" s="474"/>
      <c r="AR5" s="474"/>
      <c r="AS5" s="474"/>
      <c r="AT5" s="474"/>
      <c r="AU5" s="474"/>
      <c r="AV5" s="474"/>
      <c r="AW5" s="474"/>
      <c r="AX5" s="474"/>
      <c r="AY5" s="474"/>
      <c r="AZ5" s="474"/>
      <c r="BA5" s="474"/>
      <c r="BB5" s="474"/>
      <c r="BC5" s="474"/>
      <c r="BD5" s="474"/>
      <c r="BE5" s="474"/>
      <c r="BF5" s="474"/>
      <c r="BG5" s="474"/>
      <c r="BH5" s="474"/>
      <c r="BI5" s="474"/>
      <c r="BJ5" s="474"/>
      <c r="BK5" s="474"/>
      <c r="BL5" s="474"/>
      <c r="BM5" s="474"/>
      <c r="BN5" s="474"/>
      <c r="BO5" s="474"/>
      <c r="BP5" s="474"/>
      <c r="BQ5" s="474"/>
      <c r="BR5" s="474"/>
      <c r="BS5" s="474"/>
      <c r="BT5" s="474"/>
      <c r="BU5" s="474"/>
      <c r="BV5" s="474"/>
      <c r="BW5" s="474"/>
      <c r="BX5" s="474"/>
      <c r="BY5" s="474"/>
      <c r="BZ5" s="474"/>
      <c r="CA5" s="474"/>
      <c r="CB5" s="474"/>
      <c r="CC5" s="474"/>
      <c r="CD5" s="474"/>
      <c r="CE5" s="474"/>
      <c r="CF5" s="474"/>
      <c r="CG5" s="474"/>
      <c r="CH5" s="474"/>
      <c r="CI5" s="474"/>
      <c r="CJ5" s="474"/>
      <c r="CK5" s="474"/>
      <c r="CL5" s="474"/>
      <c r="CM5" s="474"/>
      <c r="CN5" s="474"/>
      <c r="CO5" s="474"/>
      <c r="CP5" s="474"/>
      <c r="CQ5" s="474"/>
      <c r="CR5" s="474"/>
      <c r="CS5" s="474"/>
      <c r="CT5" s="474"/>
      <c r="CU5" s="474"/>
      <c r="CV5" s="474"/>
      <c r="CW5" s="474"/>
      <c r="CX5" s="474"/>
      <c r="CY5" s="474"/>
      <c r="CZ5" s="474"/>
      <c r="DA5" s="474"/>
      <c r="DB5" s="474"/>
      <c r="DC5" s="474"/>
      <c r="DD5" s="474"/>
      <c r="DE5" s="474"/>
      <c r="DF5" s="474"/>
      <c r="DG5" s="474"/>
      <c r="DH5" s="474"/>
      <c r="DI5" s="474"/>
      <c r="DJ5" s="474"/>
      <c r="DK5" s="474"/>
      <c r="DL5" s="474"/>
      <c r="DM5" s="474"/>
      <c r="DN5" s="474"/>
      <c r="DO5" s="474"/>
      <c r="DP5" s="474"/>
      <c r="DQ5" s="474"/>
      <c r="DR5" s="474"/>
      <c r="DS5" s="474"/>
      <c r="DT5" s="474"/>
      <c r="DU5" s="474"/>
      <c r="DV5" s="474"/>
      <c r="DW5" s="474"/>
      <c r="DX5" s="474"/>
      <c r="DY5" s="474"/>
      <c r="DZ5" s="474"/>
      <c r="EA5" s="474"/>
      <c r="EB5" s="474"/>
      <c r="EC5" s="474"/>
      <c r="ED5" s="474"/>
      <c r="EE5" s="474"/>
      <c r="EF5" s="474"/>
      <c r="EG5" s="474"/>
      <c r="EH5" s="474"/>
      <c r="EI5" s="474"/>
      <c r="EJ5" s="474"/>
      <c r="EK5" s="474"/>
      <c r="EL5" s="474"/>
      <c r="EM5" s="474"/>
      <c r="EN5" s="474"/>
      <c r="EO5" s="474"/>
      <c r="EP5" s="474"/>
      <c r="EQ5" s="474"/>
      <c r="ER5" s="474"/>
      <c r="ES5" s="474"/>
      <c r="ET5" s="474"/>
      <c r="EU5" s="474"/>
      <c r="EV5" s="474"/>
      <c r="EW5" s="474"/>
      <c r="EX5" s="474"/>
      <c r="EY5" s="474"/>
      <c r="EZ5" s="474"/>
      <c r="FA5" s="474"/>
      <c r="FB5" s="474"/>
      <c r="FC5" s="475"/>
    </row>
    <row r="6" spans="1:159" ht="33" customHeight="1" x14ac:dyDescent="0.25">
      <c r="A6" s="470" t="s">
        <v>6</v>
      </c>
      <c r="B6" s="471"/>
      <c r="C6" s="471"/>
      <c r="D6" s="471"/>
      <c r="E6" s="471"/>
      <c r="F6" s="472"/>
      <c r="G6" s="473" t="s">
        <v>7</v>
      </c>
      <c r="H6" s="474"/>
      <c r="I6" s="474"/>
      <c r="J6" s="474"/>
      <c r="K6" s="474"/>
      <c r="L6" s="474"/>
      <c r="M6" s="474"/>
      <c r="N6" s="474"/>
      <c r="O6" s="474"/>
      <c r="P6" s="474"/>
      <c r="Q6" s="474"/>
      <c r="R6" s="474"/>
      <c r="S6" s="474"/>
      <c r="T6" s="474"/>
      <c r="U6" s="474"/>
      <c r="V6" s="474"/>
      <c r="W6" s="474"/>
      <c r="X6" s="474"/>
      <c r="Y6" s="474"/>
      <c r="Z6" s="474"/>
      <c r="AA6" s="474"/>
      <c r="AB6" s="474"/>
      <c r="AC6" s="474"/>
      <c r="AD6" s="474"/>
      <c r="AE6" s="474"/>
      <c r="AF6" s="474"/>
      <c r="AG6" s="474"/>
      <c r="AH6" s="474"/>
      <c r="AI6" s="474"/>
      <c r="AJ6" s="474"/>
      <c r="AK6" s="474"/>
      <c r="AL6" s="474"/>
      <c r="AM6" s="474"/>
      <c r="AN6" s="474"/>
      <c r="AO6" s="474"/>
      <c r="AP6" s="474"/>
      <c r="AQ6" s="474"/>
      <c r="AR6" s="474"/>
      <c r="AS6" s="474"/>
      <c r="AT6" s="474"/>
      <c r="AU6" s="474"/>
      <c r="AV6" s="474"/>
      <c r="AW6" s="474"/>
      <c r="AX6" s="474"/>
      <c r="AY6" s="474"/>
      <c r="AZ6" s="474"/>
      <c r="BA6" s="474"/>
      <c r="BB6" s="474"/>
      <c r="BC6" s="474"/>
      <c r="BD6" s="474"/>
      <c r="BE6" s="474"/>
      <c r="BF6" s="474"/>
      <c r="BG6" s="474"/>
      <c r="BH6" s="474"/>
      <c r="BI6" s="474"/>
      <c r="BJ6" s="474"/>
      <c r="BK6" s="474"/>
      <c r="BL6" s="474"/>
      <c r="BM6" s="474"/>
      <c r="BN6" s="474"/>
      <c r="BO6" s="474"/>
      <c r="BP6" s="474"/>
      <c r="BQ6" s="474"/>
      <c r="BR6" s="474"/>
      <c r="BS6" s="474"/>
      <c r="BT6" s="474"/>
      <c r="BU6" s="474"/>
      <c r="BV6" s="474"/>
      <c r="BW6" s="474"/>
      <c r="BX6" s="474"/>
      <c r="BY6" s="474"/>
      <c r="BZ6" s="474"/>
      <c r="CA6" s="474"/>
      <c r="CB6" s="474"/>
      <c r="CC6" s="474"/>
      <c r="CD6" s="474"/>
      <c r="CE6" s="474"/>
      <c r="CF6" s="474"/>
      <c r="CG6" s="474"/>
      <c r="CH6" s="474"/>
      <c r="CI6" s="474"/>
      <c r="CJ6" s="474"/>
      <c r="CK6" s="474"/>
      <c r="CL6" s="474"/>
      <c r="CM6" s="474"/>
      <c r="CN6" s="474"/>
      <c r="CO6" s="474"/>
      <c r="CP6" s="474"/>
      <c r="CQ6" s="474"/>
      <c r="CR6" s="474"/>
      <c r="CS6" s="474"/>
      <c r="CT6" s="474"/>
      <c r="CU6" s="474"/>
      <c r="CV6" s="474"/>
      <c r="CW6" s="474"/>
      <c r="CX6" s="474"/>
      <c r="CY6" s="474"/>
      <c r="CZ6" s="474"/>
      <c r="DA6" s="474"/>
      <c r="DB6" s="474"/>
      <c r="DC6" s="474"/>
      <c r="DD6" s="474"/>
      <c r="DE6" s="474"/>
      <c r="DF6" s="474"/>
      <c r="DG6" s="474"/>
      <c r="DH6" s="474"/>
      <c r="DI6" s="474"/>
      <c r="DJ6" s="474"/>
      <c r="DK6" s="474"/>
      <c r="DL6" s="474"/>
      <c r="DM6" s="474"/>
      <c r="DN6" s="474"/>
      <c r="DO6" s="474"/>
      <c r="DP6" s="474"/>
      <c r="DQ6" s="474"/>
      <c r="DR6" s="474"/>
      <c r="DS6" s="474"/>
      <c r="DT6" s="474"/>
      <c r="DU6" s="474"/>
      <c r="DV6" s="474"/>
      <c r="DW6" s="474"/>
      <c r="DX6" s="474"/>
      <c r="DY6" s="474"/>
      <c r="DZ6" s="474"/>
      <c r="EA6" s="474"/>
      <c r="EB6" s="474"/>
      <c r="EC6" s="474"/>
      <c r="ED6" s="474"/>
      <c r="EE6" s="474"/>
      <c r="EF6" s="474"/>
      <c r="EG6" s="474"/>
      <c r="EH6" s="474"/>
      <c r="EI6" s="474"/>
      <c r="EJ6" s="474"/>
      <c r="EK6" s="474"/>
      <c r="EL6" s="474"/>
      <c r="EM6" s="474"/>
      <c r="EN6" s="474"/>
      <c r="EO6" s="474"/>
      <c r="EP6" s="474"/>
      <c r="EQ6" s="474"/>
      <c r="ER6" s="474"/>
      <c r="ES6" s="474"/>
      <c r="ET6" s="474"/>
      <c r="EU6" s="474"/>
      <c r="EV6" s="474"/>
      <c r="EW6" s="474"/>
      <c r="EX6" s="474"/>
      <c r="EY6" s="474"/>
      <c r="EZ6" s="474"/>
      <c r="FA6" s="474"/>
      <c r="FB6" s="474"/>
      <c r="FC6" s="475"/>
    </row>
    <row r="7" spans="1:159" ht="28.5" customHeight="1" x14ac:dyDescent="0.25">
      <c r="A7" s="470" t="s">
        <v>8</v>
      </c>
      <c r="B7" s="471"/>
      <c r="C7" s="471"/>
      <c r="D7" s="471"/>
      <c r="E7" s="471"/>
      <c r="F7" s="472"/>
      <c r="G7" s="473" t="s">
        <v>9</v>
      </c>
      <c r="H7" s="474"/>
      <c r="I7" s="474"/>
      <c r="J7" s="474"/>
      <c r="K7" s="474"/>
      <c r="L7" s="474"/>
      <c r="M7" s="474"/>
      <c r="N7" s="474"/>
      <c r="O7" s="474"/>
      <c r="P7" s="474"/>
      <c r="Q7" s="474"/>
      <c r="R7" s="474"/>
      <c r="S7" s="474"/>
      <c r="T7" s="474"/>
      <c r="U7" s="474"/>
      <c r="V7" s="474"/>
      <c r="W7" s="474"/>
      <c r="X7" s="474"/>
      <c r="Y7" s="474"/>
      <c r="Z7" s="474"/>
      <c r="AA7" s="474"/>
      <c r="AB7" s="474"/>
      <c r="AC7" s="474"/>
      <c r="AD7" s="474"/>
      <c r="AE7" s="474"/>
      <c r="AF7" s="474"/>
      <c r="AG7" s="474"/>
      <c r="AH7" s="474"/>
      <c r="AI7" s="474"/>
      <c r="AJ7" s="474"/>
      <c r="AK7" s="474"/>
      <c r="AL7" s="474"/>
      <c r="AM7" s="474"/>
      <c r="AN7" s="474"/>
      <c r="AO7" s="474"/>
      <c r="AP7" s="474"/>
      <c r="AQ7" s="474"/>
      <c r="AR7" s="474"/>
      <c r="AS7" s="474"/>
      <c r="AT7" s="474"/>
      <c r="AU7" s="474"/>
      <c r="AV7" s="474"/>
      <c r="AW7" s="474"/>
      <c r="AX7" s="474"/>
      <c r="AY7" s="474"/>
      <c r="AZ7" s="474"/>
      <c r="BA7" s="474"/>
      <c r="BB7" s="474"/>
      <c r="BC7" s="474"/>
      <c r="BD7" s="474"/>
      <c r="BE7" s="474"/>
      <c r="BF7" s="474"/>
      <c r="BG7" s="474"/>
      <c r="BH7" s="474"/>
      <c r="BI7" s="474"/>
      <c r="BJ7" s="474"/>
      <c r="BK7" s="474"/>
      <c r="BL7" s="474"/>
      <c r="BM7" s="474"/>
      <c r="BN7" s="474"/>
      <c r="BO7" s="474"/>
      <c r="BP7" s="474"/>
      <c r="BQ7" s="474"/>
      <c r="BR7" s="474"/>
      <c r="BS7" s="474"/>
      <c r="BT7" s="474"/>
      <c r="BU7" s="474"/>
      <c r="BV7" s="474"/>
      <c r="BW7" s="474"/>
      <c r="BX7" s="474"/>
      <c r="BY7" s="474"/>
      <c r="BZ7" s="474"/>
      <c r="CA7" s="474"/>
      <c r="CB7" s="474"/>
      <c r="CC7" s="474"/>
      <c r="CD7" s="474"/>
      <c r="CE7" s="474"/>
      <c r="CF7" s="474"/>
      <c r="CG7" s="474"/>
      <c r="CH7" s="474"/>
      <c r="CI7" s="474"/>
      <c r="CJ7" s="474"/>
      <c r="CK7" s="474"/>
      <c r="CL7" s="474"/>
      <c r="CM7" s="474"/>
      <c r="CN7" s="474"/>
      <c r="CO7" s="474"/>
      <c r="CP7" s="474"/>
      <c r="CQ7" s="474"/>
      <c r="CR7" s="474"/>
      <c r="CS7" s="474"/>
      <c r="CT7" s="474"/>
      <c r="CU7" s="474"/>
      <c r="CV7" s="474"/>
      <c r="CW7" s="474"/>
      <c r="CX7" s="474"/>
      <c r="CY7" s="474"/>
      <c r="CZ7" s="474"/>
      <c r="DA7" s="474"/>
      <c r="DB7" s="474"/>
      <c r="DC7" s="474"/>
      <c r="DD7" s="474"/>
      <c r="DE7" s="474"/>
      <c r="DF7" s="474"/>
      <c r="DG7" s="474"/>
      <c r="DH7" s="474"/>
      <c r="DI7" s="474"/>
      <c r="DJ7" s="474"/>
      <c r="DK7" s="474"/>
      <c r="DL7" s="474"/>
      <c r="DM7" s="474"/>
      <c r="DN7" s="474"/>
      <c r="DO7" s="474"/>
      <c r="DP7" s="474"/>
      <c r="DQ7" s="474"/>
      <c r="DR7" s="474"/>
      <c r="DS7" s="474"/>
      <c r="DT7" s="474"/>
      <c r="DU7" s="474"/>
      <c r="DV7" s="474"/>
      <c r="DW7" s="474"/>
      <c r="DX7" s="474"/>
      <c r="DY7" s="474"/>
      <c r="DZ7" s="474"/>
      <c r="EA7" s="474"/>
      <c r="EB7" s="474"/>
      <c r="EC7" s="474"/>
      <c r="ED7" s="474"/>
      <c r="EE7" s="474"/>
      <c r="EF7" s="474"/>
      <c r="EG7" s="474"/>
      <c r="EH7" s="474"/>
      <c r="EI7" s="474"/>
      <c r="EJ7" s="474"/>
      <c r="EK7" s="474"/>
      <c r="EL7" s="474"/>
      <c r="EM7" s="474"/>
      <c r="EN7" s="474"/>
      <c r="EO7" s="474"/>
      <c r="EP7" s="474"/>
      <c r="EQ7" s="474"/>
      <c r="ER7" s="474"/>
      <c r="ES7" s="474"/>
      <c r="ET7" s="474"/>
      <c r="EU7" s="474"/>
      <c r="EV7" s="474"/>
      <c r="EW7" s="474"/>
      <c r="EX7" s="474"/>
      <c r="EY7" s="474"/>
      <c r="EZ7" s="474"/>
      <c r="FA7" s="474"/>
      <c r="FB7" s="474"/>
      <c r="FC7" s="475"/>
    </row>
    <row r="8" spans="1:159" ht="36" customHeight="1" x14ac:dyDescent="0.25">
      <c r="A8" s="470" t="s">
        <v>10</v>
      </c>
      <c r="B8" s="471"/>
      <c r="C8" s="471"/>
      <c r="D8" s="471"/>
      <c r="E8" s="471"/>
      <c r="F8" s="472"/>
      <c r="G8" s="500" t="s">
        <v>11</v>
      </c>
      <c r="H8" s="483"/>
      <c r="I8" s="483"/>
      <c r="J8" s="483"/>
      <c r="K8" s="483"/>
      <c r="L8" s="483"/>
      <c r="M8" s="483"/>
      <c r="N8" s="483"/>
      <c r="O8" s="483"/>
      <c r="P8" s="483"/>
      <c r="Q8" s="483"/>
      <c r="R8" s="483"/>
      <c r="S8" s="483"/>
      <c r="T8" s="483"/>
      <c r="U8" s="483"/>
      <c r="V8" s="483"/>
      <c r="W8" s="483"/>
      <c r="X8" s="483"/>
      <c r="Y8" s="483"/>
      <c r="Z8" s="483"/>
      <c r="AA8" s="483"/>
      <c r="AB8" s="483"/>
      <c r="AC8" s="483"/>
      <c r="AD8" s="483"/>
      <c r="AE8" s="483"/>
      <c r="AF8" s="483"/>
      <c r="AG8" s="483"/>
      <c r="AH8" s="483"/>
      <c r="AI8" s="483"/>
      <c r="AJ8" s="483"/>
      <c r="AK8" s="483"/>
      <c r="AL8" s="483"/>
      <c r="AM8" s="483"/>
      <c r="AN8" s="483"/>
      <c r="AO8" s="483"/>
      <c r="AP8" s="483"/>
      <c r="AQ8" s="483"/>
      <c r="AR8" s="483"/>
      <c r="AS8" s="483"/>
      <c r="AT8" s="483"/>
      <c r="AU8" s="483"/>
      <c r="AV8" s="483"/>
      <c r="AW8" s="483"/>
      <c r="AX8" s="483"/>
      <c r="AY8" s="483"/>
      <c r="AZ8" s="483"/>
      <c r="BA8" s="483"/>
      <c r="BB8" s="483"/>
      <c r="BC8" s="483"/>
      <c r="BD8" s="483"/>
      <c r="BE8" s="483"/>
      <c r="BF8" s="483"/>
      <c r="BG8" s="483"/>
      <c r="BH8" s="483"/>
      <c r="BI8" s="483"/>
      <c r="BJ8" s="483"/>
      <c r="BK8" s="483"/>
      <c r="BL8" s="483"/>
      <c r="BM8" s="483"/>
      <c r="BN8" s="483"/>
      <c r="BO8" s="483"/>
      <c r="BP8" s="483"/>
      <c r="BQ8" s="483"/>
      <c r="BR8" s="483"/>
      <c r="BS8" s="483"/>
      <c r="BT8" s="483"/>
      <c r="BU8" s="483"/>
      <c r="BV8" s="483"/>
      <c r="BW8" s="483"/>
      <c r="BX8" s="483"/>
      <c r="BY8" s="483"/>
      <c r="BZ8" s="483"/>
      <c r="CA8" s="483"/>
      <c r="CB8" s="483"/>
      <c r="CC8" s="483"/>
      <c r="CD8" s="483"/>
      <c r="CE8" s="483"/>
      <c r="CF8" s="483"/>
      <c r="CG8" s="483"/>
      <c r="CH8" s="483"/>
      <c r="CI8" s="483"/>
      <c r="CJ8" s="483"/>
      <c r="CK8" s="483"/>
      <c r="CL8" s="483"/>
      <c r="CM8" s="483"/>
      <c r="CN8" s="483"/>
      <c r="CO8" s="483"/>
      <c r="CP8" s="483"/>
      <c r="CQ8" s="483"/>
      <c r="CR8" s="483"/>
      <c r="CS8" s="483"/>
      <c r="CT8" s="483"/>
      <c r="CU8" s="483"/>
      <c r="CV8" s="483"/>
      <c r="CW8" s="483"/>
      <c r="CX8" s="483"/>
      <c r="CY8" s="483"/>
      <c r="CZ8" s="483"/>
      <c r="DA8" s="483"/>
      <c r="DB8" s="483"/>
      <c r="DC8" s="483"/>
      <c r="DD8" s="483"/>
      <c r="DE8" s="483"/>
      <c r="DF8" s="483"/>
      <c r="DG8" s="483"/>
      <c r="DH8" s="483"/>
      <c r="DI8" s="483"/>
      <c r="DJ8" s="483"/>
      <c r="DK8" s="483"/>
      <c r="DL8" s="483"/>
      <c r="DM8" s="483"/>
      <c r="DN8" s="483"/>
      <c r="DO8" s="483"/>
      <c r="DP8" s="483"/>
      <c r="DQ8" s="483"/>
      <c r="DR8" s="483"/>
      <c r="DS8" s="483"/>
      <c r="DT8" s="483"/>
      <c r="DU8" s="483"/>
      <c r="DV8" s="483"/>
      <c r="DW8" s="483"/>
      <c r="DX8" s="483"/>
      <c r="DY8" s="483"/>
      <c r="DZ8" s="483"/>
      <c r="EA8" s="483"/>
      <c r="EB8" s="483"/>
      <c r="EC8" s="483"/>
      <c r="ED8" s="483"/>
      <c r="EE8" s="483"/>
      <c r="EF8" s="483"/>
      <c r="EG8" s="483"/>
      <c r="EH8" s="483"/>
      <c r="EI8" s="483"/>
      <c r="EJ8" s="483"/>
      <c r="EK8" s="483"/>
      <c r="EL8" s="483"/>
      <c r="EM8" s="483"/>
      <c r="EN8" s="483"/>
      <c r="EO8" s="483"/>
      <c r="EP8" s="483"/>
      <c r="EQ8" s="483"/>
      <c r="ER8" s="483"/>
      <c r="ES8" s="483"/>
      <c r="ET8" s="483"/>
      <c r="EU8" s="483"/>
      <c r="EV8" s="483"/>
      <c r="EW8" s="483"/>
      <c r="EX8" s="483"/>
      <c r="EY8" s="483"/>
      <c r="EZ8" s="483"/>
      <c r="FA8" s="483"/>
      <c r="FB8" s="483"/>
      <c r="FC8" s="484"/>
    </row>
    <row r="9" spans="1:159" ht="18" x14ac:dyDescent="0.25">
      <c r="A9" s="3"/>
      <c r="B9" s="4"/>
      <c r="C9" s="4"/>
      <c r="D9" s="4"/>
      <c r="E9" s="4"/>
      <c r="F9" s="4"/>
      <c r="G9" s="5"/>
      <c r="H9" s="5"/>
      <c r="I9" s="5"/>
      <c r="J9" s="5"/>
      <c r="K9" s="5"/>
      <c r="L9" s="5"/>
      <c r="M9" s="5"/>
      <c r="N9" s="5"/>
      <c r="O9" s="5"/>
      <c r="P9" s="5"/>
      <c r="Q9" s="5"/>
      <c r="R9" s="5"/>
      <c r="S9" s="5"/>
      <c r="T9" s="5"/>
      <c r="U9" s="6"/>
      <c r="V9" s="5"/>
      <c r="W9" s="5"/>
      <c r="X9" s="5"/>
      <c r="Y9" s="6"/>
      <c r="Z9" s="5"/>
      <c r="AA9" s="5"/>
      <c r="AB9" s="5"/>
      <c r="AC9" s="5"/>
      <c r="AD9" s="5"/>
      <c r="AE9" s="5"/>
      <c r="AF9" s="5"/>
      <c r="AG9" s="5"/>
      <c r="AH9" s="5"/>
      <c r="AI9" s="5"/>
      <c r="AJ9" s="5"/>
      <c r="AK9" s="5"/>
      <c r="AL9" s="5"/>
      <c r="AM9" s="5"/>
      <c r="AN9" s="5"/>
      <c r="AO9" s="5"/>
      <c r="AP9" s="5"/>
      <c r="AQ9" s="5"/>
      <c r="AR9" s="5"/>
      <c r="AS9" s="5"/>
      <c r="AT9" s="5"/>
      <c r="AU9" s="5"/>
      <c r="AV9" s="5"/>
      <c r="AW9" s="5"/>
      <c r="AX9" s="5"/>
      <c r="AY9" s="5"/>
      <c r="AZ9" s="5"/>
      <c r="BA9" s="5"/>
      <c r="BB9" s="5"/>
      <c r="BC9" s="5"/>
      <c r="BD9" s="5"/>
      <c r="BE9" s="5"/>
      <c r="BF9" s="5"/>
      <c r="BG9" s="5"/>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c r="DF9" s="4"/>
      <c r="DG9" s="4"/>
      <c r="DH9" s="4"/>
      <c r="DI9" s="4"/>
      <c r="DJ9" s="4"/>
      <c r="DK9" s="4"/>
      <c r="DL9" s="4"/>
      <c r="DM9" s="4"/>
      <c r="DN9" s="4"/>
      <c r="DO9" s="4"/>
      <c r="DP9" s="4"/>
      <c r="DQ9" s="4"/>
      <c r="DR9" s="4"/>
      <c r="DS9" s="4"/>
      <c r="DT9" s="4"/>
      <c r="DU9" s="4"/>
      <c r="DV9" s="4"/>
      <c r="DW9" s="4"/>
      <c r="DX9" s="4"/>
      <c r="DY9" s="4"/>
      <c r="DZ9" s="4"/>
      <c r="EA9" s="4"/>
      <c r="EB9" s="4"/>
      <c r="EC9" s="4"/>
      <c r="ED9" s="4"/>
      <c r="EE9" s="4"/>
      <c r="EF9" s="4"/>
      <c r="EG9" s="4"/>
      <c r="EH9" s="4"/>
      <c r="EI9" s="4"/>
      <c r="EJ9" s="4"/>
      <c r="EK9" s="4"/>
      <c r="EL9" s="4"/>
      <c r="EM9" s="4"/>
      <c r="EN9" s="4"/>
      <c r="EO9" s="4"/>
      <c r="EP9" s="4"/>
      <c r="EQ9" s="4"/>
      <c r="ER9" s="4"/>
      <c r="ES9" s="4"/>
      <c r="ET9" s="4"/>
      <c r="EU9" s="4"/>
      <c r="EV9" s="4"/>
      <c r="EW9" s="4"/>
      <c r="EX9" s="4"/>
      <c r="EY9" s="4"/>
      <c r="EZ9" s="4"/>
      <c r="FA9" s="4"/>
      <c r="FB9" s="4"/>
      <c r="FC9" s="4"/>
    </row>
    <row r="10" spans="1:159" ht="36" customHeight="1" x14ac:dyDescent="0.25">
      <c r="A10" s="498" t="s">
        <v>12</v>
      </c>
      <c r="B10" s="474"/>
      <c r="C10" s="474"/>
      <c r="D10" s="474"/>
      <c r="E10" s="474"/>
      <c r="F10" s="474"/>
      <c r="G10" s="474"/>
      <c r="H10" s="474"/>
      <c r="I10" s="475"/>
      <c r="J10" s="501" t="s">
        <v>13</v>
      </c>
      <c r="K10" s="474"/>
      <c r="L10" s="474"/>
      <c r="M10" s="474"/>
      <c r="N10" s="474"/>
      <c r="O10" s="474"/>
      <c r="P10" s="474"/>
      <c r="Q10" s="474"/>
      <c r="R10" s="474"/>
      <c r="S10" s="474"/>
      <c r="T10" s="474"/>
      <c r="U10" s="474"/>
      <c r="V10" s="474"/>
      <c r="W10" s="474"/>
      <c r="X10" s="474"/>
      <c r="Y10" s="474"/>
      <c r="Z10" s="474"/>
      <c r="AA10" s="474"/>
      <c r="AB10" s="474"/>
      <c r="AC10" s="474"/>
      <c r="AD10" s="474"/>
      <c r="AE10" s="474"/>
      <c r="AF10" s="474"/>
      <c r="AG10" s="474"/>
      <c r="AH10" s="474"/>
      <c r="AI10" s="474"/>
      <c r="AJ10" s="474"/>
      <c r="AK10" s="474"/>
      <c r="AL10" s="474"/>
      <c r="AM10" s="474"/>
      <c r="AN10" s="474"/>
      <c r="AO10" s="474"/>
      <c r="AP10" s="474"/>
      <c r="AQ10" s="474"/>
      <c r="AR10" s="474"/>
      <c r="AS10" s="474"/>
      <c r="AT10" s="474"/>
      <c r="AU10" s="474"/>
      <c r="AV10" s="474"/>
      <c r="AW10" s="474"/>
      <c r="AX10" s="474"/>
      <c r="AY10" s="474"/>
      <c r="AZ10" s="474"/>
      <c r="BA10" s="474"/>
      <c r="BB10" s="474"/>
      <c r="BC10" s="474"/>
      <c r="BD10" s="474"/>
      <c r="BE10" s="474"/>
      <c r="BF10" s="474"/>
      <c r="BG10" s="474"/>
      <c r="BH10" s="474"/>
      <c r="BI10" s="474"/>
      <c r="BJ10" s="474"/>
      <c r="BK10" s="474"/>
      <c r="BL10" s="474"/>
      <c r="BM10" s="474"/>
      <c r="BN10" s="474"/>
      <c r="BO10" s="474"/>
      <c r="BP10" s="474"/>
      <c r="BQ10" s="474"/>
      <c r="BR10" s="474"/>
      <c r="BS10" s="474"/>
      <c r="BT10" s="474"/>
      <c r="BU10" s="474"/>
      <c r="BV10" s="474"/>
      <c r="BW10" s="474"/>
      <c r="BX10" s="474"/>
      <c r="BY10" s="474"/>
      <c r="BZ10" s="474"/>
      <c r="CA10" s="474"/>
      <c r="CB10" s="474"/>
      <c r="CC10" s="474"/>
      <c r="CD10" s="474"/>
      <c r="CE10" s="474"/>
      <c r="CF10" s="474"/>
      <c r="CG10" s="474"/>
      <c r="CH10" s="474"/>
      <c r="CI10" s="474"/>
      <c r="CJ10" s="474"/>
      <c r="CK10" s="474"/>
      <c r="CL10" s="474"/>
      <c r="CM10" s="474"/>
      <c r="CN10" s="474"/>
      <c r="CO10" s="474"/>
      <c r="CP10" s="474"/>
      <c r="CQ10" s="474"/>
      <c r="CR10" s="474"/>
      <c r="CS10" s="474"/>
      <c r="CT10" s="474"/>
      <c r="CU10" s="474"/>
      <c r="CV10" s="474"/>
      <c r="CW10" s="474"/>
      <c r="CX10" s="474"/>
      <c r="CY10" s="474"/>
      <c r="CZ10" s="474"/>
      <c r="DA10" s="474"/>
      <c r="DB10" s="474"/>
      <c r="DC10" s="474"/>
      <c r="DD10" s="474"/>
      <c r="DE10" s="474"/>
      <c r="DF10" s="474"/>
      <c r="DG10" s="474"/>
      <c r="DH10" s="474"/>
      <c r="DI10" s="474"/>
      <c r="DJ10" s="474"/>
      <c r="DK10" s="474"/>
      <c r="DL10" s="474"/>
      <c r="DM10" s="474"/>
      <c r="DN10" s="474"/>
      <c r="DO10" s="474"/>
      <c r="DP10" s="474"/>
      <c r="DQ10" s="474"/>
      <c r="DR10" s="474"/>
      <c r="DS10" s="474"/>
      <c r="DT10" s="474"/>
      <c r="DU10" s="474"/>
      <c r="DV10" s="474"/>
      <c r="DW10" s="474"/>
      <c r="DX10" s="474"/>
      <c r="DY10" s="474"/>
      <c r="DZ10" s="474"/>
      <c r="EA10" s="474"/>
      <c r="EB10" s="474"/>
      <c r="EC10" s="474"/>
      <c r="ED10" s="474"/>
      <c r="EE10" s="474"/>
      <c r="EF10" s="474"/>
      <c r="EG10" s="474"/>
      <c r="EH10" s="474"/>
      <c r="EI10" s="474"/>
      <c r="EJ10" s="474"/>
      <c r="EK10" s="474"/>
      <c r="EL10" s="474"/>
      <c r="EM10" s="474"/>
      <c r="EN10" s="474"/>
      <c r="EO10" s="474"/>
      <c r="EP10" s="474"/>
      <c r="EQ10" s="474"/>
      <c r="ER10" s="474"/>
      <c r="ES10" s="475"/>
      <c r="ET10" s="493" t="s">
        <v>14</v>
      </c>
      <c r="EU10" s="493" t="s">
        <v>15</v>
      </c>
      <c r="EV10" s="496" t="s">
        <v>16</v>
      </c>
      <c r="EW10" s="497" t="s">
        <v>17</v>
      </c>
      <c r="EX10" s="496" t="s">
        <v>18</v>
      </c>
      <c r="EY10" s="506" t="s">
        <v>19</v>
      </c>
      <c r="EZ10" s="502" t="s">
        <v>20</v>
      </c>
      <c r="FA10" s="502" t="s">
        <v>21</v>
      </c>
      <c r="FB10" s="502" t="s">
        <v>22</v>
      </c>
      <c r="FC10" s="467" t="s">
        <v>23</v>
      </c>
    </row>
    <row r="11" spans="1:159" ht="24.75" customHeight="1" x14ac:dyDescent="0.25">
      <c r="A11" s="498" t="s">
        <v>24</v>
      </c>
      <c r="B11" s="474"/>
      <c r="C11" s="474"/>
      <c r="D11" s="474"/>
      <c r="E11" s="474"/>
      <c r="F11" s="474"/>
      <c r="G11" s="474"/>
      <c r="H11" s="474"/>
      <c r="I11" s="475"/>
      <c r="J11" s="499" t="s">
        <v>25</v>
      </c>
      <c r="K11" s="474"/>
      <c r="L11" s="474"/>
      <c r="M11" s="474"/>
      <c r="N11" s="474"/>
      <c r="O11" s="474"/>
      <c r="P11" s="474"/>
      <c r="Q11" s="474"/>
      <c r="R11" s="474"/>
      <c r="S11" s="474"/>
      <c r="T11" s="474"/>
      <c r="U11" s="474"/>
      <c r="V11" s="474"/>
      <c r="W11" s="474"/>
      <c r="X11" s="474"/>
      <c r="Y11" s="474"/>
      <c r="Z11" s="474"/>
      <c r="AA11" s="474"/>
      <c r="AB11" s="474"/>
      <c r="AC11" s="475"/>
      <c r="AD11" s="499" t="s">
        <v>26</v>
      </c>
      <c r="AE11" s="474"/>
      <c r="AF11" s="474"/>
      <c r="AG11" s="474"/>
      <c r="AH11" s="474"/>
      <c r="AI11" s="474"/>
      <c r="AJ11" s="474"/>
      <c r="AK11" s="474"/>
      <c r="AL11" s="474"/>
      <c r="AM11" s="474"/>
      <c r="AN11" s="474"/>
      <c r="AO11" s="474"/>
      <c r="AP11" s="474"/>
      <c r="AQ11" s="474"/>
      <c r="AR11" s="474"/>
      <c r="AS11" s="474"/>
      <c r="AT11" s="474"/>
      <c r="AU11" s="474"/>
      <c r="AV11" s="474"/>
      <c r="AW11" s="474"/>
      <c r="AX11" s="474"/>
      <c r="AY11" s="474"/>
      <c r="AZ11" s="474"/>
      <c r="BA11" s="474"/>
      <c r="BB11" s="474"/>
      <c r="BC11" s="474"/>
      <c r="BD11" s="474"/>
      <c r="BE11" s="474"/>
      <c r="BF11" s="474"/>
      <c r="BG11" s="475"/>
      <c r="BH11" s="499" t="s">
        <v>27</v>
      </c>
      <c r="BI11" s="474"/>
      <c r="BJ11" s="474"/>
      <c r="BK11" s="474"/>
      <c r="BL11" s="474"/>
      <c r="BM11" s="474"/>
      <c r="BN11" s="474"/>
      <c r="BO11" s="474"/>
      <c r="BP11" s="474"/>
      <c r="BQ11" s="474"/>
      <c r="BR11" s="474"/>
      <c r="BS11" s="474"/>
      <c r="BT11" s="474"/>
      <c r="BU11" s="474"/>
      <c r="BV11" s="474"/>
      <c r="BW11" s="474"/>
      <c r="BX11" s="474"/>
      <c r="BY11" s="474"/>
      <c r="BZ11" s="474"/>
      <c r="CA11" s="474"/>
      <c r="CB11" s="474"/>
      <c r="CC11" s="474"/>
      <c r="CD11" s="474"/>
      <c r="CE11" s="474"/>
      <c r="CF11" s="474"/>
      <c r="CG11" s="474"/>
      <c r="CH11" s="474"/>
      <c r="CI11" s="474"/>
      <c r="CJ11" s="474"/>
      <c r="CK11" s="475"/>
      <c r="CL11" s="505" t="s">
        <v>28</v>
      </c>
      <c r="CM11" s="474"/>
      <c r="CN11" s="474"/>
      <c r="CO11" s="474"/>
      <c r="CP11" s="474"/>
      <c r="CQ11" s="474"/>
      <c r="CR11" s="474"/>
      <c r="CS11" s="474"/>
      <c r="CT11" s="474"/>
      <c r="CU11" s="474"/>
      <c r="CV11" s="474"/>
      <c r="CW11" s="474"/>
      <c r="CX11" s="474"/>
      <c r="CY11" s="474"/>
      <c r="CZ11" s="474"/>
      <c r="DA11" s="474"/>
      <c r="DB11" s="474"/>
      <c r="DC11" s="474"/>
      <c r="DD11" s="474"/>
      <c r="DE11" s="474"/>
      <c r="DF11" s="474"/>
      <c r="DG11" s="474"/>
      <c r="DH11" s="474"/>
      <c r="DI11" s="474"/>
      <c r="DJ11" s="474"/>
      <c r="DK11" s="474"/>
      <c r="DL11" s="474"/>
      <c r="DM11" s="474"/>
      <c r="DN11" s="474"/>
      <c r="DO11" s="491"/>
      <c r="DP11" s="499" t="s">
        <v>29</v>
      </c>
      <c r="DQ11" s="474"/>
      <c r="DR11" s="474"/>
      <c r="DS11" s="474"/>
      <c r="DT11" s="474"/>
      <c r="DU11" s="474"/>
      <c r="DV11" s="474"/>
      <c r="DW11" s="474"/>
      <c r="DX11" s="474"/>
      <c r="DY11" s="474"/>
      <c r="DZ11" s="474"/>
      <c r="EA11" s="474"/>
      <c r="EB11" s="474"/>
      <c r="EC11" s="474"/>
      <c r="ED11" s="474"/>
      <c r="EE11" s="474"/>
      <c r="EF11" s="474"/>
      <c r="EG11" s="474"/>
      <c r="EH11" s="474"/>
      <c r="EI11" s="474"/>
      <c r="EJ11" s="474"/>
      <c r="EK11" s="474"/>
      <c r="EL11" s="474"/>
      <c r="EM11" s="474"/>
      <c r="EN11" s="474"/>
      <c r="EO11" s="474"/>
      <c r="EP11" s="474"/>
      <c r="EQ11" s="474"/>
      <c r="ER11" s="474"/>
      <c r="ES11" s="491"/>
      <c r="ET11" s="494"/>
      <c r="EU11" s="494"/>
      <c r="EV11" s="494"/>
      <c r="EW11" s="494"/>
      <c r="EX11" s="494"/>
      <c r="EY11" s="507"/>
      <c r="EZ11" s="503"/>
      <c r="FA11" s="503"/>
      <c r="FB11" s="503"/>
      <c r="FC11" s="468"/>
    </row>
    <row r="12" spans="1:159" ht="102" customHeight="1" x14ac:dyDescent="0.25">
      <c r="A12" s="7" t="s">
        <v>30</v>
      </c>
      <c r="B12" s="7" t="s">
        <v>31</v>
      </c>
      <c r="C12" s="8" t="s">
        <v>32</v>
      </c>
      <c r="D12" s="8" t="s">
        <v>33</v>
      </c>
      <c r="E12" s="8" t="s">
        <v>34</v>
      </c>
      <c r="F12" s="8" t="s">
        <v>35</v>
      </c>
      <c r="G12" s="8" t="s">
        <v>36</v>
      </c>
      <c r="H12" s="8" t="s">
        <v>37</v>
      </c>
      <c r="I12" s="9" t="s">
        <v>38</v>
      </c>
      <c r="J12" s="10" t="s">
        <v>39</v>
      </c>
      <c r="K12" s="11" t="s">
        <v>40</v>
      </c>
      <c r="L12" s="12" t="s">
        <v>41</v>
      </c>
      <c r="M12" s="11" t="s">
        <v>42</v>
      </c>
      <c r="N12" s="12" t="s">
        <v>43</v>
      </c>
      <c r="O12" s="11" t="s">
        <v>44</v>
      </c>
      <c r="P12" s="12" t="s">
        <v>45</v>
      </c>
      <c r="Q12" s="11" t="s">
        <v>46</v>
      </c>
      <c r="R12" s="12" t="s">
        <v>47</v>
      </c>
      <c r="S12" s="11" t="s">
        <v>48</v>
      </c>
      <c r="T12" s="12" t="s">
        <v>49</v>
      </c>
      <c r="U12" s="11" t="s">
        <v>50</v>
      </c>
      <c r="V12" s="12" t="s">
        <v>51</v>
      </c>
      <c r="W12" s="11" t="s">
        <v>52</v>
      </c>
      <c r="X12" s="13" t="s">
        <v>53</v>
      </c>
      <c r="Y12" s="14" t="s">
        <v>54</v>
      </c>
      <c r="Z12" s="15" t="s">
        <v>55</v>
      </c>
      <c r="AA12" s="16" t="s">
        <v>56</v>
      </c>
      <c r="AB12" s="17" t="s">
        <v>57</v>
      </c>
      <c r="AC12" s="16" t="s">
        <v>58</v>
      </c>
      <c r="AD12" s="10" t="s">
        <v>59</v>
      </c>
      <c r="AE12" s="11" t="s">
        <v>60</v>
      </c>
      <c r="AF12" s="12" t="s">
        <v>61</v>
      </c>
      <c r="AG12" s="11" t="s">
        <v>62</v>
      </c>
      <c r="AH12" s="12" t="s">
        <v>63</v>
      </c>
      <c r="AI12" s="11" t="s">
        <v>64</v>
      </c>
      <c r="AJ12" s="12" t="s">
        <v>65</v>
      </c>
      <c r="AK12" s="11" t="s">
        <v>66</v>
      </c>
      <c r="AL12" s="12" t="s">
        <v>67</v>
      </c>
      <c r="AM12" s="11" t="s">
        <v>68</v>
      </c>
      <c r="AN12" s="12" t="s">
        <v>69</v>
      </c>
      <c r="AO12" s="11" t="s">
        <v>70</v>
      </c>
      <c r="AP12" s="12" t="s">
        <v>71</v>
      </c>
      <c r="AQ12" s="11" t="s">
        <v>72</v>
      </c>
      <c r="AR12" s="12" t="s">
        <v>73</v>
      </c>
      <c r="AS12" s="11" t="s">
        <v>74</v>
      </c>
      <c r="AT12" s="12" t="s">
        <v>75</v>
      </c>
      <c r="AU12" s="11" t="s">
        <v>76</v>
      </c>
      <c r="AV12" s="12" t="s">
        <v>77</v>
      </c>
      <c r="AW12" s="11" t="s">
        <v>78</v>
      </c>
      <c r="AX12" s="12" t="s">
        <v>79</v>
      </c>
      <c r="AY12" s="11" t="s">
        <v>80</v>
      </c>
      <c r="AZ12" s="12" t="s">
        <v>81</v>
      </c>
      <c r="BA12" s="11" t="s">
        <v>82</v>
      </c>
      <c r="BB12" s="13" t="s">
        <v>83</v>
      </c>
      <c r="BC12" s="14" t="s">
        <v>54</v>
      </c>
      <c r="BD12" s="18" t="s">
        <v>84</v>
      </c>
      <c r="BE12" s="16" t="s">
        <v>85</v>
      </c>
      <c r="BF12" s="17" t="s">
        <v>86</v>
      </c>
      <c r="BG12" s="16" t="s">
        <v>87</v>
      </c>
      <c r="BH12" s="10" t="s">
        <v>88</v>
      </c>
      <c r="BI12" s="11" t="s">
        <v>89</v>
      </c>
      <c r="BJ12" s="12" t="s">
        <v>90</v>
      </c>
      <c r="BK12" s="11" t="s">
        <v>91</v>
      </c>
      <c r="BL12" s="12" t="s">
        <v>92</v>
      </c>
      <c r="BM12" s="11" t="s">
        <v>93</v>
      </c>
      <c r="BN12" s="12" t="s">
        <v>94</v>
      </c>
      <c r="BO12" s="11" t="s">
        <v>95</v>
      </c>
      <c r="BP12" s="12" t="s">
        <v>96</v>
      </c>
      <c r="BQ12" s="11" t="s">
        <v>97</v>
      </c>
      <c r="BR12" s="12" t="s">
        <v>98</v>
      </c>
      <c r="BS12" s="11" t="s">
        <v>99</v>
      </c>
      <c r="BT12" s="12" t="s">
        <v>100</v>
      </c>
      <c r="BU12" s="11" t="s">
        <v>101</v>
      </c>
      <c r="BV12" s="12" t="s">
        <v>102</v>
      </c>
      <c r="BW12" s="11" t="s">
        <v>103</v>
      </c>
      <c r="BX12" s="12" t="s">
        <v>104</v>
      </c>
      <c r="BY12" s="11" t="s">
        <v>105</v>
      </c>
      <c r="BZ12" s="12" t="s">
        <v>106</v>
      </c>
      <c r="CA12" s="11" t="s">
        <v>107</v>
      </c>
      <c r="CB12" s="12" t="s">
        <v>108</v>
      </c>
      <c r="CC12" s="11" t="s">
        <v>109</v>
      </c>
      <c r="CD12" s="12" t="s">
        <v>110</v>
      </c>
      <c r="CE12" s="11" t="s">
        <v>111</v>
      </c>
      <c r="CF12" s="13" t="s">
        <v>112</v>
      </c>
      <c r="CG12" s="14" t="s">
        <v>54</v>
      </c>
      <c r="CH12" s="17" t="s">
        <v>113</v>
      </c>
      <c r="CI12" s="16" t="s">
        <v>114</v>
      </c>
      <c r="CJ12" s="17" t="s">
        <v>115</v>
      </c>
      <c r="CK12" s="16" t="s">
        <v>116</v>
      </c>
      <c r="CL12" s="19" t="s">
        <v>117</v>
      </c>
      <c r="CM12" s="11" t="s">
        <v>118</v>
      </c>
      <c r="CN12" s="12" t="s">
        <v>119</v>
      </c>
      <c r="CO12" s="11" t="s">
        <v>120</v>
      </c>
      <c r="CP12" s="12" t="s">
        <v>121</v>
      </c>
      <c r="CQ12" s="11" t="s">
        <v>122</v>
      </c>
      <c r="CR12" s="12" t="s">
        <v>123</v>
      </c>
      <c r="CS12" s="11" t="s">
        <v>124</v>
      </c>
      <c r="CT12" s="12" t="s">
        <v>125</v>
      </c>
      <c r="CU12" s="11" t="s">
        <v>126</v>
      </c>
      <c r="CV12" s="12" t="s">
        <v>127</v>
      </c>
      <c r="CW12" s="11" t="s">
        <v>128</v>
      </c>
      <c r="CX12" s="12" t="s">
        <v>129</v>
      </c>
      <c r="CY12" s="11" t="s">
        <v>130</v>
      </c>
      <c r="CZ12" s="12" t="s">
        <v>131</v>
      </c>
      <c r="DA12" s="11" t="s">
        <v>132</v>
      </c>
      <c r="DB12" s="12" t="s">
        <v>133</v>
      </c>
      <c r="DC12" s="11" t="s">
        <v>134</v>
      </c>
      <c r="DD12" s="12" t="s">
        <v>135</v>
      </c>
      <c r="DE12" s="11" t="s">
        <v>136</v>
      </c>
      <c r="DF12" s="12" t="s">
        <v>137</v>
      </c>
      <c r="DG12" s="11" t="s">
        <v>138</v>
      </c>
      <c r="DH12" s="12" t="s">
        <v>139</v>
      </c>
      <c r="DI12" s="11" t="s">
        <v>140</v>
      </c>
      <c r="DJ12" s="13" t="s">
        <v>141</v>
      </c>
      <c r="DK12" s="14" t="s">
        <v>54</v>
      </c>
      <c r="DL12" s="20" t="s">
        <v>142</v>
      </c>
      <c r="DM12" s="21" t="s">
        <v>143</v>
      </c>
      <c r="DN12" s="22" t="s">
        <v>144</v>
      </c>
      <c r="DO12" s="21" t="s">
        <v>145</v>
      </c>
      <c r="DP12" s="19" t="s">
        <v>146</v>
      </c>
      <c r="DQ12" s="11" t="s">
        <v>147</v>
      </c>
      <c r="DR12" s="12" t="s">
        <v>148</v>
      </c>
      <c r="DS12" s="11" t="s">
        <v>149</v>
      </c>
      <c r="DT12" s="12" t="s">
        <v>150</v>
      </c>
      <c r="DU12" s="11" t="s">
        <v>151</v>
      </c>
      <c r="DV12" s="12" t="s">
        <v>152</v>
      </c>
      <c r="DW12" s="11" t="s">
        <v>153</v>
      </c>
      <c r="DX12" s="12" t="s">
        <v>154</v>
      </c>
      <c r="DY12" s="11" t="s">
        <v>155</v>
      </c>
      <c r="DZ12" s="12" t="s">
        <v>156</v>
      </c>
      <c r="EA12" s="11" t="s">
        <v>157</v>
      </c>
      <c r="EB12" s="12" t="s">
        <v>158</v>
      </c>
      <c r="EC12" s="11" t="s">
        <v>159</v>
      </c>
      <c r="ED12" s="12" t="s">
        <v>160</v>
      </c>
      <c r="EE12" s="11" t="s">
        <v>161</v>
      </c>
      <c r="EF12" s="12" t="s">
        <v>162</v>
      </c>
      <c r="EG12" s="11" t="s">
        <v>163</v>
      </c>
      <c r="EH12" s="12" t="s">
        <v>164</v>
      </c>
      <c r="EI12" s="11" t="s">
        <v>165</v>
      </c>
      <c r="EJ12" s="12" t="s">
        <v>166</v>
      </c>
      <c r="EK12" s="11" t="s">
        <v>167</v>
      </c>
      <c r="EL12" s="12" t="s">
        <v>168</v>
      </c>
      <c r="EM12" s="11" t="s">
        <v>169</v>
      </c>
      <c r="EN12" s="13" t="s">
        <v>170</v>
      </c>
      <c r="EO12" s="14" t="s">
        <v>54</v>
      </c>
      <c r="EP12" s="20" t="s">
        <v>171</v>
      </c>
      <c r="EQ12" s="21" t="s">
        <v>172</v>
      </c>
      <c r="ER12" s="22" t="s">
        <v>173</v>
      </c>
      <c r="ES12" s="23" t="s">
        <v>174</v>
      </c>
      <c r="ET12" s="495"/>
      <c r="EU12" s="495"/>
      <c r="EV12" s="495"/>
      <c r="EW12" s="495"/>
      <c r="EX12" s="495"/>
      <c r="EY12" s="508"/>
      <c r="EZ12" s="504"/>
      <c r="FA12" s="504"/>
      <c r="FB12" s="504"/>
      <c r="FC12" s="469"/>
    </row>
    <row r="13" spans="1:159" ht="121.5" customHeight="1" x14ac:dyDescent="0.25">
      <c r="A13" s="443">
        <v>1</v>
      </c>
      <c r="B13" s="443">
        <v>22</v>
      </c>
      <c r="C13" s="444">
        <v>160</v>
      </c>
      <c r="D13" s="445" t="s">
        <v>175</v>
      </c>
      <c r="E13" s="444">
        <v>174</v>
      </c>
      <c r="F13" s="445" t="s">
        <v>176</v>
      </c>
      <c r="G13" s="444" t="s">
        <v>177</v>
      </c>
      <c r="H13" s="444" t="s">
        <v>178</v>
      </c>
      <c r="I13" s="446">
        <f t="shared" ref="I13:I14" si="0">AC13+BG13+CK13+DK13+DP13</f>
        <v>2002999.5186010362</v>
      </c>
      <c r="J13" s="446">
        <v>97717</v>
      </c>
      <c r="K13" s="447"/>
      <c r="L13" s="447"/>
      <c r="M13" s="448">
        <v>17724</v>
      </c>
      <c r="N13" s="448">
        <v>17724</v>
      </c>
      <c r="O13" s="446">
        <v>14376</v>
      </c>
      <c r="P13" s="446">
        <v>14376</v>
      </c>
      <c r="Q13" s="446">
        <v>23382</v>
      </c>
      <c r="R13" s="446">
        <v>23382</v>
      </c>
      <c r="S13" s="446">
        <v>23961</v>
      </c>
      <c r="T13" s="446">
        <v>23961</v>
      </c>
      <c r="U13" s="446">
        <v>12848</v>
      </c>
      <c r="V13" s="446">
        <v>12848</v>
      </c>
      <c r="W13" s="448">
        <v>5426</v>
      </c>
      <c r="X13" s="448">
        <v>5426</v>
      </c>
      <c r="Y13" s="449">
        <f t="shared" ref="Y13:Z13" si="1">M13+O13+Q13+S13+U13+W13</f>
        <v>97717</v>
      </c>
      <c r="Z13" s="449">
        <f t="shared" si="1"/>
        <v>97717</v>
      </c>
      <c r="AA13" s="449">
        <f>N13+P13+R13+T13+V13+X13</f>
        <v>97717</v>
      </c>
      <c r="AB13" s="449">
        <f>Y13</f>
        <v>97717</v>
      </c>
      <c r="AC13" s="449">
        <f>AA13</f>
        <v>97717</v>
      </c>
      <c r="AD13" s="446">
        <v>462000</v>
      </c>
      <c r="AE13" s="447">
        <v>12976</v>
      </c>
      <c r="AF13" s="447">
        <v>12976</v>
      </c>
      <c r="AG13" s="447">
        <v>17977</v>
      </c>
      <c r="AH13" s="447">
        <v>17977</v>
      </c>
      <c r="AI13" s="447">
        <v>46487</v>
      </c>
      <c r="AJ13" s="447">
        <v>46487</v>
      </c>
      <c r="AK13" s="447">
        <v>49690</v>
      </c>
      <c r="AL13" s="447">
        <v>53536</v>
      </c>
      <c r="AM13" s="447">
        <v>53784</v>
      </c>
      <c r="AN13" s="447">
        <v>44071</v>
      </c>
      <c r="AO13" s="447">
        <v>53784</v>
      </c>
      <c r="AP13" s="447">
        <v>57175</v>
      </c>
      <c r="AQ13" s="447">
        <v>52012</v>
      </c>
      <c r="AR13" s="447">
        <v>54682</v>
      </c>
      <c r="AS13" s="447">
        <v>52012</v>
      </c>
      <c r="AT13" s="447">
        <v>67419</v>
      </c>
      <c r="AU13" s="447">
        <v>42574</v>
      </c>
      <c r="AV13" s="446">
        <v>74461</v>
      </c>
      <c r="AW13" s="447">
        <v>32132</v>
      </c>
      <c r="AX13" s="447">
        <v>44800</v>
      </c>
      <c r="AY13" s="447">
        <f>26890+3000</f>
        <v>29890</v>
      </c>
      <c r="AZ13" s="447">
        <v>40264</v>
      </c>
      <c r="BA13" s="447">
        <v>77633</v>
      </c>
      <c r="BB13" s="446">
        <v>7103</v>
      </c>
      <c r="BC13" s="447">
        <f t="shared" ref="BC13:BC14" si="2">AE13+AG13+AI13+AK13+AM13+AO13+AQ13+AS13+AU13+AW13+AY13+BA13</f>
        <v>520951</v>
      </c>
      <c r="BD13" s="447">
        <f t="shared" ref="BD13:BE13" si="3">AE13+AG13+AI13+AK13+AM13+AO13+AQ13+AS13+AU13+AW13+AY13+BA13</f>
        <v>520951</v>
      </c>
      <c r="BE13" s="447">
        <f t="shared" si="3"/>
        <v>520951</v>
      </c>
      <c r="BF13" s="447">
        <f t="shared" ref="BF13:BG13" si="4">AE13+AG13+AI13+AK13+AM13+AO13+AQ13+AS13+AU13+AW13+AY13+BA13</f>
        <v>520951</v>
      </c>
      <c r="BG13" s="447">
        <f t="shared" si="4"/>
        <v>520951</v>
      </c>
      <c r="BH13" s="344">
        <v>601000</v>
      </c>
      <c r="BI13" s="344">
        <v>4831</v>
      </c>
      <c r="BJ13" s="344">
        <v>4831</v>
      </c>
      <c r="BK13" s="344">
        <v>33002</v>
      </c>
      <c r="BL13" s="450">
        <v>45287</v>
      </c>
      <c r="BM13" s="344">
        <v>58677</v>
      </c>
      <c r="BN13" s="344">
        <v>72304</v>
      </c>
      <c r="BO13" s="344">
        <v>65719</v>
      </c>
      <c r="BP13" s="344">
        <v>60624</v>
      </c>
      <c r="BQ13" s="344">
        <v>65236</v>
      </c>
      <c r="BR13" s="344">
        <v>93732</v>
      </c>
      <c r="BS13" s="344">
        <v>65148</v>
      </c>
      <c r="BT13" s="344">
        <v>102743</v>
      </c>
      <c r="BU13" s="344">
        <v>69780</v>
      </c>
      <c r="BV13" s="344">
        <v>68197</v>
      </c>
      <c r="BW13" s="344">
        <v>72500</v>
      </c>
      <c r="BX13" s="344">
        <v>86501</v>
      </c>
      <c r="BY13" s="344">
        <v>68644</v>
      </c>
      <c r="BZ13" s="344">
        <v>79082</v>
      </c>
      <c r="CA13" s="344">
        <v>45584</v>
      </c>
      <c r="CB13" s="344">
        <v>41122</v>
      </c>
      <c r="CC13" s="344">
        <v>35284</v>
      </c>
      <c r="CD13" s="344">
        <v>24668</v>
      </c>
      <c r="CE13" s="344">
        <f>16595+82181</f>
        <v>98776</v>
      </c>
      <c r="CF13" s="344">
        <v>4090</v>
      </c>
      <c r="CG13" s="344">
        <f t="shared" ref="CG13:CG14" si="5">BI13+BK13+BM13+BO13+BQ13+BS13+BU13+BW13+BY13+CA13+CC13+CE13</f>
        <v>683181</v>
      </c>
      <c r="CH13" s="344">
        <f t="shared" ref="CH13:CI13" si="6">BI13+BK13+BM13+BO13+BQ13+BS13+BU13+BW13+BY13+CA13+CC13+CE13</f>
        <v>683181</v>
      </c>
      <c r="CI13" s="344">
        <f t="shared" si="6"/>
        <v>683181</v>
      </c>
      <c r="CJ13" s="344">
        <f t="shared" ref="CJ13:CJ14" si="7">BI13+BK13+BM13+BO13+BQ13+BS13+BU13+BW13+BY13+CA13+CC13+CE13</f>
        <v>683181</v>
      </c>
      <c r="CK13" s="344">
        <v>683181</v>
      </c>
      <c r="CL13" s="344">
        <v>545049</v>
      </c>
      <c r="CM13" s="344">
        <v>4399</v>
      </c>
      <c r="CN13" s="344">
        <v>4399</v>
      </c>
      <c r="CO13" s="344">
        <v>23029</v>
      </c>
      <c r="CP13" s="344">
        <v>23029</v>
      </c>
      <c r="CQ13" s="344">
        <v>66333</v>
      </c>
      <c r="CR13" s="344">
        <v>66333</v>
      </c>
      <c r="CS13" s="344">
        <v>62134</v>
      </c>
      <c r="CT13" s="344">
        <v>68137</v>
      </c>
      <c r="CU13" s="344">
        <v>68110</v>
      </c>
      <c r="CV13" s="344">
        <v>86437</v>
      </c>
      <c r="CW13" s="344">
        <v>57349</v>
      </c>
      <c r="CX13" s="344">
        <v>65245</v>
      </c>
      <c r="CY13" s="344">
        <v>60567</v>
      </c>
      <c r="CZ13" s="344">
        <v>53188</v>
      </c>
      <c r="DA13" s="344">
        <v>69297.2</v>
      </c>
      <c r="DB13" s="344">
        <v>69724</v>
      </c>
      <c r="DC13" s="344">
        <v>66032.899999999994</v>
      </c>
      <c r="DD13" s="344">
        <v>53250</v>
      </c>
      <c r="DE13" s="344">
        <v>41589.518601036267</v>
      </c>
      <c r="DF13" s="344">
        <v>37499</v>
      </c>
      <c r="DG13" s="344">
        <v>18526.599999999999</v>
      </c>
      <c r="DH13" s="344">
        <v>15455</v>
      </c>
      <c r="DI13" s="363">
        <v>7681.3</v>
      </c>
      <c r="DJ13" s="363">
        <v>2353</v>
      </c>
      <c r="DK13" s="344">
        <f t="shared" ref="DK13:DK14" si="8">CM13+CO13+CQ13+CS13+CU13+CW13+CY13+DA13+DC13+DE13+DG13+DI13</f>
        <v>545048.51860103628</v>
      </c>
      <c r="DL13" s="344">
        <f t="shared" ref="DL13:DM13" si="9">CM13+CO13+CQ13+CS13+CU13+CW13+CY13+DA13+DC13+DE13+DG13+DI13</f>
        <v>545048.51860103628</v>
      </c>
      <c r="DM13" s="363">
        <f t="shared" si="9"/>
        <v>545049</v>
      </c>
      <c r="DN13" s="344">
        <f t="shared" ref="DN13:DO13" si="10">CM13+CO13+CQ13+CS13+CU13+CW13+CY13+DA13+DC13+DE13+DG13+DI13</f>
        <v>545048.51860103628</v>
      </c>
      <c r="DO13" s="344">
        <f t="shared" si="10"/>
        <v>545049</v>
      </c>
      <c r="DP13" s="451">
        <v>156102</v>
      </c>
      <c r="DQ13" s="353">
        <v>7421</v>
      </c>
      <c r="DR13" s="353">
        <v>6872</v>
      </c>
      <c r="DS13" s="353">
        <v>14166</v>
      </c>
      <c r="DT13" s="353">
        <v>25563</v>
      </c>
      <c r="DU13" s="353">
        <v>41961</v>
      </c>
      <c r="DV13" s="353">
        <v>64877</v>
      </c>
      <c r="DW13" s="353">
        <v>46341</v>
      </c>
      <c r="DX13" s="353"/>
      <c r="DY13" s="353">
        <v>46213</v>
      </c>
      <c r="DZ13" s="353"/>
      <c r="EA13" s="353"/>
      <c r="EB13" s="353"/>
      <c r="EC13" s="353"/>
      <c r="ED13" s="353"/>
      <c r="EE13" s="353"/>
      <c r="EF13" s="353"/>
      <c r="EG13" s="353"/>
      <c r="EH13" s="353"/>
      <c r="EI13" s="353"/>
      <c r="EJ13" s="353"/>
      <c r="EK13" s="353"/>
      <c r="EL13" s="353"/>
      <c r="EM13" s="353"/>
      <c r="EN13" s="353"/>
      <c r="EO13" s="353">
        <f>DQ13+DS13+DU13+DW13+DY13</f>
        <v>156102</v>
      </c>
      <c r="EP13" s="353">
        <f>DQ13+DS13+DU13</f>
        <v>63548</v>
      </c>
      <c r="EQ13" s="353">
        <f>DR13+DT13+DV13+DX13+DZ13</f>
        <v>97312</v>
      </c>
      <c r="ER13" s="353">
        <f>DQ13+DS13+DU13+DW13+DY13</f>
        <v>156102</v>
      </c>
      <c r="ES13" s="353">
        <f>DR13+DT13+DV13+DX13+DZ13</f>
        <v>97312</v>
      </c>
      <c r="ET13" s="452">
        <f>DV13/DU13</f>
        <v>1.5461261647720503</v>
      </c>
      <c r="EU13" s="452">
        <f>EQ13/EP13</f>
        <v>1.531314911562913</v>
      </c>
      <c r="EV13" s="453">
        <f>ES13/ER13</f>
        <v>0.62338727242444048</v>
      </c>
      <c r="EW13" s="454">
        <f>(AC13+BG13+CK13+DO13+EQ13)/(AB13+BF13+CJ13+DN13+EP13)</f>
        <v>1.0176736164785734</v>
      </c>
      <c r="EX13" s="455">
        <f>(AC13+BG13+CK13+DO13+ES13)/I13</f>
        <v>0.97064925974515626</v>
      </c>
      <c r="EY13" s="445" t="s">
        <v>836</v>
      </c>
      <c r="EZ13" s="443" t="s">
        <v>179</v>
      </c>
      <c r="FA13" s="443" t="s">
        <v>180</v>
      </c>
      <c r="FB13" s="445" t="s">
        <v>181</v>
      </c>
      <c r="FC13" s="456" t="s">
        <v>182</v>
      </c>
    </row>
    <row r="14" spans="1:159" ht="112.5" customHeight="1" x14ac:dyDescent="0.25">
      <c r="A14" s="443">
        <v>1</v>
      </c>
      <c r="B14" s="443">
        <v>22</v>
      </c>
      <c r="C14" s="444">
        <v>160</v>
      </c>
      <c r="D14" s="445" t="s">
        <v>175</v>
      </c>
      <c r="E14" s="444">
        <v>662</v>
      </c>
      <c r="F14" s="445" t="s">
        <v>183</v>
      </c>
      <c r="G14" s="443" t="s">
        <v>184</v>
      </c>
      <c r="H14" s="444" t="s">
        <v>178</v>
      </c>
      <c r="I14" s="446">
        <f t="shared" si="0"/>
        <v>131</v>
      </c>
      <c r="J14" s="446">
        <v>0</v>
      </c>
      <c r="K14" s="447"/>
      <c r="L14" s="447"/>
      <c r="M14" s="448"/>
      <c r="N14" s="448"/>
      <c r="O14" s="446"/>
      <c r="P14" s="446"/>
      <c r="Q14" s="446"/>
      <c r="R14" s="446"/>
      <c r="S14" s="446"/>
      <c r="T14" s="446"/>
      <c r="U14" s="446"/>
      <c r="V14" s="446"/>
      <c r="W14" s="448"/>
      <c r="X14" s="448"/>
      <c r="Y14" s="449"/>
      <c r="Z14" s="449"/>
      <c r="AA14" s="449">
        <v>0</v>
      </c>
      <c r="AB14" s="449"/>
      <c r="AC14" s="449"/>
      <c r="AD14" s="446">
        <v>50</v>
      </c>
      <c r="AE14" s="447"/>
      <c r="AF14" s="447"/>
      <c r="AG14" s="447"/>
      <c r="AH14" s="447"/>
      <c r="AI14" s="447"/>
      <c r="AJ14" s="447"/>
      <c r="AK14" s="447"/>
      <c r="AL14" s="447"/>
      <c r="AM14" s="447">
        <v>42</v>
      </c>
      <c r="AN14" s="447">
        <v>42</v>
      </c>
      <c r="AO14" s="447">
        <v>0</v>
      </c>
      <c r="AP14" s="447">
        <v>0</v>
      </c>
      <c r="AQ14" s="447">
        <v>0</v>
      </c>
      <c r="AR14" s="447">
        <v>0</v>
      </c>
      <c r="AS14" s="447">
        <v>0</v>
      </c>
      <c r="AT14" s="447">
        <v>0</v>
      </c>
      <c r="AU14" s="447">
        <v>0</v>
      </c>
      <c r="AV14" s="447">
        <v>0</v>
      </c>
      <c r="AW14" s="447">
        <v>0</v>
      </c>
      <c r="AX14" s="447">
        <v>0</v>
      </c>
      <c r="AY14" s="447">
        <v>0</v>
      </c>
      <c r="AZ14" s="447">
        <v>0</v>
      </c>
      <c r="BA14" s="447">
        <v>42</v>
      </c>
      <c r="BB14" s="446">
        <v>42</v>
      </c>
      <c r="BC14" s="447">
        <f t="shared" si="2"/>
        <v>84</v>
      </c>
      <c r="BD14" s="447">
        <f t="shared" ref="BD14:BE14" si="11">AE14+AG14+AI14+AK14+AM14+AO14+AQ14+AS14+AU14+AW14+AY14+BA14</f>
        <v>84</v>
      </c>
      <c r="BE14" s="447">
        <f t="shared" si="11"/>
        <v>84</v>
      </c>
      <c r="BF14" s="447">
        <f t="shared" ref="BF14:BG14" si="12">AE14+AG14+AI14+AK14+AM14+AO14+AQ14+AS14+AU14+AW14+AY14+BA14</f>
        <v>84</v>
      </c>
      <c r="BG14" s="447">
        <f t="shared" si="12"/>
        <v>84</v>
      </c>
      <c r="BH14" s="447">
        <v>25</v>
      </c>
      <c r="BI14" s="344">
        <v>0</v>
      </c>
      <c r="BJ14" s="344">
        <v>0</v>
      </c>
      <c r="BK14" s="344">
        <v>0</v>
      </c>
      <c r="BL14" s="450">
        <v>0</v>
      </c>
      <c r="BM14" s="344">
        <v>0</v>
      </c>
      <c r="BN14" s="344">
        <v>0</v>
      </c>
      <c r="BO14" s="344">
        <v>0</v>
      </c>
      <c r="BP14" s="344">
        <v>0</v>
      </c>
      <c r="BQ14" s="344">
        <v>0</v>
      </c>
      <c r="BR14" s="344">
        <v>0</v>
      </c>
      <c r="BS14" s="344">
        <v>0</v>
      </c>
      <c r="BT14" s="344">
        <v>0</v>
      </c>
      <c r="BU14" s="344">
        <v>0</v>
      </c>
      <c r="BV14" s="344">
        <v>0</v>
      </c>
      <c r="BW14" s="344">
        <v>0</v>
      </c>
      <c r="BX14" s="344">
        <v>0</v>
      </c>
      <c r="BY14" s="344">
        <v>0</v>
      </c>
      <c r="BZ14" s="344">
        <v>0</v>
      </c>
      <c r="CA14" s="344">
        <v>0</v>
      </c>
      <c r="CB14" s="344">
        <v>0</v>
      </c>
      <c r="CC14" s="344">
        <v>0</v>
      </c>
      <c r="CD14" s="344">
        <v>0</v>
      </c>
      <c r="CE14" s="344">
        <f>25+7</f>
        <v>32</v>
      </c>
      <c r="CF14" s="344">
        <v>32</v>
      </c>
      <c r="CG14" s="344">
        <f t="shared" si="5"/>
        <v>32</v>
      </c>
      <c r="CH14" s="344">
        <f t="shared" ref="CH14:CI14" si="13">BI14+BK14+BM14+BO14+BQ14+BS14+BU14+BW14+BY14+CA14+CC14+CE14</f>
        <v>32</v>
      </c>
      <c r="CI14" s="344">
        <f t="shared" si="13"/>
        <v>32</v>
      </c>
      <c r="CJ14" s="344">
        <f t="shared" si="7"/>
        <v>32</v>
      </c>
      <c r="CK14" s="344">
        <v>32</v>
      </c>
      <c r="CL14" s="344">
        <v>15</v>
      </c>
      <c r="CM14" s="447">
        <v>0</v>
      </c>
      <c r="CN14" s="447">
        <v>0</v>
      </c>
      <c r="CO14" s="447">
        <v>0</v>
      </c>
      <c r="CP14" s="447">
        <v>0</v>
      </c>
      <c r="CQ14" s="447">
        <v>0</v>
      </c>
      <c r="CR14" s="447">
        <v>0</v>
      </c>
      <c r="CS14" s="447">
        <v>0</v>
      </c>
      <c r="CT14" s="447">
        <v>0</v>
      </c>
      <c r="CU14" s="447">
        <v>0</v>
      </c>
      <c r="CV14" s="447">
        <v>0</v>
      </c>
      <c r="CW14" s="447">
        <v>0</v>
      </c>
      <c r="CX14" s="447">
        <v>0</v>
      </c>
      <c r="CY14" s="447">
        <v>0</v>
      </c>
      <c r="CZ14" s="447">
        <v>0</v>
      </c>
      <c r="DA14" s="447">
        <v>0</v>
      </c>
      <c r="DB14" s="447">
        <v>0</v>
      </c>
      <c r="DC14" s="447">
        <v>0</v>
      </c>
      <c r="DD14" s="447">
        <v>0</v>
      </c>
      <c r="DE14" s="447">
        <v>0</v>
      </c>
      <c r="DF14" s="447">
        <v>0</v>
      </c>
      <c r="DG14" s="447">
        <v>0</v>
      </c>
      <c r="DH14" s="447">
        <v>0</v>
      </c>
      <c r="DI14" s="457">
        <v>15</v>
      </c>
      <c r="DJ14" s="457">
        <v>18</v>
      </c>
      <c r="DK14" s="344">
        <f t="shared" si="8"/>
        <v>15</v>
      </c>
      <c r="DL14" s="344">
        <f t="shared" ref="DL14:DM14" si="14">CM14+CO14+CQ14+CS14+CU14+CW14+CY14+DA14+DC14+DE14+DG14+DI14</f>
        <v>15</v>
      </c>
      <c r="DM14" s="363">
        <f t="shared" si="14"/>
        <v>18</v>
      </c>
      <c r="DN14" s="344">
        <f t="shared" ref="DN14:DO14" si="15">CM14+CO14+CQ14+CS14+CU14+CW14+CY14+DA14+DC14+DE14+DG14+DI14</f>
        <v>15</v>
      </c>
      <c r="DO14" s="344">
        <f t="shared" si="15"/>
        <v>18</v>
      </c>
      <c r="DP14" s="447">
        <v>0</v>
      </c>
      <c r="DQ14" s="344"/>
      <c r="DR14" s="344"/>
      <c r="DS14" s="344"/>
      <c r="DT14" s="344"/>
      <c r="DU14" s="344"/>
      <c r="DV14" s="344"/>
      <c r="DW14" s="344"/>
      <c r="DX14" s="344"/>
      <c r="DY14" s="344"/>
      <c r="DZ14" s="344"/>
      <c r="EA14" s="344"/>
      <c r="EB14" s="344"/>
      <c r="EC14" s="344"/>
      <c r="ED14" s="344"/>
      <c r="EE14" s="344"/>
      <c r="EF14" s="344"/>
      <c r="EG14" s="344"/>
      <c r="EH14" s="344"/>
      <c r="EI14" s="344"/>
      <c r="EJ14" s="344"/>
      <c r="EK14" s="344"/>
      <c r="EL14" s="344"/>
      <c r="EM14" s="344"/>
      <c r="EN14" s="344"/>
      <c r="EO14" s="344"/>
      <c r="EP14" s="344"/>
      <c r="EQ14" s="344"/>
      <c r="ER14" s="344"/>
      <c r="ES14" s="344"/>
      <c r="ET14" s="452"/>
      <c r="EU14" s="458"/>
      <c r="EV14" s="459"/>
      <c r="EW14" s="454">
        <f>(AC14+BG14+CK14+DO14+EQ14)/(AB14+BF14+CJ14+DN14+EP14)</f>
        <v>1.0229007633587786</v>
      </c>
      <c r="EX14" s="455">
        <f>(AC14+BG14+CK14+DO14+ES14)/I14</f>
        <v>1.0229007633587786</v>
      </c>
      <c r="EY14" s="460" t="s">
        <v>185</v>
      </c>
      <c r="EZ14" s="443" t="s">
        <v>179</v>
      </c>
      <c r="FA14" s="443" t="s">
        <v>180</v>
      </c>
      <c r="FB14" s="445" t="s">
        <v>186</v>
      </c>
      <c r="FC14" s="445" t="s">
        <v>187</v>
      </c>
    </row>
    <row r="15" spans="1:159" ht="18.75" customHeight="1" x14ac:dyDescent="0.25">
      <c r="A15" s="24"/>
      <c r="B15" s="24"/>
      <c r="C15" s="25"/>
      <c r="D15" s="26"/>
      <c r="E15" s="27"/>
      <c r="F15" s="28"/>
      <c r="G15" s="29"/>
      <c r="H15" s="30"/>
      <c r="I15" s="25"/>
      <c r="J15" s="25"/>
      <c r="K15" s="25"/>
      <c r="L15" s="25"/>
      <c r="M15" s="25"/>
      <c r="N15" s="25"/>
      <c r="O15" s="25"/>
      <c r="P15" s="25"/>
      <c r="Q15" s="25"/>
      <c r="R15" s="25"/>
      <c r="S15" s="25"/>
      <c r="T15" s="25"/>
      <c r="U15" s="25"/>
      <c r="V15" s="31"/>
      <c r="W15" s="25"/>
      <c r="X15" s="31"/>
      <c r="Y15" s="25"/>
      <c r="Z15" s="25"/>
      <c r="AA15" s="25"/>
      <c r="AB15" s="25"/>
      <c r="AC15" s="31"/>
      <c r="AD15" s="25"/>
      <c r="AE15" s="25"/>
      <c r="AF15" s="25"/>
      <c r="AG15" s="25"/>
      <c r="AH15" s="25"/>
      <c r="AI15" s="25"/>
      <c r="AJ15" s="25"/>
      <c r="AK15" s="25"/>
      <c r="AL15" s="25"/>
      <c r="AM15" s="25"/>
      <c r="AN15" s="25"/>
      <c r="AO15" s="25"/>
      <c r="AP15" s="25"/>
      <c r="AQ15" s="25"/>
      <c r="AR15" s="25"/>
      <c r="AS15" s="25"/>
      <c r="AT15" s="25"/>
      <c r="AU15" s="25"/>
      <c r="AV15" s="25"/>
      <c r="AW15" s="25"/>
      <c r="AX15" s="25"/>
      <c r="AY15" s="25"/>
      <c r="AZ15" s="25"/>
      <c r="BA15" s="25"/>
      <c r="BB15" s="25"/>
      <c r="BC15" s="32"/>
      <c r="BD15" s="32"/>
      <c r="BE15" s="32"/>
      <c r="BF15" s="32"/>
      <c r="BG15" s="31"/>
      <c r="BH15" s="33"/>
      <c r="BI15" s="31"/>
      <c r="BJ15" s="31"/>
      <c r="BK15" s="31"/>
      <c r="BL15" s="31"/>
      <c r="BM15" s="31"/>
      <c r="BN15" s="31"/>
      <c r="BO15" s="31"/>
      <c r="BP15" s="31"/>
      <c r="BQ15" s="31"/>
      <c r="BR15" s="31"/>
      <c r="BS15" s="31"/>
      <c r="BT15" s="31"/>
      <c r="BU15" s="31"/>
      <c r="BV15" s="31"/>
      <c r="BW15" s="31"/>
      <c r="BX15" s="31"/>
      <c r="BY15" s="31"/>
      <c r="BZ15" s="31"/>
      <c r="CA15" s="31"/>
      <c r="CB15" s="31"/>
      <c r="CC15" s="31"/>
      <c r="CD15" s="31"/>
      <c r="CE15" s="31"/>
      <c r="CF15" s="31"/>
      <c r="CG15" s="31"/>
      <c r="CH15" s="31"/>
      <c r="CI15" s="31"/>
      <c r="CJ15" s="31"/>
      <c r="CK15" s="31"/>
      <c r="CL15" s="34"/>
      <c r="CM15" s="25"/>
      <c r="CN15" s="25"/>
      <c r="CO15" s="25"/>
      <c r="CP15" s="25"/>
      <c r="CQ15" s="25"/>
      <c r="CR15" s="25"/>
      <c r="CS15" s="25"/>
      <c r="CT15" s="25"/>
      <c r="CU15" s="25"/>
      <c r="CV15" s="25"/>
      <c r="CW15" s="25"/>
      <c r="CX15" s="25"/>
      <c r="CY15" s="25"/>
      <c r="CZ15" s="25"/>
      <c r="DA15" s="25"/>
      <c r="DB15" s="25"/>
      <c r="DC15" s="25"/>
      <c r="DD15" s="25"/>
      <c r="DE15" s="25"/>
      <c r="DF15" s="25"/>
      <c r="DG15" s="25"/>
      <c r="DH15" s="25"/>
      <c r="DI15" s="25"/>
      <c r="DJ15" s="25"/>
      <c r="DK15" s="25"/>
      <c r="DL15" s="25"/>
      <c r="DM15" s="35"/>
      <c r="DN15" s="25"/>
      <c r="DO15" s="25"/>
      <c r="DP15" s="34"/>
      <c r="DQ15" s="25"/>
      <c r="DR15" s="25"/>
      <c r="DS15" s="25"/>
      <c r="DT15" s="25"/>
      <c r="DU15" s="25"/>
      <c r="DV15" s="25"/>
      <c r="DW15" s="25"/>
      <c r="DX15" s="25"/>
      <c r="DY15" s="25"/>
      <c r="DZ15" s="25"/>
      <c r="EA15" s="25"/>
      <c r="EB15" s="25"/>
      <c r="EC15" s="25"/>
      <c r="ED15" s="25"/>
      <c r="EE15" s="25"/>
      <c r="EF15" s="25"/>
      <c r="EG15" s="25"/>
      <c r="EH15" s="25"/>
      <c r="EI15" s="25"/>
      <c r="EJ15" s="25"/>
      <c r="EK15" s="25"/>
      <c r="EL15" s="25"/>
      <c r="EM15" s="25"/>
      <c r="EN15" s="25"/>
      <c r="EO15" s="25"/>
      <c r="EP15" s="25"/>
      <c r="EQ15" s="25"/>
      <c r="ER15" s="25"/>
      <c r="ES15" s="25"/>
      <c r="ET15" s="36"/>
      <c r="EU15" s="36"/>
      <c r="EV15" s="37"/>
      <c r="EW15" s="38"/>
      <c r="EX15" s="38"/>
      <c r="EY15" s="39"/>
      <c r="EZ15" s="40"/>
      <c r="FA15" s="40"/>
      <c r="FB15" s="41"/>
      <c r="FC15" s="42"/>
    </row>
    <row r="16" spans="1:159" ht="26.25" x14ac:dyDescent="0.4">
      <c r="D16" s="43" t="s">
        <v>188</v>
      </c>
      <c r="I16" s="44"/>
      <c r="J16" s="44"/>
      <c r="K16" s="44"/>
      <c r="L16" s="44"/>
      <c r="M16" s="44"/>
      <c r="N16" s="44"/>
      <c r="O16" s="44"/>
      <c r="P16" s="44"/>
      <c r="Q16" s="44"/>
      <c r="R16" s="44"/>
      <c r="S16" s="44"/>
      <c r="T16" s="44"/>
      <c r="U16" s="44"/>
      <c r="V16" s="44"/>
      <c r="W16" s="44"/>
      <c r="X16" s="44"/>
      <c r="Y16" s="45"/>
      <c r="Z16" s="46"/>
      <c r="AA16" s="47"/>
      <c r="AB16" s="44"/>
      <c r="AC16" s="46"/>
      <c r="AD16" s="44"/>
      <c r="AE16" s="44"/>
      <c r="AF16" s="44"/>
      <c r="AG16" s="44"/>
      <c r="AH16" s="44"/>
      <c r="AI16" s="44"/>
      <c r="AJ16" s="44"/>
      <c r="AK16" s="44"/>
      <c r="AL16" s="44"/>
      <c r="AM16" s="44"/>
      <c r="AN16" s="44"/>
      <c r="AO16" s="44"/>
      <c r="AP16" s="44"/>
      <c r="AQ16" s="44"/>
      <c r="AR16" s="44"/>
      <c r="AS16" s="44"/>
      <c r="AT16" s="44"/>
      <c r="AU16" s="44"/>
      <c r="AV16" s="48"/>
      <c r="AW16" s="48"/>
      <c r="AX16" s="48"/>
      <c r="AY16" s="48"/>
      <c r="AZ16" s="48"/>
      <c r="BA16" s="48"/>
      <c r="BB16" s="48"/>
      <c r="BC16" s="48"/>
      <c r="BD16" s="48"/>
      <c r="BE16" s="48"/>
      <c r="BF16" s="48"/>
      <c r="BG16" s="48"/>
      <c r="BH16" s="44"/>
      <c r="BI16" s="44"/>
      <c r="BJ16" s="44"/>
      <c r="BK16" s="44"/>
      <c r="BL16" s="44"/>
      <c r="BM16" s="44"/>
      <c r="BN16" s="44"/>
      <c r="BO16" s="44"/>
      <c r="BP16" s="44"/>
      <c r="BQ16" s="44"/>
      <c r="BR16" s="44"/>
      <c r="BS16" s="44"/>
      <c r="BT16" s="44"/>
      <c r="BU16" s="44"/>
      <c r="BV16" s="44"/>
      <c r="BW16" s="44"/>
      <c r="BX16" s="44"/>
      <c r="BY16" s="44"/>
      <c r="BZ16" s="44"/>
      <c r="CA16" s="44"/>
      <c r="CB16" s="44"/>
      <c r="CC16" s="44"/>
      <c r="CD16" s="44"/>
      <c r="CE16" s="44"/>
      <c r="CF16" s="44"/>
      <c r="CG16" s="44"/>
      <c r="CH16" s="44"/>
      <c r="CI16" s="44"/>
      <c r="CJ16" s="44"/>
      <c r="CK16" s="44"/>
      <c r="CL16" s="44"/>
      <c r="CM16" s="44"/>
      <c r="CN16" s="44"/>
      <c r="CO16" s="44"/>
      <c r="CP16" s="44"/>
      <c r="CQ16" s="44"/>
      <c r="CR16" s="44"/>
      <c r="CS16" s="44"/>
      <c r="CT16" s="44"/>
      <c r="CU16" s="44"/>
      <c r="CV16" s="44"/>
      <c r="CW16" s="44"/>
      <c r="CX16" s="44"/>
      <c r="CY16" s="44"/>
      <c r="CZ16" s="44"/>
      <c r="DA16" s="44"/>
      <c r="DB16" s="44"/>
      <c r="DC16" s="44"/>
      <c r="DD16" s="44"/>
      <c r="DE16" s="44"/>
      <c r="DF16" s="44"/>
      <c r="DG16" s="44"/>
      <c r="DH16" s="44"/>
      <c r="DI16" s="44"/>
      <c r="DJ16" s="44"/>
      <c r="DK16" s="44"/>
      <c r="DL16" s="44"/>
      <c r="DM16" s="49"/>
      <c r="DN16" s="44"/>
      <c r="DO16" s="44"/>
      <c r="DP16" s="44"/>
      <c r="DQ16" s="44"/>
      <c r="DR16" s="44"/>
      <c r="DS16" s="44"/>
      <c r="DT16" s="44"/>
      <c r="DU16" s="44"/>
      <c r="DV16" s="44"/>
      <c r="DW16" s="44"/>
      <c r="DX16" s="44"/>
      <c r="DY16" s="44"/>
      <c r="DZ16" s="44"/>
      <c r="EA16" s="44"/>
      <c r="EB16" s="44"/>
      <c r="EC16" s="44"/>
      <c r="ED16" s="44"/>
      <c r="EE16" s="44"/>
      <c r="EF16" s="44"/>
      <c r="EG16" s="44"/>
      <c r="EH16" s="44"/>
      <c r="EI16" s="44"/>
      <c r="EJ16" s="44"/>
      <c r="EK16" s="44"/>
      <c r="EL16" s="44"/>
      <c r="EM16" s="44"/>
      <c r="EN16" s="44"/>
      <c r="EO16" s="44"/>
      <c r="EP16" s="44"/>
      <c r="EQ16" s="44"/>
      <c r="ER16" s="44"/>
      <c r="ES16" s="44"/>
    </row>
    <row r="17" spans="4:149" x14ac:dyDescent="0.25">
      <c r="D17" s="50" t="s">
        <v>189</v>
      </c>
      <c r="E17" s="465" t="s">
        <v>190</v>
      </c>
      <c r="F17" s="462"/>
      <c r="G17" s="462"/>
      <c r="H17" s="462"/>
      <c r="I17" s="462"/>
      <c r="J17" s="462"/>
      <c r="K17" s="463"/>
      <c r="L17" s="466" t="s">
        <v>191</v>
      </c>
      <c r="M17" s="462"/>
      <c r="N17" s="462"/>
      <c r="O17" s="462"/>
      <c r="P17" s="462"/>
      <c r="Q17" s="462"/>
      <c r="R17" s="463"/>
      <c r="S17" s="44"/>
      <c r="T17" s="44"/>
      <c r="U17" s="44"/>
      <c r="V17" s="44"/>
      <c r="W17" s="44"/>
      <c r="X17" s="44"/>
      <c r="Y17" s="44"/>
      <c r="Z17" s="44"/>
      <c r="AA17" s="44"/>
      <c r="AB17" s="44"/>
      <c r="AC17" s="44"/>
      <c r="AD17" s="44"/>
      <c r="AE17" s="44"/>
      <c r="AF17" s="44"/>
      <c r="AG17" s="44"/>
      <c r="AH17" s="44"/>
      <c r="AI17" s="44"/>
      <c r="AJ17" s="44"/>
      <c r="AK17" s="44"/>
      <c r="AL17" s="44"/>
      <c r="AM17" s="44"/>
      <c r="AN17" s="44"/>
      <c r="AO17" s="44"/>
      <c r="AP17" s="44"/>
      <c r="AQ17" s="44"/>
      <c r="AR17" s="44"/>
      <c r="AS17" s="44"/>
      <c r="AT17" s="44"/>
      <c r="AU17" s="44"/>
      <c r="AV17" s="44"/>
      <c r="AW17" s="44"/>
      <c r="AX17" s="44"/>
      <c r="AY17" s="44"/>
      <c r="AZ17" s="44"/>
      <c r="BA17" s="44"/>
      <c r="BB17" s="44"/>
      <c r="BC17" s="44"/>
      <c r="BD17" s="44"/>
      <c r="BE17" s="44"/>
      <c r="BF17" s="44"/>
      <c r="BG17" s="44"/>
      <c r="BH17" s="44"/>
      <c r="BI17" s="44"/>
      <c r="BJ17" s="44"/>
      <c r="BK17" s="44"/>
      <c r="BL17" s="44"/>
      <c r="BM17" s="44"/>
      <c r="BN17" s="44"/>
      <c r="BO17" s="44"/>
      <c r="BP17" s="44"/>
      <c r="BQ17" s="44"/>
      <c r="BR17" s="44"/>
      <c r="BS17" s="44"/>
      <c r="BT17" s="44"/>
      <c r="BU17" s="44"/>
      <c r="BV17" s="44"/>
      <c r="BW17" s="44"/>
      <c r="BX17" s="44"/>
      <c r="BY17" s="44"/>
      <c r="BZ17" s="44"/>
      <c r="CA17" s="44"/>
      <c r="CB17" s="44"/>
      <c r="CC17" s="44"/>
      <c r="CD17" s="44"/>
      <c r="CE17" s="44"/>
      <c r="CF17" s="44"/>
      <c r="CG17" s="44"/>
      <c r="CH17" s="44"/>
      <c r="CI17" s="44"/>
      <c r="CJ17" s="44"/>
      <c r="CK17" s="44"/>
      <c r="CL17" s="44"/>
      <c r="CM17" s="44"/>
      <c r="CN17" s="44"/>
      <c r="CO17" s="44"/>
      <c r="CP17" s="44"/>
      <c r="CQ17" s="44"/>
      <c r="CR17" s="44"/>
      <c r="CS17" s="44"/>
      <c r="CT17" s="44"/>
      <c r="CU17" s="44"/>
      <c r="CV17" s="44"/>
      <c r="CW17" s="44"/>
      <c r="CX17" s="44"/>
      <c r="CY17" s="44"/>
      <c r="CZ17" s="44"/>
      <c r="DA17" s="44"/>
      <c r="DB17" s="44"/>
      <c r="DC17" s="44"/>
      <c r="DD17" s="44"/>
      <c r="DE17" s="44"/>
      <c r="DF17" s="44"/>
      <c r="DG17" s="44"/>
      <c r="DH17" s="44"/>
      <c r="DI17" s="44"/>
      <c r="DJ17" s="44"/>
      <c r="DK17" s="44"/>
      <c r="DL17" s="44"/>
      <c r="DM17" s="44"/>
      <c r="DN17" s="44"/>
      <c r="DO17" s="44"/>
      <c r="DP17" s="44"/>
      <c r="DQ17" s="44"/>
      <c r="DR17" s="44"/>
      <c r="DS17" s="44"/>
      <c r="DT17" s="44"/>
      <c r="DU17" s="44"/>
      <c r="DV17" s="44"/>
      <c r="DW17" s="44"/>
      <c r="DX17" s="44"/>
      <c r="DY17" s="44"/>
      <c r="DZ17" s="44"/>
      <c r="EA17" s="44"/>
      <c r="EB17" s="44"/>
      <c r="EC17" s="44"/>
      <c r="ED17" s="44"/>
      <c r="EE17" s="44"/>
      <c r="EF17" s="44"/>
      <c r="EG17" s="44"/>
      <c r="EH17" s="44"/>
      <c r="EI17" s="44"/>
      <c r="EJ17" s="44"/>
      <c r="EK17" s="44"/>
      <c r="EL17" s="44"/>
      <c r="EM17" s="44"/>
      <c r="EN17" s="44"/>
      <c r="EO17" s="44"/>
      <c r="EP17" s="44"/>
      <c r="EQ17" s="44"/>
      <c r="ER17" s="44"/>
      <c r="ES17" s="44"/>
    </row>
    <row r="18" spans="4:149" x14ac:dyDescent="0.25">
      <c r="D18" s="51">
        <v>13</v>
      </c>
      <c r="E18" s="461" t="s">
        <v>192</v>
      </c>
      <c r="F18" s="462"/>
      <c r="G18" s="462"/>
      <c r="H18" s="462"/>
      <c r="I18" s="462"/>
      <c r="J18" s="462"/>
      <c r="K18" s="463"/>
      <c r="L18" s="461" t="s">
        <v>193</v>
      </c>
      <c r="M18" s="462"/>
      <c r="N18" s="462"/>
      <c r="O18" s="462"/>
      <c r="P18" s="462"/>
      <c r="Q18" s="462"/>
      <c r="R18" s="463"/>
      <c r="S18" s="44"/>
      <c r="T18" s="44"/>
      <c r="U18" s="44"/>
      <c r="V18" s="44"/>
      <c r="W18" s="44"/>
      <c r="X18" s="44"/>
      <c r="Y18" s="44"/>
      <c r="Z18" s="44"/>
      <c r="AA18" s="44"/>
      <c r="AB18" s="44"/>
      <c r="AC18" s="44"/>
      <c r="AD18" s="44"/>
      <c r="AE18" s="44"/>
      <c r="AF18" s="44"/>
      <c r="AG18" s="44"/>
      <c r="AH18" s="44"/>
      <c r="AI18" s="44"/>
      <c r="AJ18" s="44"/>
      <c r="AK18" s="44"/>
      <c r="AL18" s="44"/>
      <c r="AM18" s="44"/>
      <c r="AN18" s="44"/>
      <c r="AO18" s="44"/>
      <c r="AP18" s="44"/>
      <c r="AQ18" s="44"/>
      <c r="AR18" s="44"/>
      <c r="AS18" s="44"/>
      <c r="AT18" s="44"/>
      <c r="AU18" s="44"/>
      <c r="AV18" s="44"/>
      <c r="AW18" s="44"/>
      <c r="AX18" s="44"/>
      <c r="AY18" s="44"/>
      <c r="AZ18" s="44"/>
      <c r="BA18" s="44"/>
      <c r="BB18" s="44"/>
      <c r="BC18" s="44"/>
      <c r="BD18" s="44"/>
      <c r="BE18" s="44"/>
      <c r="BF18" s="44"/>
      <c r="BG18" s="44"/>
      <c r="BH18" s="44"/>
      <c r="BI18" s="44"/>
      <c r="BJ18" s="44"/>
      <c r="BK18" s="44"/>
      <c r="BL18" s="44"/>
      <c r="BM18" s="44"/>
      <c r="BN18" s="44"/>
      <c r="BO18" s="44"/>
      <c r="BP18" s="44"/>
      <c r="BQ18" s="44"/>
      <c r="BR18" s="44"/>
      <c r="BS18" s="44"/>
      <c r="BT18" s="44"/>
      <c r="BU18" s="44"/>
      <c r="BV18" s="44"/>
      <c r="BW18" s="44"/>
      <c r="BX18" s="44"/>
      <c r="BY18" s="44"/>
      <c r="BZ18" s="44"/>
      <c r="CA18" s="44"/>
      <c r="CB18" s="44"/>
      <c r="CC18" s="44"/>
      <c r="CD18" s="44"/>
      <c r="CE18" s="44"/>
      <c r="CF18" s="44"/>
      <c r="CG18" s="44"/>
      <c r="CH18" s="44"/>
      <c r="CI18" s="44"/>
      <c r="CJ18" s="44"/>
      <c r="CK18" s="44"/>
      <c r="CL18" s="44"/>
      <c r="CM18" s="44"/>
      <c r="CN18" s="44"/>
      <c r="CO18" s="44"/>
      <c r="CP18" s="44"/>
      <c r="CQ18" s="44"/>
      <c r="CR18" s="44"/>
      <c r="CS18" s="44"/>
      <c r="CT18" s="44"/>
      <c r="CU18" s="44"/>
      <c r="CV18" s="44"/>
      <c r="CW18" s="44"/>
      <c r="CX18" s="44"/>
      <c r="CY18" s="44"/>
      <c r="CZ18" s="44"/>
      <c r="DA18" s="44"/>
      <c r="DB18" s="44"/>
      <c r="DC18" s="44"/>
      <c r="DD18" s="44"/>
      <c r="DE18" s="44"/>
      <c r="DF18" s="44"/>
      <c r="DG18" s="44"/>
      <c r="DH18" s="44"/>
      <c r="DI18" s="44"/>
      <c r="DJ18" s="44"/>
      <c r="DK18" s="44"/>
      <c r="DL18" s="44"/>
      <c r="DM18" s="44"/>
      <c r="DN18" s="44"/>
      <c r="DO18" s="44"/>
      <c r="DP18" s="44"/>
      <c r="DQ18" s="44"/>
      <c r="DR18" s="44"/>
      <c r="DS18" s="44"/>
      <c r="DT18" s="44"/>
      <c r="DU18" s="44"/>
      <c r="DV18" s="44"/>
      <c r="DW18" s="44"/>
      <c r="DX18" s="44"/>
      <c r="DY18" s="44"/>
      <c r="DZ18" s="44"/>
      <c r="EA18" s="44"/>
      <c r="EB18" s="44"/>
      <c r="EC18" s="44"/>
      <c r="ED18" s="44"/>
      <c r="EE18" s="44"/>
      <c r="EF18" s="44"/>
      <c r="EG18" s="44"/>
      <c r="EH18" s="44"/>
      <c r="EI18" s="44"/>
      <c r="EJ18" s="44"/>
      <c r="EK18" s="44"/>
      <c r="EL18" s="44"/>
      <c r="EM18" s="44"/>
      <c r="EN18" s="44"/>
      <c r="EO18" s="44"/>
      <c r="EP18" s="44"/>
      <c r="EQ18" s="44"/>
      <c r="ER18" s="44"/>
      <c r="ES18" s="44"/>
    </row>
    <row r="19" spans="4:149" x14ac:dyDescent="0.25">
      <c r="D19" s="51">
        <v>14</v>
      </c>
      <c r="E19" s="461" t="s">
        <v>194</v>
      </c>
      <c r="F19" s="462"/>
      <c r="G19" s="462"/>
      <c r="H19" s="462"/>
      <c r="I19" s="462"/>
      <c r="J19" s="462"/>
      <c r="K19" s="463"/>
      <c r="L19" s="464" t="s">
        <v>195</v>
      </c>
      <c r="M19" s="462"/>
      <c r="N19" s="462"/>
      <c r="O19" s="462"/>
      <c r="P19" s="462"/>
      <c r="Q19" s="462"/>
      <c r="R19" s="463"/>
      <c r="S19" s="44"/>
      <c r="T19" s="44"/>
      <c r="U19" s="44"/>
      <c r="V19" s="44"/>
      <c r="W19" s="44"/>
      <c r="X19" s="44"/>
      <c r="Y19" s="44"/>
      <c r="Z19" s="44"/>
      <c r="AA19" s="44"/>
      <c r="AB19" s="44"/>
      <c r="AC19" s="44"/>
      <c r="AD19" s="44"/>
      <c r="AE19" s="44"/>
      <c r="AF19" s="44"/>
      <c r="AG19" s="44"/>
      <c r="AH19" s="44"/>
      <c r="AI19" s="44"/>
      <c r="AJ19" s="44"/>
      <c r="AK19" s="44"/>
      <c r="AL19" s="44"/>
      <c r="AM19" s="44"/>
      <c r="AN19" s="44"/>
      <c r="AO19" s="44"/>
      <c r="AP19" s="44"/>
      <c r="AQ19" s="44"/>
      <c r="AR19" s="44"/>
      <c r="AS19" s="44"/>
      <c r="AT19" s="44"/>
      <c r="AU19" s="44"/>
      <c r="AV19" s="44"/>
      <c r="AW19" s="44"/>
      <c r="AX19" s="44"/>
      <c r="AY19" s="44"/>
      <c r="AZ19" s="44"/>
      <c r="BA19" s="44"/>
      <c r="BB19" s="44"/>
      <c r="BC19" s="44"/>
      <c r="BD19" s="44"/>
      <c r="BE19" s="44"/>
      <c r="BF19" s="44"/>
      <c r="BG19" s="44"/>
      <c r="BH19" s="44"/>
      <c r="BI19" s="44"/>
      <c r="BJ19" s="44"/>
      <c r="BK19" s="44"/>
      <c r="BL19" s="44"/>
      <c r="BM19" s="44"/>
      <c r="BN19" s="44"/>
      <c r="BO19" s="44"/>
      <c r="BP19" s="44"/>
      <c r="BQ19" s="44"/>
      <c r="BR19" s="44"/>
      <c r="BS19" s="44"/>
      <c r="BT19" s="44"/>
      <c r="BU19" s="44"/>
      <c r="BV19" s="44"/>
      <c r="BW19" s="44"/>
      <c r="BX19" s="44"/>
      <c r="BY19" s="44"/>
      <c r="BZ19" s="44"/>
      <c r="CA19" s="44"/>
      <c r="CB19" s="44"/>
      <c r="CC19" s="44"/>
      <c r="CD19" s="44"/>
      <c r="CE19" s="44"/>
      <c r="CF19" s="44"/>
      <c r="CG19" s="44"/>
      <c r="CH19" s="44"/>
      <c r="CI19" s="44"/>
      <c r="CJ19" s="44"/>
      <c r="CK19" s="44"/>
      <c r="CL19" s="44"/>
      <c r="CM19" s="44"/>
      <c r="CN19" s="44"/>
      <c r="CO19" s="44"/>
      <c r="CP19" s="44"/>
      <c r="CQ19" s="44"/>
      <c r="CR19" s="44"/>
      <c r="CS19" s="44"/>
      <c r="CT19" s="44"/>
      <c r="CU19" s="44"/>
      <c r="CV19" s="44"/>
      <c r="CW19" s="44"/>
      <c r="CX19" s="44"/>
      <c r="CY19" s="44"/>
      <c r="CZ19" s="44"/>
      <c r="DA19" s="44"/>
      <c r="DB19" s="44"/>
      <c r="DC19" s="44"/>
      <c r="DD19" s="44"/>
      <c r="DE19" s="44"/>
      <c r="DF19" s="44"/>
      <c r="DG19" s="44"/>
      <c r="DH19" s="44"/>
      <c r="DI19" s="44"/>
      <c r="DJ19" s="44"/>
      <c r="DK19" s="44"/>
      <c r="DL19" s="44"/>
      <c r="DM19" s="44"/>
      <c r="DN19" s="44"/>
      <c r="DO19" s="44"/>
      <c r="DP19" s="44"/>
      <c r="DQ19" s="44"/>
      <c r="DR19" s="44"/>
      <c r="DS19" s="44"/>
      <c r="DT19" s="44"/>
      <c r="DU19" s="44"/>
      <c r="DV19" s="44"/>
      <c r="DW19" s="44"/>
      <c r="DX19" s="44"/>
      <c r="DY19" s="44"/>
      <c r="DZ19" s="44"/>
      <c r="EA19" s="44"/>
      <c r="EB19" s="44"/>
      <c r="EC19" s="44"/>
      <c r="ED19" s="44"/>
      <c r="EE19" s="44"/>
      <c r="EF19" s="44"/>
      <c r="EG19" s="44"/>
      <c r="EH19" s="44"/>
      <c r="EI19" s="44"/>
      <c r="EJ19" s="44"/>
      <c r="EK19" s="44"/>
      <c r="EL19" s="44"/>
      <c r="EM19" s="44"/>
      <c r="EN19" s="44"/>
      <c r="EO19" s="44"/>
      <c r="EP19" s="44"/>
      <c r="EQ19" s="44"/>
      <c r="ER19" s="44"/>
      <c r="ES19" s="44"/>
    </row>
    <row r="20" spans="4:149" x14ac:dyDescent="0.25">
      <c r="I20" s="44"/>
      <c r="J20" s="44"/>
      <c r="K20" s="44"/>
      <c r="L20" s="44"/>
      <c r="M20" s="44"/>
      <c r="N20" s="44"/>
      <c r="O20" s="44"/>
      <c r="P20" s="44"/>
      <c r="Q20" s="44"/>
      <c r="R20" s="44"/>
      <c r="S20" s="44"/>
      <c r="T20" s="44"/>
      <c r="U20" s="44"/>
      <c r="V20" s="44"/>
      <c r="W20" s="44"/>
      <c r="X20" s="44"/>
      <c r="Y20" s="44"/>
      <c r="Z20" s="44"/>
      <c r="AA20" s="44"/>
      <c r="AB20" s="44"/>
      <c r="AC20" s="48"/>
      <c r="AD20" s="44"/>
      <c r="AE20" s="44"/>
      <c r="AF20" s="44"/>
      <c r="AG20" s="44"/>
      <c r="AH20" s="44"/>
      <c r="AI20" s="44"/>
      <c r="AJ20" s="44"/>
      <c r="AK20" s="44"/>
      <c r="AL20" s="44"/>
      <c r="AM20" s="44"/>
      <c r="AN20" s="44"/>
      <c r="AO20" s="44"/>
      <c r="AP20" s="44"/>
      <c r="AQ20" s="44"/>
      <c r="AR20" s="44"/>
      <c r="AS20" s="44"/>
      <c r="AT20" s="44"/>
      <c r="AU20" s="44"/>
      <c r="AV20" s="44"/>
      <c r="AW20" s="44"/>
      <c r="AX20" s="44"/>
      <c r="AY20" s="44"/>
      <c r="AZ20" s="44"/>
      <c r="BA20" s="44"/>
      <c r="BB20" s="44"/>
      <c r="BC20" s="44"/>
      <c r="BD20" s="44"/>
      <c r="BE20" s="44"/>
      <c r="BF20" s="44"/>
      <c r="BG20" s="44"/>
      <c r="BH20" s="44"/>
      <c r="BI20" s="44"/>
      <c r="BJ20" s="44"/>
      <c r="BK20" s="44"/>
      <c r="BL20" s="44"/>
      <c r="BM20" s="44"/>
      <c r="BN20" s="44"/>
      <c r="BO20" s="44"/>
      <c r="BP20" s="44"/>
      <c r="BQ20" s="44"/>
      <c r="BR20" s="44"/>
      <c r="BS20" s="44"/>
      <c r="BT20" s="44"/>
      <c r="BU20" s="44"/>
      <c r="BV20" s="44"/>
      <c r="BW20" s="44"/>
      <c r="BX20" s="44"/>
      <c r="BY20" s="44"/>
      <c r="BZ20" s="44"/>
      <c r="CA20" s="44"/>
      <c r="CB20" s="44"/>
      <c r="CC20" s="44"/>
      <c r="CD20" s="44"/>
      <c r="CE20" s="44"/>
      <c r="CF20" s="44"/>
      <c r="CG20" s="44"/>
      <c r="CH20" s="44"/>
      <c r="CI20" s="44"/>
      <c r="CJ20" s="44"/>
      <c r="CK20" s="44"/>
      <c r="CL20" s="44"/>
      <c r="CM20" s="44"/>
      <c r="CN20" s="44"/>
      <c r="CO20" s="44"/>
      <c r="CP20" s="44"/>
      <c r="CQ20" s="44"/>
      <c r="CR20" s="44"/>
      <c r="CS20" s="44"/>
      <c r="CT20" s="44"/>
      <c r="CU20" s="44"/>
      <c r="CV20" s="44"/>
      <c r="CW20" s="44"/>
      <c r="CX20" s="44"/>
      <c r="CY20" s="44"/>
      <c r="CZ20" s="44"/>
      <c r="DA20" s="44"/>
      <c r="DB20" s="44"/>
      <c r="DC20" s="44"/>
      <c r="DD20" s="44"/>
      <c r="DE20" s="44"/>
      <c r="DF20" s="44"/>
      <c r="DG20" s="44"/>
      <c r="DH20" s="44"/>
      <c r="DI20" s="44"/>
      <c r="DJ20" s="44"/>
      <c r="DK20" s="44"/>
      <c r="DL20" s="44"/>
      <c r="DM20" s="44"/>
      <c r="DN20" s="44"/>
      <c r="DO20" s="44"/>
      <c r="DP20" s="44"/>
      <c r="DQ20" s="44"/>
      <c r="DR20" s="44"/>
      <c r="DS20" s="44"/>
      <c r="DT20" s="44"/>
      <c r="DU20" s="44"/>
      <c r="DV20" s="44"/>
      <c r="DW20" s="44"/>
      <c r="DX20" s="44"/>
      <c r="DY20" s="44"/>
      <c r="DZ20" s="44"/>
      <c r="EA20" s="44"/>
      <c r="EB20" s="44"/>
      <c r="EC20" s="44"/>
      <c r="ED20" s="44"/>
      <c r="EE20" s="44"/>
      <c r="EF20" s="44"/>
      <c r="EG20" s="44"/>
      <c r="EH20" s="44"/>
      <c r="EI20" s="44"/>
      <c r="EJ20" s="44"/>
      <c r="EK20" s="44"/>
      <c r="EL20" s="44"/>
      <c r="EM20" s="44"/>
      <c r="EN20" s="44"/>
      <c r="EO20" s="44"/>
      <c r="EP20" s="44"/>
      <c r="EQ20" s="44"/>
      <c r="ER20" s="44"/>
      <c r="ES20" s="44"/>
    </row>
    <row r="21" spans="4:149" ht="15.75" customHeight="1" x14ac:dyDescent="0.25">
      <c r="I21" s="44"/>
      <c r="J21" s="44"/>
      <c r="K21" s="44"/>
      <c r="L21" s="44"/>
      <c r="M21" s="44"/>
      <c r="N21" s="44"/>
      <c r="O21" s="44"/>
      <c r="P21" s="44"/>
      <c r="Q21" s="44"/>
      <c r="R21" s="44"/>
      <c r="S21" s="44"/>
      <c r="T21" s="44"/>
      <c r="U21" s="44"/>
      <c r="V21" s="44"/>
      <c r="W21" s="44"/>
      <c r="X21" s="44"/>
      <c r="Y21" s="44"/>
      <c r="Z21" s="44"/>
      <c r="AA21" s="44"/>
      <c r="AB21" s="44"/>
      <c r="AC21" s="44"/>
      <c r="AD21" s="44"/>
      <c r="AE21" s="44"/>
      <c r="AF21" s="44"/>
      <c r="AG21" s="44"/>
      <c r="AH21" s="44"/>
      <c r="AI21" s="44"/>
      <c r="AJ21" s="44"/>
      <c r="AK21" s="44"/>
      <c r="AL21" s="44"/>
      <c r="AM21" s="44"/>
      <c r="AN21" s="44"/>
      <c r="AO21" s="44"/>
      <c r="AP21" s="44"/>
      <c r="AQ21" s="44"/>
      <c r="AR21" s="44"/>
      <c r="AS21" s="44"/>
      <c r="AT21" s="44"/>
      <c r="AU21" s="44"/>
      <c r="AV21" s="44"/>
      <c r="AW21" s="44"/>
      <c r="AX21" s="44"/>
      <c r="AY21" s="44"/>
      <c r="AZ21" s="44"/>
      <c r="BA21" s="44"/>
      <c r="BB21" s="44"/>
      <c r="BC21" s="44"/>
      <c r="BD21" s="44"/>
      <c r="BE21" s="44"/>
      <c r="BF21" s="44"/>
      <c r="BG21" s="44"/>
      <c r="BH21" s="44"/>
      <c r="BI21" s="44"/>
      <c r="BJ21" s="44"/>
      <c r="BK21" s="44"/>
      <c r="BL21" s="44"/>
      <c r="BM21" s="44"/>
      <c r="BN21" s="44"/>
      <c r="BO21" s="44"/>
      <c r="BP21" s="44"/>
      <c r="BQ21" s="44"/>
      <c r="BR21" s="44"/>
      <c r="BS21" s="44"/>
      <c r="BT21" s="44"/>
      <c r="BU21" s="44"/>
      <c r="BV21" s="44"/>
      <c r="BW21" s="44"/>
      <c r="BX21" s="44"/>
      <c r="BY21" s="44"/>
      <c r="BZ21" s="44"/>
      <c r="CA21" s="44"/>
      <c r="CB21" s="44"/>
      <c r="CC21" s="44"/>
      <c r="CD21" s="44"/>
      <c r="CE21" s="44"/>
      <c r="CF21" s="44"/>
      <c r="CG21" s="44"/>
      <c r="CH21" s="44"/>
      <c r="CI21" s="44"/>
      <c r="CJ21" s="44"/>
      <c r="CK21" s="44"/>
      <c r="CL21" s="44"/>
      <c r="CM21" s="44"/>
      <c r="CN21" s="44"/>
      <c r="CO21" s="44"/>
      <c r="CP21" s="44"/>
      <c r="CQ21" s="44"/>
      <c r="CR21" s="44"/>
      <c r="CS21" s="44"/>
      <c r="CT21" s="44"/>
      <c r="CU21" s="44"/>
      <c r="CV21" s="44"/>
      <c r="CW21" s="44"/>
      <c r="CX21" s="44"/>
      <c r="CY21" s="44"/>
      <c r="CZ21" s="44"/>
      <c r="DA21" s="44"/>
      <c r="DB21" s="44"/>
      <c r="DC21" s="44"/>
      <c r="DD21" s="44"/>
      <c r="DE21" s="44"/>
      <c r="DF21" s="44"/>
      <c r="DG21" s="44"/>
      <c r="DH21" s="44"/>
      <c r="DI21" s="44"/>
      <c r="DJ21" s="44"/>
      <c r="DK21" s="44"/>
      <c r="DL21" s="44"/>
      <c r="DM21" s="44"/>
      <c r="DN21" s="44"/>
      <c r="DO21" s="44"/>
      <c r="DP21" s="44"/>
      <c r="DQ21" s="44"/>
      <c r="DR21" s="44"/>
      <c r="DS21" s="44"/>
      <c r="DT21" s="44"/>
      <c r="DU21" s="44"/>
      <c r="DV21" s="44"/>
      <c r="DW21" s="44"/>
      <c r="DX21" s="44"/>
      <c r="DY21" s="44"/>
      <c r="DZ21" s="44"/>
      <c r="EA21" s="44"/>
      <c r="EB21" s="44"/>
      <c r="EC21" s="44"/>
      <c r="ED21" s="44"/>
      <c r="EE21" s="44"/>
      <c r="EF21" s="44"/>
      <c r="EG21" s="44"/>
      <c r="EH21" s="44"/>
      <c r="EI21" s="44"/>
      <c r="EJ21" s="44"/>
      <c r="EK21" s="44"/>
      <c r="EL21" s="44"/>
      <c r="EM21" s="44"/>
      <c r="EN21" s="44"/>
      <c r="EO21" s="44"/>
      <c r="EP21" s="44"/>
      <c r="EQ21" s="44"/>
      <c r="ER21" s="44"/>
      <c r="ES21" s="44"/>
    </row>
    <row r="22" spans="4:149" ht="15.75" customHeight="1" x14ac:dyDescent="0.25">
      <c r="I22" s="44"/>
      <c r="J22" s="44"/>
      <c r="K22" s="44"/>
      <c r="L22" s="44"/>
      <c r="M22" s="44"/>
      <c r="N22" s="44"/>
      <c r="O22" s="44"/>
      <c r="P22" s="44"/>
      <c r="Q22" s="44"/>
      <c r="R22" s="44"/>
      <c r="S22" s="44"/>
      <c r="T22" s="44"/>
      <c r="U22" s="44"/>
      <c r="V22" s="44"/>
      <c r="W22" s="44"/>
      <c r="X22" s="44"/>
      <c r="Y22" s="44"/>
      <c r="Z22" s="44"/>
      <c r="AA22" s="44"/>
      <c r="AB22" s="44"/>
      <c r="AC22" s="44"/>
      <c r="AD22" s="44"/>
      <c r="AE22" s="44"/>
      <c r="AF22" s="44"/>
      <c r="AG22" s="44"/>
      <c r="AH22" s="44"/>
      <c r="AI22" s="44"/>
      <c r="AJ22" s="44"/>
      <c r="AK22" s="44"/>
      <c r="AL22" s="44"/>
      <c r="AM22" s="44"/>
      <c r="AN22" s="44"/>
      <c r="AO22" s="44"/>
      <c r="AP22" s="44"/>
      <c r="AQ22" s="44"/>
      <c r="AR22" s="44"/>
      <c r="AS22" s="44"/>
      <c r="AT22" s="44"/>
      <c r="AU22" s="44"/>
      <c r="AV22" s="44"/>
      <c r="AW22" s="44"/>
      <c r="AX22" s="44"/>
      <c r="AY22" s="44"/>
      <c r="AZ22" s="44"/>
      <c r="BA22" s="44"/>
      <c r="BB22" s="44"/>
      <c r="BC22" s="44"/>
      <c r="BD22" s="44"/>
      <c r="BE22" s="44"/>
      <c r="BF22" s="44"/>
      <c r="BG22" s="44"/>
      <c r="BH22" s="44"/>
      <c r="BI22" s="44"/>
      <c r="BJ22" s="44"/>
      <c r="BK22" s="44"/>
      <c r="BL22" s="44"/>
      <c r="BM22" s="44"/>
      <c r="BN22" s="44"/>
      <c r="BO22" s="44"/>
      <c r="BP22" s="44"/>
      <c r="BQ22" s="44"/>
      <c r="BR22" s="44"/>
      <c r="BS22" s="44"/>
      <c r="BT22" s="44"/>
      <c r="BU22" s="44"/>
      <c r="BV22" s="44"/>
      <c r="BW22" s="44"/>
      <c r="BX22" s="44"/>
      <c r="BY22" s="44"/>
      <c r="BZ22" s="44"/>
      <c r="CA22" s="44"/>
      <c r="CB22" s="44"/>
      <c r="CC22" s="44"/>
      <c r="CD22" s="44"/>
      <c r="CE22" s="44"/>
      <c r="CF22" s="44"/>
      <c r="CG22" s="44"/>
      <c r="CH22" s="44"/>
      <c r="CI22" s="44"/>
      <c r="CJ22" s="44"/>
      <c r="CK22" s="44"/>
      <c r="CL22" s="44"/>
      <c r="CM22" s="44"/>
      <c r="CN22" s="44"/>
      <c r="CO22" s="44"/>
      <c r="CP22" s="44"/>
      <c r="CQ22" s="44"/>
      <c r="CR22" s="44"/>
      <c r="CS22" s="44"/>
      <c r="CT22" s="44"/>
      <c r="CU22" s="44"/>
      <c r="CV22" s="44"/>
      <c r="CW22" s="44"/>
      <c r="CX22" s="44"/>
      <c r="CY22" s="44"/>
      <c r="CZ22" s="44"/>
      <c r="DA22" s="44"/>
      <c r="DB22" s="44"/>
      <c r="DC22" s="44"/>
      <c r="DD22" s="44"/>
      <c r="DE22" s="44"/>
      <c r="DF22" s="44"/>
      <c r="DG22" s="44"/>
      <c r="DH22" s="44"/>
      <c r="DI22" s="44"/>
      <c r="DJ22" s="44"/>
      <c r="DK22" s="44"/>
      <c r="DL22" s="44"/>
      <c r="DM22" s="44"/>
      <c r="DN22" s="44"/>
      <c r="DO22" s="44"/>
      <c r="DP22" s="44"/>
      <c r="DQ22" s="44"/>
      <c r="DR22" s="44"/>
      <c r="DS22" s="44"/>
      <c r="DT22" s="44"/>
      <c r="DU22" s="44"/>
      <c r="DV22" s="44"/>
      <c r="DW22" s="44"/>
      <c r="DX22" s="44"/>
      <c r="DY22" s="44"/>
      <c r="DZ22" s="44"/>
      <c r="EA22" s="44"/>
      <c r="EB22" s="44"/>
      <c r="EC22" s="44"/>
      <c r="ED22" s="44"/>
      <c r="EE22" s="44"/>
      <c r="EF22" s="44"/>
      <c r="EG22" s="44"/>
      <c r="EH22" s="44"/>
      <c r="EI22" s="44"/>
      <c r="EJ22" s="44"/>
      <c r="EK22" s="44"/>
      <c r="EL22" s="44"/>
      <c r="EM22" s="44"/>
      <c r="EN22" s="44"/>
      <c r="EO22" s="44"/>
      <c r="EP22" s="44"/>
      <c r="EQ22" s="44"/>
      <c r="ER22" s="44"/>
      <c r="ES22" s="44"/>
    </row>
    <row r="23" spans="4:149" ht="15.75" customHeight="1" x14ac:dyDescent="0.25">
      <c r="I23" s="44"/>
      <c r="J23" s="44"/>
      <c r="K23" s="44"/>
      <c r="L23" s="44"/>
      <c r="M23" s="44"/>
      <c r="N23" s="44"/>
      <c r="O23" s="44"/>
      <c r="P23" s="44"/>
      <c r="Q23" s="44"/>
      <c r="R23" s="44"/>
      <c r="S23" s="44"/>
      <c r="T23" s="44"/>
      <c r="U23" s="44"/>
      <c r="V23" s="44"/>
      <c r="W23" s="44"/>
      <c r="X23" s="44"/>
      <c r="Y23" s="44"/>
      <c r="Z23" s="44"/>
      <c r="AA23" s="44"/>
      <c r="AB23" s="44"/>
      <c r="AC23" s="44"/>
      <c r="AD23" s="44"/>
      <c r="AE23" s="44"/>
      <c r="AF23" s="44"/>
      <c r="AG23" s="44"/>
      <c r="AH23" s="44"/>
      <c r="AI23" s="44"/>
      <c r="AJ23" s="44"/>
      <c r="AK23" s="44"/>
      <c r="AL23" s="44"/>
      <c r="AM23" s="44"/>
      <c r="AN23" s="44"/>
      <c r="AO23" s="44"/>
      <c r="AP23" s="44"/>
      <c r="AQ23" s="44"/>
      <c r="AR23" s="44"/>
      <c r="AS23" s="44"/>
      <c r="AT23" s="44"/>
      <c r="AU23" s="44"/>
      <c r="AV23" s="44"/>
      <c r="AW23" s="44"/>
      <c r="AX23" s="44"/>
      <c r="AY23" s="44"/>
      <c r="AZ23" s="44"/>
      <c r="BA23" s="44"/>
      <c r="BB23" s="44"/>
      <c r="BC23" s="44"/>
      <c r="BD23" s="44"/>
      <c r="BE23" s="44"/>
      <c r="BF23" s="44"/>
      <c r="BG23" s="44"/>
      <c r="BH23" s="44"/>
      <c r="BI23" s="44"/>
      <c r="BJ23" s="44"/>
      <c r="BK23" s="44"/>
      <c r="BL23" s="44"/>
      <c r="BM23" s="44"/>
      <c r="BN23" s="44"/>
      <c r="BO23" s="44"/>
      <c r="BP23" s="44"/>
      <c r="BQ23" s="44"/>
      <c r="BR23" s="44"/>
      <c r="BS23" s="44"/>
      <c r="BT23" s="44"/>
      <c r="BU23" s="44"/>
      <c r="BV23" s="44"/>
      <c r="BW23" s="44"/>
      <c r="BX23" s="44"/>
      <c r="BY23" s="44"/>
      <c r="BZ23" s="44"/>
      <c r="CA23" s="44"/>
      <c r="CB23" s="44"/>
      <c r="CC23" s="44"/>
      <c r="CD23" s="44"/>
      <c r="CE23" s="44"/>
      <c r="CF23" s="44"/>
      <c r="CG23" s="44"/>
      <c r="CH23" s="44"/>
      <c r="CI23" s="44"/>
      <c r="CJ23" s="44"/>
      <c r="CK23" s="44"/>
      <c r="CL23" s="44"/>
      <c r="CM23" s="44"/>
      <c r="CN23" s="44"/>
      <c r="CO23" s="44"/>
      <c r="CP23" s="44"/>
      <c r="CQ23" s="44"/>
      <c r="CR23" s="44"/>
      <c r="CS23" s="44"/>
      <c r="CT23" s="44"/>
      <c r="CU23" s="44"/>
      <c r="CV23" s="44"/>
      <c r="CW23" s="44"/>
      <c r="CX23" s="44"/>
      <c r="CY23" s="44"/>
      <c r="CZ23" s="44"/>
      <c r="DA23" s="44"/>
      <c r="DB23" s="44"/>
      <c r="DC23" s="44"/>
      <c r="DD23" s="44"/>
      <c r="DE23" s="44"/>
      <c r="DF23" s="44"/>
      <c r="DG23" s="44"/>
      <c r="DH23" s="44"/>
      <c r="DI23" s="44"/>
      <c r="DJ23" s="44"/>
      <c r="DK23" s="44"/>
      <c r="DL23" s="44"/>
      <c r="DM23" s="44"/>
      <c r="DN23" s="44"/>
      <c r="DO23" s="44"/>
      <c r="DP23" s="44"/>
      <c r="DQ23" s="44"/>
      <c r="DR23" s="44"/>
      <c r="DS23" s="44"/>
      <c r="DT23" s="44"/>
      <c r="DU23" s="44"/>
      <c r="DV23" s="44"/>
      <c r="DW23" s="44"/>
      <c r="DX23" s="44"/>
      <c r="DY23" s="44"/>
      <c r="DZ23" s="44"/>
      <c r="EA23" s="44"/>
      <c r="EB23" s="44"/>
      <c r="EC23" s="44"/>
      <c r="ED23" s="44"/>
      <c r="EE23" s="44"/>
      <c r="EF23" s="44"/>
      <c r="EG23" s="44"/>
      <c r="EH23" s="44"/>
      <c r="EI23" s="44"/>
      <c r="EJ23" s="44"/>
      <c r="EK23" s="44"/>
      <c r="EL23" s="44"/>
      <c r="EM23" s="44"/>
      <c r="EN23" s="44"/>
      <c r="EO23" s="44"/>
      <c r="EP23" s="44"/>
      <c r="EQ23" s="44"/>
      <c r="ER23" s="44"/>
      <c r="ES23" s="44"/>
    </row>
    <row r="24" spans="4:149" ht="15.75" customHeight="1" x14ac:dyDescent="0.25">
      <c r="I24" s="44"/>
      <c r="J24" s="44"/>
      <c r="K24" s="44"/>
      <c r="L24" s="44"/>
      <c r="M24" s="44"/>
      <c r="N24" s="44"/>
      <c r="O24" s="44"/>
      <c r="P24" s="44"/>
      <c r="Q24" s="44"/>
      <c r="R24" s="44"/>
      <c r="S24" s="44"/>
      <c r="T24" s="44"/>
      <c r="U24" s="44"/>
      <c r="V24" s="44"/>
      <c r="W24" s="44"/>
      <c r="X24" s="44"/>
      <c r="Y24" s="44"/>
      <c r="Z24" s="44"/>
      <c r="AA24" s="44"/>
      <c r="AB24" s="44"/>
      <c r="AC24" s="44"/>
      <c r="AD24" s="44"/>
      <c r="AE24" s="44"/>
      <c r="AF24" s="44"/>
      <c r="AG24" s="44"/>
      <c r="AH24" s="44"/>
      <c r="AI24" s="44"/>
      <c r="AJ24" s="44"/>
      <c r="AK24" s="44"/>
      <c r="AL24" s="44"/>
      <c r="AM24" s="44"/>
      <c r="AN24" s="44"/>
      <c r="AO24" s="44"/>
      <c r="AP24" s="44"/>
      <c r="AQ24" s="44"/>
      <c r="AR24" s="44"/>
      <c r="AS24" s="44"/>
      <c r="AT24" s="44"/>
      <c r="AU24" s="44"/>
      <c r="AV24" s="44"/>
      <c r="AW24" s="44"/>
      <c r="AX24" s="44"/>
      <c r="AY24" s="44"/>
      <c r="AZ24" s="44"/>
      <c r="BA24" s="44"/>
      <c r="BB24" s="44"/>
      <c r="BC24" s="44"/>
      <c r="BD24" s="44"/>
      <c r="BE24" s="44"/>
      <c r="BF24" s="44"/>
      <c r="BG24" s="44"/>
      <c r="BH24" s="44"/>
      <c r="BI24" s="44"/>
      <c r="BJ24" s="44"/>
      <c r="BK24" s="44"/>
      <c r="BL24" s="44"/>
      <c r="BM24" s="44"/>
      <c r="BN24" s="44"/>
      <c r="BO24" s="44"/>
      <c r="BP24" s="44"/>
      <c r="BQ24" s="44"/>
      <c r="BR24" s="44"/>
      <c r="BS24" s="44"/>
      <c r="BT24" s="44"/>
      <c r="BU24" s="44"/>
      <c r="BV24" s="44"/>
      <c r="BW24" s="44"/>
      <c r="BX24" s="44"/>
      <c r="BY24" s="44"/>
      <c r="BZ24" s="44"/>
      <c r="CA24" s="44"/>
      <c r="CB24" s="44"/>
      <c r="CC24" s="44"/>
      <c r="CD24" s="44"/>
      <c r="CE24" s="44"/>
      <c r="CF24" s="44"/>
      <c r="CG24" s="44"/>
      <c r="CH24" s="44"/>
      <c r="CI24" s="44"/>
      <c r="CJ24" s="44"/>
      <c r="CK24" s="44"/>
      <c r="CL24" s="44"/>
      <c r="CM24" s="44"/>
      <c r="CN24" s="44"/>
      <c r="CO24" s="44"/>
      <c r="CP24" s="44"/>
      <c r="CQ24" s="44"/>
      <c r="CR24" s="44"/>
      <c r="CS24" s="44"/>
      <c r="CT24" s="44"/>
      <c r="CU24" s="44"/>
      <c r="CV24" s="44"/>
      <c r="CW24" s="44"/>
      <c r="CX24" s="44"/>
      <c r="CY24" s="44"/>
      <c r="CZ24" s="44"/>
      <c r="DA24" s="44"/>
      <c r="DB24" s="44"/>
      <c r="DC24" s="44"/>
      <c r="DD24" s="44"/>
      <c r="DE24" s="44"/>
      <c r="DF24" s="44"/>
      <c r="DG24" s="44"/>
      <c r="DH24" s="44"/>
      <c r="DI24" s="44"/>
      <c r="DJ24" s="44"/>
      <c r="DK24" s="44"/>
      <c r="DL24" s="44"/>
      <c r="DM24" s="44"/>
      <c r="DN24" s="44"/>
      <c r="DO24" s="44"/>
      <c r="DP24" s="44"/>
      <c r="DQ24" s="44"/>
      <c r="DR24" s="44"/>
      <c r="DS24" s="44"/>
      <c r="DT24" s="44"/>
      <c r="DU24" s="44"/>
      <c r="DV24" s="44"/>
      <c r="DW24" s="44"/>
      <c r="DX24" s="44"/>
      <c r="DY24" s="44"/>
      <c r="DZ24" s="44"/>
      <c r="EA24" s="44"/>
      <c r="EB24" s="44"/>
      <c r="EC24" s="44"/>
      <c r="ED24" s="44"/>
      <c r="EE24" s="44"/>
      <c r="EF24" s="44"/>
      <c r="EG24" s="44"/>
      <c r="EH24" s="44"/>
      <c r="EI24" s="44"/>
      <c r="EJ24" s="44"/>
      <c r="EK24" s="44"/>
      <c r="EL24" s="44"/>
      <c r="EM24" s="44"/>
      <c r="EN24" s="44"/>
      <c r="EO24" s="44"/>
      <c r="EP24" s="44"/>
      <c r="EQ24" s="44"/>
      <c r="ER24" s="44"/>
      <c r="ES24" s="44"/>
    </row>
    <row r="25" spans="4:149" ht="15.75" customHeight="1" x14ac:dyDescent="0.25">
      <c r="I25" s="44"/>
      <c r="J25" s="44"/>
      <c r="K25" s="44"/>
      <c r="L25" s="44"/>
      <c r="M25" s="44"/>
      <c r="N25" s="44"/>
      <c r="O25" s="44"/>
      <c r="P25" s="44"/>
      <c r="Q25" s="44"/>
      <c r="R25" s="44"/>
      <c r="S25" s="44"/>
      <c r="T25" s="44"/>
      <c r="U25" s="44"/>
      <c r="V25" s="44"/>
      <c r="W25" s="44"/>
      <c r="X25" s="44"/>
      <c r="Y25" s="44"/>
      <c r="Z25" s="44"/>
      <c r="AA25" s="44"/>
      <c r="AB25" s="44"/>
      <c r="AC25" s="44"/>
      <c r="AD25" s="44"/>
      <c r="AE25" s="44"/>
      <c r="AF25" s="44"/>
      <c r="AG25" s="44"/>
      <c r="AH25" s="44"/>
      <c r="AI25" s="44"/>
      <c r="AJ25" s="44"/>
      <c r="AK25" s="44"/>
      <c r="AL25" s="44"/>
      <c r="AM25" s="44"/>
      <c r="AN25" s="44"/>
      <c r="AO25" s="44"/>
      <c r="AP25" s="44"/>
      <c r="AQ25" s="44"/>
      <c r="AR25" s="44"/>
      <c r="AS25" s="44"/>
      <c r="AT25" s="44"/>
      <c r="AU25" s="44"/>
      <c r="AV25" s="44"/>
      <c r="AW25" s="44"/>
      <c r="AX25" s="44"/>
      <c r="AY25" s="44"/>
      <c r="AZ25" s="44"/>
      <c r="BA25" s="44"/>
      <c r="BB25" s="44"/>
      <c r="BC25" s="44"/>
      <c r="BD25" s="44"/>
      <c r="BE25" s="44"/>
      <c r="BF25" s="44"/>
      <c r="BG25" s="44"/>
      <c r="BH25" s="44"/>
      <c r="BI25" s="44"/>
      <c r="BJ25" s="44"/>
      <c r="BK25" s="44"/>
      <c r="BL25" s="44"/>
      <c r="BM25" s="44"/>
      <c r="BN25" s="44"/>
      <c r="BO25" s="44"/>
      <c r="BP25" s="44"/>
      <c r="BQ25" s="44"/>
      <c r="BR25" s="44"/>
      <c r="BS25" s="44"/>
      <c r="BT25" s="44"/>
      <c r="BU25" s="44"/>
      <c r="BV25" s="44"/>
      <c r="BW25" s="44"/>
      <c r="BX25" s="44"/>
      <c r="BY25" s="44"/>
      <c r="BZ25" s="44"/>
      <c r="CA25" s="44"/>
      <c r="CB25" s="44"/>
      <c r="CC25" s="44"/>
      <c r="CD25" s="44"/>
      <c r="CE25" s="44"/>
      <c r="CF25" s="44"/>
      <c r="CG25" s="44"/>
      <c r="CH25" s="44"/>
      <c r="CI25" s="44"/>
      <c r="CJ25" s="44"/>
      <c r="CK25" s="44"/>
      <c r="CL25" s="44"/>
      <c r="CM25" s="44"/>
      <c r="CN25" s="44"/>
      <c r="CO25" s="44"/>
      <c r="CP25" s="44"/>
      <c r="CQ25" s="44"/>
      <c r="CR25" s="44"/>
      <c r="CS25" s="44"/>
      <c r="CT25" s="44"/>
      <c r="CU25" s="44"/>
      <c r="CV25" s="44"/>
      <c r="CW25" s="44"/>
      <c r="CX25" s="44"/>
      <c r="CY25" s="44"/>
      <c r="CZ25" s="44"/>
      <c r="DA25" s="44"/>
      <c r="DB25" s="44"/>
      <c r="DC25" s="44"/>
      <c r="DD25" s="44"/>
      <c r="DE25" s="44"/>
      <c r="DF25" s="44"/>
      <c r="DG25" s="44"/>
      <c r="DH25" s="44"/>
      <c r="DI25" s="44"/>
      <c r="DJ25" s="44"/>
      <c r="DK25" s="44"/>
      <c r="DL25" s="44"/>
      <c r="DM25" s="44"/>
      <c r="DN25" s="44"/>
      <c r="DO25" s="44"/>
      <c r="DP25" s="44"/>
      <c r="DQ25" s="44"/>
      <c r="DR25" s="44"/>
      <c r="DS25" s="44"/>
      <c r="DT25" s="44"/>
      <c r="DU25" s="44"/>
      <c r="DV25" s="44"/>
      <c r="DW25" s="44"/>
      <c r="DX25" s="44"/>
      <c r="DY25" s="44"/>
      <c r="DZ25" s="44"/>
      <c r="EA25" s="44"/>
      <c r="EB25" s="44"/>
      <c r="EC25" s="44"/>
      <c r="ED25" s="44"/>
      <c r="EE25" s="44"/>
      <c r="EF25" s="44"/>
      <c r="EG25" s="44"/>
      <c r="EH25" s="44"/>
      <c r="EI25" s="44"/>
      <c r="EJ25" s="44"/>
      <c r="EK25" s="44"/>
      <c r="EL25" s="44"/>
      <c r="EM25" s="44"/>
      <c r="EN25" s="44"/>
      <c r="EO25" s="44"/>
      <c r="EP25" s="44"/>
      <c r="EQ25" s="44"/>
      <c r="ER25" s="44"/>
      <c r="ES25" s="44"/>
    </row>
    <row r="26" spans="4:149" ht="15.75" customHeight="1" x14ac:dyDescent="0.25">
      <c r="I26" s="44"/>
      <c r="J26" s="44"/>
      <c r="K26" s="44"/>
      <c r="L26" s="44"/>
      <c r="M26" s="44"/>
      <c r="N26" s="44"/>
      <c r="O26" s="44"/>
      <c r="P26" s="44"/>
      <c r="Q26" s="44"/>
      <c r="R26" s="44"/>
      <c r="S26" s="44"/>
      <c r="T26" s="44"/>
      <c r="U26" s="44"/>
      <c r="V26" s="44"/>
      <c r="W26" s="44"/>
      <c r="X26" s="44"/>
      <c r="Y26" s="44"/>
      <c r="Z26" s="44"/>
      <c r="AA26" s="44"/>
      <c r="AB26" s="44"/>
      <c r="AC26" s="44"/>
      <c r="AD26" s="44"/>
      <c r="AE26" s="44"/>
      <c r="AF26" s="44"/>
      <c r="AG26" s="44"/>
      <c r="AH26" s="44"/>
      <c r="AI26" s="44"/>
      <c r="AJ26" s="44"/>
      <c r="AK26" s="44"/>
      <c r="AL26" s="44"/>
      <c r="AM26" s="44"/>
      <c r="AN26" s="44"/>
      <c r="AO26" s="44"/>
      <c r="AP26" s="44"/>
      <c r="AQ26" s="44"/>
      <c r="AR26" s="44"/>
      <c r="AS26" s="44"/>
      <c r="AT26" s="44"/>
      <c r="AU26" s="44"/>
      <c r="AV26" s="44"/>
      <c r="AW26" s="44"/>
      <c r="AX26" s="44"/>
      <c r="AY26" s="44"/>
      <c r="AZ26" s="44"/>
      <c r="BA26" s="44"/>
      <c r="BB26" s="44"/>
      <c r="BC26" s="44"/>
      <c r="BD26" s="44"/>
      <c r="BE26" s="44"/>
      <c r="BF26" s="44"/>
      <c r="BG26" s="44"/>
      <c r="BH26" s="44"/>
      <c r="BI26" s="44"/>
      <c r="BJ26" s="44"/>
      <c r="BK26" s="44"/>
      <c r="BL26" s="44"/>
      <c r="BM26" s="44"/>
      <c r="BN26" s="44"/>
      <c r="BO26" s="44"/>
      <c r="BP26" s="44"/>
      <c r="BQ26" s="44"/>
      <c r="BR26" s="44"/>
      <c r="BS26" s="44"/>
      <c r="BT26" s="44"/>
      <c r="BU26" s="44"/>
      <c r="BV26" s="44"/>
      <c r="BW26" s="44"/>
      <c r="BX26" s="44"/>
      <c r="BY26" s="44"/>
      <c r="BZ26" s="44"/>
      <c r="CA26" s="44"/>
      <c r="CB26" s="44"/>
      <c r="CC26" s="44"/>
      <c r="CD26" s="44"/>
      <c r="CE26" s="44"/>
      <c r="CF26" s="44"/>
      <c r="CG26" s="44"/>
      <c r="CH26" s="44"/>
      <c r="CI26" s="44"/>
      <c r="CJ26" s="44"/>
      <c r="CK26" s="44"/>
      <c r="CL26" s="44"/>
      <c r="CM26" s="44"/>
      <c r="CN26" s="44"/>
      <c r="CO26" s="44"/>
      <c r="CP26" s="44"/>
      <c r="CQ26" s="44"/>
      <c r="CR26" s="44"/>
      <c r="CS26" s="44"/>
      <c r="CT26" s="44"/>
      <c r="CU26" s="44"/>
      <c r="CV26" s="44"/>
      <c r="CW26" s="44"/>
      <c r="CX26" s="44"/>
      <c r="CY26" s="44"/>
      <c r="CZ26" s="44"/>
      <c r="DA26" s="44"/>
      <c r="DB26" s="44"/>
      <c r="DC26" s="44"/>
      <c r="DD26" s="44"/>
      <c r="DE26" s="44"/>
      <c r="DF26" s="44"/>
      <c r="DG26" s="44"/>
      <c r="DH26" s="44"/>
      <c r="DI26" s="44"/>
      <c r="DJ26" s="44"/>
      <c r="DK26" s="44"/>
      <c r="DL26" s="44"/>
      <c r="DM26" s="44"/>
      <c r="DN26" s="44"/>
      <c r="DO26" s="44"/>
      <c r="DP26" s="44"/>
      <c r="DQ26" s="44"/>
      <c r="DR26" s="44"/>
      <c r="DS26" s="44"/>
      <c r="DT26" s="44"/>
      <c r="DU26" s="44"/>
      <c r="DV26" s="44"/>
      <c r="DW26" s="44"/>
      <c r="DX26" s="44"/>
      <c r="DY26" s="44"/>
      <c r="DZ26" s="44"/>
      <c r="EA26" s="44"/>
      <c r="EB26" s="44"/>
      <c r="EC26" s="44"/>
      <c r="ED26" s="44"/>
      <c r="EE26" s="44"/>
      <c r="EF26" s="44"/>
      <c r="EG26" s="44"/>
      <c r="EH26" s="44"/>
      <c r="EI26" s="44"/>
      <c r="EJ26" s="44"/>
      <c r="EK26" s="44"/>
      <c r="EL26" s="44"/>
      <c r="EM26" s="44"/>
      <c r="EN26" s="44"/>
      <c r="EO26" s="44"/>
      <c r="EP26" s="44"/>
      <c r="EQ26" s="44"/>
      <c r="ER26" s="44"/>
      <c r="ES26" s="44"/>
    </row>
    <row r="27" spans="4:149" ht="15.75" customHeight="1" x14ac:dyDescent="0.25">
      <c r="I27" s="44"/>
      <c r="J27" s="44"/>
      <c r="K27" s="44"/>
      <c r="L27" s="44"/>
      <c r="M27" s="44"/>
      <c r="N27" s="44"/>
      <c r="O27" s="44"/>
      <c r="P27" s="44"/>
      <c r="Q27" s="44"/>
      <c r="R27" s="44"/>
      <c r="S27" s="44"/>
      <c r="T27" s="44"/>
      <c r="U27" s="44"/>
      <c r="V27" s="44"/>
      <c r="W27" s="44"/>
      <c r="X27" s="44"/>
      <c r="Y27" s="44"/>
      <c r="Z27" s="44"/>
      <c r="AA27" s="44"/>
      <c r="AB27" s="44"/>
      <c r="AC27" s="44"/>
      <c r="AD27" s="44"/>
      <c r="AE27" s="44"/>
      <c r="AF27" s="44"/>
      <c r="AG27" s="44"/>
      <c r="AH27" s="44"/>
      <c r="AI27" s="44"/>
      <c r="AJ27" s="44"/>
      <c r="AK27" s="44"/>
      <c r="AL27" s="44"/>
      <c r="AM27" s="44"/>
      <c r="AN27" s="44"/>
      <c r="AO27" s="44"/>
      <c r="AP27" s="44"/>
      <c r="AQ27" s="44"/>
      <c r="AR27" s="44"/>
      <c r="AS27" s="44"/>
      <c r="AT27" s="44"/>
      <c r="AU27" s="44"/>
      <c r="AV27" s="44"/>
      <c r="AW27" s="44"/>
      <c r="AX27" s="44"/>
      <c r="AY27" s="44"/>
      <c r="AZ27" s="44"/>
      <c r="BA27" s="44"/>
      <c r="BB27" s="44"/>
      <c r="BC27" s="44"/>
      <c r="BD27" s="44"/>
      <c r="BE27" s="44"/>
      <c r="BF27" s="44"/>
      <c r="BG27" s="44"/>
      <c r="BH27" s="44"/>
      <c r="BI27" s="44"/>
      <c r="BJ27" s="44"/>
      <c r="BK27" s="44"/>
      <c r="BL27" s="44"/>
      <c r="BM27" s="44"/>
      <c r="BN27" s="44"/>
      <c r="BO27" s="44"/>
      <c r="BP27" s="44"/>
      <c r="BQ27" s="44"/>
      <c r="BR27" s="44"/>
      <c r="BS27" s="44"/>
      <c r="BT27" s="44"/>
      <c r="BU27" s="44"/>
      <c r="BV27" s="44"/>
      <c r="BW27" s="44"/>
      <c r="BX27" s="44"/>
      <c r="BY27" s="44"/>
      <c r="BZ27" s="44"/>
      <c r="CA27" s="44"/>
      <c r="CB27" s="44"/>
      <c r="CC27" s="44"/>
      <c r="CD27" s="44"/>
      <c r="CE27" s="44"/>
      <c r="CF27" s="44"/>
      <c r="CG27" s="44"/>
      <c r="CH27" s="44"/>
      <c r="CI27" s="44"/>
      <c r="CJ27" s="44"/>
      <c r="CK27" s="44"/>
      <c r="CL27" s="44"/>
      <c r="CM27" s="44"/>
      <c r="CN27" s="44"/>
      <c r="CO27" s="44"/>
      <c r="CP27" s="44"/>
      <c r="CQ27" s="44"/>
      <c r="CR27" s="44"/>
      <c r="CS27" s="44"/>
      <c r="CT27" s="44"/>
      <c r="CU27" s="44"/>
      <c r="CV27" s="44"/>
      <c r="CW27" s="44"/>
      <c r="CX27" s="44"/>
      <c r="CY27" s="44"/>
      <c r="CZ27" s="44"/>
      <c r="DA27" s="44"/>
      <c r="DB27" s="44"/>
      <c r="DC27" s="44"/>
      <c r="DD27" s="44"/>
      <c r="DE27" s="44"/>
      <c r="DF27" s="44"/>
      <c r="DG27" s="44"/>
      <c r="DH27" s="44"/>
      <c r="DI27" s="44"/>
      <c r="DJ27" s="44"/>
      <c r="DK27" s="44"/>
      <c r="DL27" s="44"/>
      <c r="DM27" s="44"/>
      <c r="DN27" s="44"/>
      <c r="DO27" s="44"/>
      <c r="DP27" s="44"/>
      <c r="DQ27" s="44"/>
      <c r="DR27" s="44"/>
      <c r="DS27" s="44"/>
      <c r="DT27" s="44"/>
      <c r="DU27" s="44"/>
      <c r="DV27" s="44"/>
      <c r="DW27" s="44"/>
      <c r="DX27" s="44"/>
      <c r="DY27" s="44"/>
      <c r="DZ27" s="44"/>
      <c r="EA27" s="44"/>
      <c r="EB27" s="44"/>
      <c r="EC27" s="44"/>
      <c r="ED27" s="44"/>
      <c r="EE27" s="44"/>
      <c r="EF27" s="44"/>
      <c r="EG27" s="44"/>
      <c r="EH27" s="44"/>
      <c r="EI27" s="44"/>
      <c r="EJ27" s="44"/>
      <c r="EK27" s="44"/>
      <c r="EL27" s="44"/>
      <c r="EM27" s="44"/>
      <c r="EN27" s="44"/>
      <c r="EO27" s="44"/>
      <c r="EP27" s="44"/>
      <c r="EQ27" s="44"/>
      <c r="ER27" s="44"/>
      <c r="ES27" s="44"/>
    </row>
    <row r="28" spans="4:149" ht="15.75" customHeight="1" x14ac:dyDescent="0.25">
      <c r="I28" s="44"/>
      <c r="J28" s="44"/>
      <c r="K28" s="44"/>
      <c r="L28" s="44"/>
      <c r="M28" s="44"/>
      <c r="N28" s="44"/>
      <c r="O28" s="44"/>
      <c r="P28" s="44"/>
      <c r="Q28" s="44"/>
      <c r="R28" s="44"/>
      <c r="S28" s="44"/>
      <c r="T28" s="44"/>
      <c r="U28" s="44"/>
      <c r="V28" s="44"/>
      <c r="W28" s="44"/>
      <c r="X28" s="44"/>
      <c r="Y28" s="44"/>
      <c r="Z28" s="44"/>
      <c r="AA28" s="44"/>
      <c r="AB28" s="44"/>
      <c r="AC28" s="44"/>
      <c r="AD28" s="44"/>
      <c r="AE28" s="44"/>
      <c r="AF28" s="44"/>
      <c r="AG28" s="44"/>
      <c r="AH28" s="44"/>
      <c r="AI28" s="44"/>
      <c r="AJ28" s="44"/>
      <c r="AK28" s="44"/>
      <c r="AL28" s="44"/>
      <c r="AM28" s="44"/>
      <c r="AN28" s="44"/>
      <c r="AO28" s="44"/>
      <c r="AP28" s="44"/>
      <c r="AQ28" s="44"/>
      <c r="AR28" s="44"/>
      <c r="AS28" s="44"/>
      <c r="AT28" s="44"/>
      <c r="AU28" s="44"/>
      <c r="AV28" s="44"/>
      <c r="AW28" s="44"/>
      <c r="AX28" s="44"/>
      <c r="AY28" s="44"/>
      <c r="AZ28" s="44"/>
      <c r="BA28" s="44"/>
      <c r="BB28" s="44"/>
      <c r="BC28" s="44"/>
      <c r="BD28" s="44"/>
      <c r="BE28" s="44"/>
      <c r="BF28" s="44"/>
      <c r="BG28" s="44"/>
      <c r="BH28" s="44"/>
      <c r="BI28" s="44"/>
      <c r="BJ28" s="44"/>
      <c r="BK28" s="44"/>
      <c r="BL28" s="44"/>
      <c r="BM28" s="44"/>
      <c r="BN28" s="44"/>
      <c r="BO28" s="44"/>
      <c r="BP28" s="44"/>
      <c r="BQ28" s="44"/>
      <c r="BR28" s="44"/>
      <c r="BS28" s="44"/>
      <c r="BT28" s="44"/>
      <c r="BU28" s="44"/>
      <c r="BV28" s="44"/>
      <c r="BW28" s="44"/>
      <c r="BX28" s="44"/>
      <c r="BY28" s="44"/>
      <c r="BZ28" s="44"/>
      <c r="CA28" s="44"/>
      <c r="CB28" s="44"/>
      <c r="CC28" s="44"/>
      <c r="CD28" s="44"/>
      <c r="CE28" s="44"/>
      <c r="CF28" s="44"/>
      <c r="CG28" s="44"/>
      <c r="CH28" s="44"/>
      <c r="CI28" s="44"/>
      <c r="CJ28" s="44"/>
      <c r="CK28" s="44"/>
      <c r="CL28" s="44"/>
      <c r="CM28" s="44"/>
      <c r="CN28" s="44"/>
      <c r="CO28" s="44"/>
      <c r="CP28" s="44"/>
      <c r="CQ28" s="44"/>
      <c r="CR28" s="44"/>
      <c r="CS28" s="44"/>
      <c r="CT28" s="44"/>
      <c r="CU28" s="44"/>
      <c r="CV28" s="44"/>
      <c r="CW28" s="44"/>
      <c r="CX28" s="44"/>
      <c r="CY28" s="44"/>
      <c r="CZ28" s="44"/>
      <c r="DA28" s="44"/>
      <c r="DB28" s="44"/>
      <c r="DC28" s="44"/>
      <c r="DD28" s="44"/>
      <c r="DE28" s="44"/>
      <c r="DF28" s="44"/>
      <c r="DG28" s="44"/>
      <c r="DH28" s="44"/>
      <c r="DI28" s="44"/>
      <c r="DJ28" s="44"/>
      <c r="DK28" s="44"/>
      <c r="DL28" s="44"/>
      <c r="DM28" s="44"/>
      <c r="DN28" s="44"/>
      <c r="DO28" s="44"/>
      <c r="DP28" s="44"/>
      <c r="DQ28" s="44"/>
      <c r="DR28" s="44"/>
      <c r="DS28" s="44"/>
      <c r="DT28" s="44"/>
      <c r="DU28" s="44"/>
      <c r="DV28" s="44"/>
      <c r="DW28" s="44"/>
      <c r="DX28" s="44"/>
      <c r="DY28" s="44"/>
      <c r="DZ28" s="44"/>
      <c r="EA28" s="44"/>
      <c r="EB28" s="44"/>
      <c r="EC28" s="44"/>
      <c r="ED28" s="44"/>
      <c r="EE28" s="44"/>
      <c r="EF28" s="44"/>
      <c r="EG28" s="44"/>
      <c r="EH28" s="44"/>
      <c r="EI28" s="44"/>
      <c r="EJ28" s="44"/>
      <c r="EK28" s="44"/>
      <c r="EL28" s="44"/>
      <c r="EM28" s="44"/>
      <c r="EN28" s="44"/>
      <c r="EO28" s="44"/>
      <c r="EP28" s="44"/>
      <c r="EQ28" s="44"/>
      <c r="ER28" s="44"/>
      <c r="ES28" s="44"/>
    </row>
    <row r="29" spans="4:149" ht="15.75" customHeight="1" x14ac:dyDescent="0.25">
      <c r="I29" s="44"/>
      <c r="J29" s="44"/>
      <c r="K29" s="44"/>
      <c r="L29" s="44"/>
      <c r="M29" s="44"/>
      <c r="N29" s="44"/>
      <c r="O29" s="44"/>
      <c r="P29" s="44"/>
      <c r="Q29" s="44"/>
      <c r="R29" s="44"/>
      <c r="S29" s="44"/>
      <c r="T29" s="44"/>
      <c r="U29" s="44"/>
      <c r="V29" s="44"/>
      <c r="W29" s="44"/>
      <c r="X29" s="44"/>
      <c r="Y29" s="44"/>
      <c r="Z29" s="44"/>
      <c r="AA29" s="44"/>
      <c r="AB29" s="44"/>
      <c r="AC29" s="44"/>
      <c r="AD29" s="44"/>
      <c r="AE29" s="44"/>
      <c r="AF29" s="44"/>
      <c r="AG29" s="44"/>
      <c r="AH29" s="44"/>
      <c r="AI29" s="44"/>
      <c r="AJ29" s="44"/>
      <c r="AK29" s="44"/>
      <c r="AL29" s="44"/>
      <c r="AM29" s="44"/>
      <c r="AN29" s="44"/>
      <c r="AO29" s="44"/>
      <c r="AP29" s="44"/>
      <c r="AQ29" s="44"/>
      <c r="AR29" s="44"/>
      <c r="AS29" s="44"/>
      <c r="AT29" s="44"/>
      <c r="AU29" s="44"/>
      <c r="AV29" s="44"/>
      <c r="AW29" s="44"/>
      <c r="AX29" s="44"/>
      <c r="AY29" s="44"/>
      <c r="AZ29" s="44"/>
      <c r="BA29" s="44"/>
      <c r="BB29" s="44"/>
      <c r="BC29" s="44"/>
      <c r="BD29" s="44"/>
      <c r="BE29" s="44"/>
      <c r="BF29" s="44"/>
      <c r="BG29" s="44"/>
      <c r="BH29" s="44"/>
      <c r="BI29" s="44"/>
      <c r="BJ29" s="44"/>
      <c r="BK29" s="44"/>
      <c r="BL29" s="44"/>
      <c r="BM29" s="44"/>
      <c r="BN29" s="44"/>
      <c r="BO29" s="44"/>
      <c r="BP29" s="44"/>
      <c r="BQ29" s="44"/>
      <c r="BR29" s="44"/>
      <c r="BS29" s="44"/>
      <c r="BT29" s="44"/>
      <c r="BU29" s="44"/>
      <c r="BV29" s="44"/>
      <c r="BW29" s="44"/>
      <c r="BX29" s="44"/>
      <c r="BY29" s="44"/>
      <c r="BZ29" s="44"/>
      <c r="CA29" s="44"/>
      <c r="CB29" s="44"/>
      <c r="CC29" s="44"/>
      <c r="CD29" s="44"/>
      <c r="CE29" s="44"/>
      <c r="CF29" s="44"/>
      <c r="CG29" s="44"/>
      <c r="CH29" s="44"/>
      <c r="CI29" s="44"/>
      <c r="CJ29" s="44"/>
      <c r="CK29" s="44"/>
      <c r="CL29" s="44"/>
      <c r="CM29" s="44"/>
      <c r="CN29" s="44"/>
      <c r="CO29" s="44"/>
      <c r="CP29" s="44"/>
      <c r="CQ29" s="44"/>
      <c r="CR29" s="44"/>
      <c r="CS29" s="44"/>
      <c r="CT29" s="44"/>
      <c r="CU29" s="44"/>
      <c r="CV29" s="44"/>
      <c r="CW29" s="44"/>
      <c r="CX29" s="44"/>
      <c r="CY29" s="44"/>
      <c r="CZ29" s="44"/>
      <c r="DA29" s="44"/>
      <c r="DB29" s="44"/>
      <c r="DC29" s="44"/>
      <c r="DD29" s="44"/>
      <c r="DE29" s="44"/>
      <c r="DF29" s="44"/>
      <c r="DG29" s="44"/>
      <c r="DH29" s="44"/>
      <c r="DI29" s="44"/>
      <c r="DJ29" s="44"/>
      <c r="DK29" s="44"/>
      <c r="DL29" s="44"/>
      <c r="DM29" s="44"/>
      <c r="DN29" s="44"/>
      <c r="DO29" s="44"/>
      <c r="DP29" s="44"/>
      <c r="DQ29" s="44"/>
      <c r="DR29" s="44"/>
      <c r="DS29" s="44"/>
      <c r="DT29" s="44"/>
      <c r="DU29" s="44"/>
      <c r="DV29" s="44"/>
      <c r="DW29" s="44"/>
      <c r="DX29" s="44"/>
      <c r="DY29" s="44"/>
      <c r="DZ29" s="44"/>
      <c r="EA29" s="44"/>
      <c r="EB29" s="44"/>
      <c r="EC29" s="44"/>
      <c r="ED29" s="44"/>
      <c r="EE29" s="44"/>
      <c r="EF29" s="44"/>
      <c r="EG29" s="44"/>
      <c r="EH29" s="44"/>
      <c r="EI29" s="44"/>
      <c r="EJ29" s="44"/>
      <c r="EK29" s="44"/>
      <c r="EL29" s="44"/>
      <c r="EM29" s="44"/>
      <c r="EN29" s="44"/>
      <c r="EO29" s="44"/>
      <c r="EP29" s="44"/>
      <c r="EQ29" s="44"/>
      <c r="ER29" s="44"/>
      <c r="ES29" s="44"/>
    </row>
    <row r="30" spans="4:149" ht="15.75" customHeight="1" x14ac:dyDescent="0.25">
      <c r="I30" s="44"/>
      <c r="J30" s="44"/>
      <c r="K30" s="44"/>
      <c r="L30" s="44"/>
      <c r="M30" s="44"/>
      <c r="N30" s="44"/>
      <c r="O30" s="44"/>
      <c r="P30" s="44"/>
      <c r="Q30" s="44"/>
      <c r="R30" s="44"/>
      <c r="S30" s="44"/>
      <c r="T30" s="44"/>
      <c r="U30" s="44"/>
      <c r="V30" s="44"/>
      <c r="W30" s="44"/>
      <c r="X30" s="44"/>
      <c r="Y30" s="44"/>
      <c r="Z30" s="44"/>
      <c r="AA30" s="44"/>
      <c r="AB30" s="44"/>
      <c r="AC30" s="44"/>
      <c r="AD30" s="44"/>
      <c r="AE30" s="44"/>
      <c r="AF30" s="44"/>
      <c r="AG30" s="44"/>
      <c r="AH30" s="44"/>
      <c r="AI30" s="44"/>
      <c r="AJ30" s="44"/>
      <c r="AK30" s="44"/>
      <c r="AL30" s="44"/>
      <c r="AM30" s="44"/>
      <c r="AN30" s="44"/>
      <c r="AO30" s="44"/>
      <c r="AP30" s="44"/>
      <c r="AQ30" s="44"/>
      <c r="AR30" s="44"/>
      <c r="AS30" s="44"/>
      <c r="AT30" s="44"/>
      <c r="AU30" s="44"/>
      <c r="AV30" s="44"/>
      <c r="AW30" s="44"/>
      <c r="AX30" s="44"/>
      <c r="AY30" s="44"/>
      <c r="AZ30" s="44"/>
      <c r="BA30" s="44"/>
      <c r="BB30" s="44"/>
      <c r="BC30" s="44"/>
      <c r="BD30" s="44"/>
      <c r="BE30" s="44"/>
      <c r="BF30" s="44"/>
      <c r="BG30" s="44"/>
      <c r="BH30" s="44"/>
      <c r="BI30" s="44"/>
      <c r="BJ30" s="44"/>
      <c r="BK30" s="44"/>
      <c r="BL30" s="44"/>
      <c r="BM30" s="44"/>
      <c r="BN30" s="44"/>
      <c r="BO30" s="44"/>
      <c r="BP30" s="44"/>
      <c r="BQ30" s="44"/>
      <c r="BR30" s="44"/>
      <c r="BS30" s="44"/>
      <c r="BT30" s="44"/>
      <c r="BU30" s="44"/>
      <c r="BV30" s="44"/>
      <c r="BW30" s="44"/>
      <c r="BX30" s="44"/>
      <c r="BY30" s="44"/>
      <c r="BZ30" s="44"/>
      <c r="CA30" s="44"/>
      <c r="CB30" s="44"/>
      <c r="CC30" s="44"/>
      <c r="CD30" s="44"/>
      <c r="CE30" s="44"/>
      <c r="CF30" s="44"/>
      <c r="CG30" s="44"/>
      <c r="CH30" s="44"/>
      <c r="CI30" s="44"/>
      <c r="CJ30" s="44"/>
      <c r="CK30" s="44"/>
      <c r="CL30" s="44"/>
      <c r="CM30" s="44"/>
      <c r="CN30" s="44"/>
      <c r="CO30" s="44"/>
      <c r="CP30" s="44"/>
      <c r="CQ30" s="44"/>
      <c r="CR30" s="44"/>
      <c r="CS30" s="44"/>
      <c r="CT30" s="44"/>
      <c r="CU30" s="44"/>
      <c r="CV30" s="44"/>
      <c r="CW30" s="44"/>
      <c r="CX30" s="44"/>
      <c r="CY30" s="44"/>
      <c r="CZ30" s="44"/>
      <c r="DA30" s="44"/>
      <c r="DB30" s="44"/>
      <c r="DC30" s="44"/>
      <c r="DD30" s="44"/>
      <c r="DE30" s="44"/>
      <c r="DF30" s="44"/>
      <c r="DG30" s="44"/>
      <c r="DH30" s="44"/>
      <c r="DI30" s="44"/>
      <c r="DJ30" s="44"/>
      <c r="DK30" s="44"/>
      <c r="DL30" s="44"/>
      <c r="DM30" s="44"/>
      <c r="DN30" s="44"/>
      <c r="DO30" s="44"/>
      <c r="DP30" s="44"/>
      <c r="DQ30" s="44"/>
      <c r="DR30" s="44"/>
      <c r="DS30" s="44"/>
      <c r="DT30" s="44"/>
      <c r="DU30" s="44"/>
      <c r="DV30" s="44"/>
      <c r="DW30" s="44"/>
      <c r="DX30" s="44"/>
      <c r="DY30" s="44"/>
      <c r="DZ30" s="44"/>
      <c r="EA30" s="44"/>
      <c r="EB30" s="44"/>
      <c r="EC30" s="44"/>
      <c r="ED30" s="44"/>
      <c r="EE30" s="44"/>
      <c r="EF30" s="44"/>
      <c r="EG30" s="44"/>
      <c r="EH30" s="44"/>
      <c r="EI30" s="44"/>
      <c r="EJ30" s="44"/>
      <c r="EK30" s="44"/>
      <c r="EL30" s="44"/>
      <c r="EM30" s="44"/>
      <c r="EN30" s="44"/>
      <c r="EO30" s="44"/>
      <c r="EP30" s="44"/>
      <c r="EQ30" s="44"/>
      <c r="ER30" s="44"/>
      <c r="ES30" s="44"/>
    </row>
    <row r="31" spans="4:149" ht="15.75" customHeight="1" x14ac:dyDescent="0.25">
      <c r="I31" s="44"/>
      <c r="J31" s="44"/>
      <c r="K31" s="44"/>
      <c r="L31" s="44"/>
      <c r="M31" s="44"/>
      <c r="N31" s="44"/>
      <c r="O31" s="44"/>
      <c r="P31" s="44"/>
      <c r="Q31" s="44"/>
      <c r="R31" s="44"/>
      <c r="S31" s="44"/>
      <c r="T31" s="44"/>
      <c r="U31" s="44"/>
      <c r="V31" s="44"/>
      <c r="W31" s="44"/>
      <c r="X31" s="44"/>
      <c r="Y31" s="44"/>
      <c r="Z31" s="44"/>
      <c r="AA31" s="44"/>
      <c r="AB31" s="44"/>
      <c r="AC31" s="44"/>
      <c r="AD31" s="44"/>
      <c r="AE31" s="44"/>
      <c r="AF31" s="44"/>
      <c r="AG31" s="44"/>
      <c r="AH31" s="44"/>
      <c r="AI31" s="44"/>
      <c r="AJ31" s="44"/>
      <c r="AK31" s="44"/>
      <c r="AL31" s="44"/>
      <c r="AM31" s="44"/>
      <c r="AN31" s="44"/>
      <c r="AO31" s="44"/>
      <c r="AP31" s="44"/>
      <c r="AQ31" s="44"/>
      <c r="AR31" s="44"/>
      <c r="AS31" s="44"/>
      <c r="AT31" s="44"/>
      <c r="AU31" s="44"/>
      <c r="AV31" s="44"/>
      <c r="AW31" s="44"/>
      <c r="AX31" s="44"/>
      <c r="AY31" s="44"/>
      <c r="AZ31" s="44"/>
      <c r="BA31" s="44"/>
      <c r="BB31" s="44"/>
      <c r="BC31" s="44"/>
      <c r="BD31" s="44"/>
      <c r="BE31" s="44"/>
      <c r="BF31" s="44"/>
      <c r="BG31" s="44"/>
      <c r="BH31" s="44"/>
      <c r="BI31" s="44"/>
      <c r="BJ31" s="44"/>
      <c r="BK31" s="44"/>
      <c r="BL31" s="44"/>
      <c r="BM31" s="44"/>
      <c r="BN31" s="44"/>
      <c r="BO31" s="44"/>
      <c r="BP31" s="44"/>
      <c r="BQ31" s="44"/>
      <c r="BR31" s="44"/>
      <c r="BS31" s="44"/>
      <c r="BT31" s="44"/>
      <c r="BU31" s="44"/>
      <c r="BV31" s="44"/>
      <c r="BW31" s="44"/>
      <c r="BX31" s="44"/>
      <c r="BY31" s="44"/>
      <c r="BZ31" s="44"/>
      <c r="CA31" s="44"/>
      <c r="CB31" s="44"/>
      <c r="CC31" s="44"/>
      <c r="CD31" s="44"/>
      <c r="CE31" s="44"/>
      <c r="CF31" s="44"/>
      <c r="CG31" s="44"/>
      <c r="CH31" s="44"/>
      <c r="CI31" s="44"/>
      <c r="CJ31" s="44"/>
      <c r="CK31" s="44"/>
      <c r="CL31" s="44"/>
      <c r="CM31" s="44"/>
      <c r="CN31" s="44"/>
      <c r="CO31" s="44"/>
      <c r="CP31" s="44"/>
      <c r="CQ31" s="44"/>
      <c r="CR31" s="44"/>
      <c r="CS31" s="44"/>
      <c r="CT31" s="44"/>
      <c r="CU31" s="44"/>
      <c r="CV31" s="44"/>
      <c r="CW31" s="44"/>
      <c r="CX31" s="44"/>
      <c r="CY31" s="44"/>
      <c r="CZ31" s="44"/>
      <c r="DA31" s="44"/>
      <c r="DB31" s="44"/>
      <c r="DC31" s="44"/>
      <c r="DD31" s="44"/>
      <c r="DE31" s="44"/>
      <c r="DF31" s="44"/>
      <c r="DG31" s="44"/>
      <c r="DH31" s="44"/>
      <c r="DI31" s="44"/>
      <c r="DJ31" s="44"/>
      <c r="DK31" s="44"/>
      <c r="DL31" s="44"/>
      <c r="DM31" s="44"/>
      <c r="DN31" s="44"/>
      <c r="DO31" s="44"/>
      <c r="DP31" s="44"/>
      <c r="DQ31" s="44"/>
      <c r="DR31" s="44"/>
      <c r="DS31" s="44"/>
      <c r="DT31" s="44"/>
      <c r="DU31" s="44"/>
      <c r="DV31" s="44"/>
      <c r="DW31" s="44"/>
      <c r="DX31" s="44"/>
      <c r="DY31" s="44"/>
      <c r="DZ31" s="44"/>
      <c r="EA31" s="44"/>
      <c r="EB31" s="44"/>
      <c r="EC31" s="44"/>
      <c r="ED31" s="44"/>
      <c r="EE31" s="44"/>
      <c r="EF31" s="44"/>
      <c r="EG31" s="44"/>
      <c r="EH31" s="44"/>
      <c r="EI31" s="44"/>
      <c r="EJ31" s="44"/>
      <c r="EK31" s="44"/>
      <c r="EL31" s="44"/>
      <c r="EM31" s="44"/>
      <c r="EN31" s="44"/>
      <c r="EO31" s="44"/>
      <c r="EP31" s="44"/>
      <c r="EQ31" s="44"/>
      <c r="ER31" s="44"/>
      <c r="ES31" s="44"/>
    </row>
    <row r="32" spans="4:149" ht="15.75" customHeight="1" x14ac:dyDescent="0.25">
      <c r="I32" s="44"/>
      <c r="J32" s="44"/>
      <c r="K32" s="44"/>
      <c r="L32" s="44"/>
      <c r="M32" s="44"/>
      <c r="N32" s="44"/>
      <c r="O32" s="44"/>
      <c r="P32" s="44"/>
      <c r="Q32" s="44"/>
      <c r="R32" s="44"/>
      <c r="S32" s="44"/>
      <c r="T32" s="44"/>
      <c r="U32" s="44"/>
      <c r="V32" s="44"/>
      <c r="W32" s="44"/>
      <c r="X32" s="44"/>
      <c r="Y32" s="44"/>
      <c r="Z32" s="44"/>
      <c r="AA32" s="44"/>
      <c r="AB32" s="44"/>
      <c r="AC32" s="44"/>
      <c r="AD32" s="44"/>
      <c r="AE32" s="44"/>
      <c r="AF32" s="44"/>
      <c r="AG32" s="44"/>
      <c r="AH32" s="44"/>
      <c r="AI32" s="44"/>
      <c r="AJ32" s="44"/>
      <c r="AK32" s="44"/>
      <c r="AL32" s="44"/>
      <c r="AM32" s="44"/>
      <c r="AN32" s="44"/>
      <c r="AO32" s="44"/>
      <c r="AP32" s="44"/>
      <c r="AQ32" s="44"/>
      <c r="AR32" s="44"/>
      <c r="AS32" s="44"/>
      <c r="AT32" s="44"/>
      <c r="AU32" s="44"/>
      <c r="AV32" s="44"/>
      <c r="AW32" s="44"/>
      <c r="AX32" s="44"/>
      <c r="AY32" s="44"/>
      <c r="AZ32" s="44"/>
      <c r="BA32" s="44"/>
      <c r="BB32" s="44"/>
      <c r="BC32" s="44"/>
      <c r="BD32" s="44"/>
      <c r="BE32" s="44"/>
      <c r="BF32" s="44"/>
      <c r="BG32" s="44"/>
      <c r="BH32" s="44"/>
      <c r="BI32" s="44"/>
      <c r="BJ32" s="44"/>
      <c r="BK32" s="44"/>
      <c r="BL32" s="44"/>
      <c r="BM32" s="44"/>
      <c r="BN32" s="44"/>
      <c r="BO32" s="44"/>
      <c r="BP32" s="44"/>
      <c r="BQ32" s="44"/>
      <c r="BR32" s="44"/>
      <c r="BS32" s="44"/>
      <c r="BT32" s="44"/>
      <c r="BU32" s="44"/>
      <c r="BV32" s="44"/>
      <c r="BW32" s="44"/>
      <c r="BX32" s="44"/>
      <c r="BY32" s="44"/>
      <c r="BZ32" s="44"/>
      <c r="CA32" s="44"/>
      <c r="CB32" s="44"/>
      <c r="CC32" s="44"/>
      <c r="CD32" s="44"/>
      <c r="CE32" s="44"/>
      <c r="CF32" s="44"/>
      <c r="CG32" s="44"/>
      <c r="CH32" s="44"/>
      <c r="CI32" s="44"/>
      <c r="CJ32" s="44"/>
      <c r="CK32" s="44"/>
      <c r="CL32" s="44"/>
      <c r="CM32" s="44"/>
      <c r="CN32" s="44"/>
      <c r="CO32" s="44"/>
      <c r="CP32" s="44"/>
      <c r="CQ32" s="44"/>
      <c r="CR32" s="44"/>
      <c r="CS32" s="44"/>
      <c r="CT32" s="44"/>
      <c r="CU32" s="44"/>
      <c r="CV32" s="44"/>
      <c r="CW32" s="44"/>
      <c r="CX32" s="44"/>
      <c r="CY32" s="44"/>
      <c r="CZ32" s="44"/>
      <c r="DA32" s="44"/>
      <c r="DB32" s="44"/>
      <c r="DC32" s="44"/>
      <c r="DD32" s="44"/>
      <c r="DE32" s="44"/>
      <c r="DF32" s="44"/>
      <c r="DG32" s="44"/>
      <c r="DH32" s="44"/>
      <c r="DI32" s="44"/>
      <c r="DJ32" s="44"/>
      <c r="DK32" s="44"/>
      <c r="DL32" s="44"/>
      <c r="DM32" s="44"/>
      <c r="DN32" s="44"/>
      <c r="DO32" s="44"/>
      <c r="DP32" s="44"/>
      <c r="DQ32" s="44"/>
      <c r="DR32" s="44"/>
      <c r="DS32" s="44"/>
      <c r="DT32" s="44"/>
      <c r="DU32" s="44"/>
      <c r="DV32" s="44"/>
      <c r="DW32" s="44"/>
      <c r="DX32" s="44"/>
      <c r="DY32" s="44"/>
      <c r="DZ32" s="44"/>
      <c r="EA32" s="44"/>
      <c r="EB32" s="44"/>
      <c r="EC32" s="44"/>
      <c r="ED32" s="44"/>
      <c r="EE32" s="44"/>
      <c r="EF32" s="44"/>
      <c r="EG32" s="44"/>
      <c r="EH32" s="44"/>
      <c r="EI32" s="44"/>
      <c r="EJ32" s="44"/>
      <c r="EK32" s="44"/>
      <c r="EL32" s="44"/>
      <c r="EM32" s="44"/>
      <c r="EN32" s="44"/>
      <c r="EO32" s="44"/>
      <c r="EP32" s="44"/>
      <c r="EQ32" s="44"/>
      <c r="ER32" s="44"/>
      <c r="ES32" s="44"/>
    </row>
    <row r="33" spans="9:149" ht="15.75" customHeight="1" x14ac:dyDescent="0.25">
      <c r="I33" s="44"/>
      <c r="J33" s="44"/>
      <c r="K33" s="44"/>
      <c r="L33" s="44"/>
      <c r="M33" s="44"/>
      <c r="N33" s="44"/>
      <c r="O33" s="44"/>
      <c r="P33" s="44"/>
      <c r="Q33" s="44"/>
      <c r="R33" s="44"/>
      <c r="S33" s="44"/>
      <c r="T33" s="44"/>
      <c r="U33" s="44"/>
      <c r="V33" s="44"/>
      <c r="W33" s="44"/>
      <c r="X33" s="44"/>
      <c r="Y33" s="44"/>
      <c r="Z33" s="44"/>
      <c r="AA33" s="44"/>
      <c r="AB33" s="44"/>
      <c r="AC33" s="44"/>
      <c r="AD33" s="44"/>
      <c r="AE33" s="44"/>
      <c r="AF33" s="44"/>
      <c r="AG33" s="44"/>
      <c r="AH33" s="44"/>
      <c r="AI33" s="44"/>
      <c r="AJ33" s="44"/>
      <c r="AK33" s="44"/>
      <c r="AL33" s="44"/>
      <c r="AM33" s="44"/>
      <c r="AN33" s="44"/>
      <c r="AO33" s="44"/>
      <c r="AP33" s="44"/>
      <c r="AQ33" s="44"/>
      <c r="AR33" s="44"/>
      <c r="AS33" s="44"/>
      <c r="AT33" s="44"/>
      <c r="AU33" s="44"/>
      <c r="AV33" s="44"/>
      <c r="AW33" s="44"/>
      <c r="AX33" s="44"/>
      <c r="AY33" s="44"/>
      <c r="AZ33" s="44"/>
      <c r="BA33" s="44"/>
      <c r="BB33" s="44"/>
      <c r="BC33" s="44"/>
      <c r="BD33" s="44"/>
      <c r="BE33" s="44"/>
      <c r="BF33" s="44"/>
      <c r="BG33" s="44"/>
      <c r="BH33" s="44"/>
      <c r="BI33" s="44"/>
      <c r="BJ33" s="44"/>
      <c r="BK33" s="44"/>
      <c r="BL33" s="44"/>
      <c r="BM33" s="44"/>
      <c r="BN33" s="44"/>
      <c r="BO33" s="44"/>
      <c r="BP33" s="44"/>
      <c r="BQ33" s="44"/>
      <c r="BR33" s="44"/>
      <c r="BS33" s="44"/>
      <c r="BT33" s="44"/>
      <c r="BU33" s="44"/>
      <c r="BV33" s="44"/>
      <c r="BW33" s="44"/>
      <c r="BX33" s="44"/>
      <c r="BY33" s="44"/>
      <c r="BZ33" s="44"/>
      <c r="CA33" s="44"/>
      <c r="CB33" s="44"/>
      <c r="CC33" s="44"/>
      <c r="CD33" s="44"/>
      <c r="CE33" s="44"/>
      <c r="CF33" s="44"/>
      <c r="CG33" s="44"/>
      <c r="CH33" s="44"/>
      <c r="CI33" s="44"/>
      <c r="CJ33" s="44"/>
      <c r="CK33" s="44"/>
      <c r="CL33" s="44"/>
      <c r="CM33" s="44"/>
      <c r="CN33" s="44"/>
      <c r="CO33" s="44"/>
      <c r="CP33" s="44"/>
      <c r="CQ33" s="44"/>
      <c r="CR33" s="44"/>
      <c r="CS33" s="44"/>
      <c r="CT33" s="44"/>
      <c r="CU33" s="44"/>
      <c r="CV33" s="44"/>
      <c r="CW33" s="44"/>
      <c r="CX33" s="44"/>
      <c r="CY33" s="44"/>
      <c r="CZ33" s="44"/>
      <c r="DA33" s="44"/>
      <c r="DB33" s="44"/>
      <c r="DC33" s="44"/>
      <c r="DD33" s="44"/>
      <c r="DE33" s="44"/>
      <c r="DF33" s="44"/>
      <c r="DG33" s="44"/>
      <c r="DH33" s="44"/>
      <c r="DI33" s="44"/>
      <c r="DJ33" s="44"/>
      <c r="DK33" s="44"/>
      <c r="DL33" s="44"/>
      <c r="DM33" s="44"/>
      <c r="DN33" s="44"/>
      <c r="DO33" s="44"/>
      <c r="DP33" s="44"/>
      <c r="DQ33" s="44"/>
      <c r="DR33" s="44"/>
      <c r="DS33" s="44"/>
      <c r="DT33" s="44"/>
      <c r="DU33" s="44"/>
      <c r="DV33" s="44"/>
      <c r="DW33" s="44"/>
      <c r="DX33" s="44"/>
      <c r="DY33" s="44"/>
      <c r="DZ33" s="44"/>
      <c r="EA33" s="44"/>
      <c r="EB33" s="44"/>
      <c r="EC33" s="44"/>
      <c r="ED33" s="44"/>
      <c r="EE33" s="44"/>
      <c r="EF33" s="44"/>
      <c r="EG33" s="44"/>
      <c r="EH33" s="44"/>
      <c r="EI33" s="44"/>
      <c r="EJ33" s="44"/>
      <c r="EK33" s="44"/>
      <c r="EL33" s="44"/>
      <c r="EM33" s="44"/>
      <c r="EN33" s="44"/>
      <c r="EO33" s="44"/>
      <c r="EP33" s="44"/>
      <c r="EQ33" s="44"/>
      <c r="ER33" s="44"/>
      <c r="ES33" s="44"/>
    </row>
    <row r="34" spans="9:149" ht="15.75" customHeight="1" x14ac:dyDescent="0.25">
      <c r="I34" s="44"/>
      <c r="J34" s="44"/>
      <c r="K34" s="44"/>
      <c r="L34" s="44"/>
      <c r="M34" s="44"/>
      <c r="N34" s="44"/>
      <c r="O34" s="44"/>
      <c r="P34" s="44"/>
      <c r="Q34" s="44"/>
      <c r="R34" s="44"/>
      <c r="S34" s="44"/>
      <c r="T34" s="44"/>
      <c r="U34" s="44"/>
      <c r="V34" s="44"/>
      <c r="W34" s="44"/>
      <c r="X34" s="44"/>
      <c r="Y34" s="44"/>
      <c r="Z34" s="44"/>
      <c r="AA34" s="44"/>
      <c r="AB34" s="44"/>
      <c r="AC34" s="44"/>
      <c r="AD34" s="44"/>
      <c r="AE34" s="44"/>
      <c r="AF34" s="44"/>
      <c r="AG34" s="44"/>
      <c r="AH34" s="44"/>
      <c r="AI34" s="44"/>
      <c r="AJ34" s="44"/>
      <c r="AK34" s="44"/>
      <c r="AL34" s="44"/>
      <c r="AM34" s="44"/>
      <c r="AN34" s="44"/>
      <c r="AO34" s="44"/>
      <c r="AP34" s="44"/>
      <c r="AQ34" s="44"/>
      <c r="AR34" s="44"/>
      <c r="AS34" s="44"/>
      <c r="AT34" s="44"/>
      <c r="AU34" s="44"/>
      <c r="AV34" s="44"/>
      <c r="AW34" s="44"/>
      <c r="AX34" s="44"/>
      <c r="AY34" s="44"/>
      <c r="AZ34" s="44"/>
      <c r="BA34" s="44"/>
      <c r="BB34" s="44"/>
      <c r="BC34" s="44"/>
      <c r="BD34" s="44"/>
      <c r="BE34" s="44"/>
      <c r="BF34" s="44"/>
      <c r="BG34" s="44"/>
      <c r="BH34" s="44"/>
      <c r="BI34" s="44"/>
      <c r="BJ34" s="44"/>
      <c r="BK34" s="44"/>
      <c r="BL34" s="44"/>
      <c r="BM34" s="44"/>
      <c r="BN34" s="44"/>
      <c r="BO34" s="44"/>
      <c r="BP34" s="44"/>
      <c r="BQ34" s="44"/>
      <c r="BR34" s="44"/>
      <c r="BS34" s="44"/>
      <c r="BT34" s="44"/>
      <c r="BU34" s="44"/>
      <c r="BV34" s="44"/>
      <c r="BW34" s="44"/>
      <c r="BX34" s="44"/>
      <c r="BY34" s="44"/>
      <c r="BZ34" s="44"/>
      <c r="CA34" s="44"/>
      <c r="CB34" s="44"/>
      <c r="CC34" s="44"/>
      <c r="CD34" s="44"/>
      <c r="CE34" s="44"/>
      <c r="CF34" s="44"/>
      <c r="CG34" s="44"/>
      <c r="CH34" s="44"/>
      <c r="CI34" s="44"/>
      <c r="CJ34" s="44"/>
      <c r="CK34" s="44"/>
      <c r="CL34" s="44"/>
      <c r="CM34" s="44"/>
      <c r="CN34" s="44"/>
      <c r="CO34" s="44"/>
      <c r="CP34" s="44"/>
      <c r="CQ34" s="44"/>
      <c r="CR34" s="44"/>
      <c r="CS34" s="44"/>
      <c r="CT34" s="44"/>
      <c r="CU34" s="44"/>
      <c r="CV34" s="44"/>
      <c r="CW34" s="44"/>
      <c r="CX34" s="44"/>
      <c r="CY34" s="44"/>
      <c r="CZ34" s="44"/>
      <c r="DA34" s="44"/>
      <c r="DB34" s="44"/>
      <c r="DC34" s="44"/>
      <c r="DD34" s="44"/>
      <c r="DE34" s="44"/>
      <c r="DF34" s="44"/>
      <c r="DG34" s="44"/>
      <c r="DH34" s="44"/>
      <c r="DI34" s="44"/>
      <c r="DJ34" s="44"/>
      <c r="DK34" s="44"/>
      <c r="DL34" s="44"/>
      <c r="DM34" s="44"/>
      <c r="DN34" s="44"/>
      <c r="DO34" s="44"/>
      <c r="DP34" s="44"/>
      <c r="DQ34" s="44"/>
      <c r="DR34" s="44"/>
      <c r="DS34" s="44"/>
      <c r="DT34" s="44"/>
      <c r="DU34" s="44"/>
      <c r="DV34" s="44"/>
      <c r="DW34" s="44"/>
      <c r="DX34" s="44"/>
      <c r="DY34" s="44"/>
      <c r="DZ34" s="44"/>
      <c r="EA34" s="44"/>
      <c r="EB34" s="44"/>
      <c r="EC34" s="44"/>
      <c r="ED34" s="44"/>
      <c r="EE34" s="44"/>
      <c r="EF34" s="44"/>
      <c r="EG34" s="44"/>
      <c r="EH34" s="44"/>
      <c r="EI34" s="44"/>
      <c r="EJ34" s="44"/>
      <c r="EK34" s="44"/>
      <c r="EL34" s="44"/>
      <c r="EM34" s="44"/>
      <c r="EN34" s="44"/>
      <c r="EO34" s="44"/>
      <c r="EP34" s="44"/>
      <c r="EQ34" s="44"/>
      <c r="ER34" s="44"/>
      <c r="ES34" s="44"/>
    </row>
    <row r="35" spans="9:149" ht="15.75" customHeight="1" x14ac:dyDescent="0.25">
      <c r="I35" s="44"/>
      <c r="J35" s="44"/>
      <c r="K35" s="44"/>
      <c r="L35" s="44"/>
      <c r="M35" s="44"/>
      <c r="N35" s="44"/>
      <c r="O35" s="44"/>
      <c r="P35" s="44"/>
      <c r="Q35" s="44"/>
      <c r="R35" s="44"/>
      <c r="S35" s="44"/>
      <c r="T35" s="44"/>
      <c r="U35" s="44"/>
      <c r="V35" s="44"/>
      <c r="W35" s="44"/>
      <c r="X35" s="44"/>
      <c r="Y35" s="44"/>
      <c r="Z35" s="44"/>
      <c r="AA35" s="44"/>
      <c r="AB35" s="44"/>
      <c r="AC35" s="44"/>
      <c r="AD35" s="44"/>
      <c r="AE35" s="44"/>
      <c r="AF35" s="44"/>
      <c r="AG35" s="44"/>
      <c r="AH35" s="44"/>
      <c r="AI35" s="44"/>
      <c r="AJ35" s="44"/>
      <c r="AK35" s="44"/>
      <c r="AL35" s="44"/>
      <c r="AM35" s="44"/>
      <c r="AN35" s="44"/>
      <c r="AO35" s="44"/>
      <c r="AP35" s="44"/>
      <c r="AQ35" s="44"/>
      <c r="AR35" s="44"/>
      <c r="AS35" s="44"/>
      <c r="AT35" s="44"/>
      <c r="AU35" s="44"/>
      <c r="AV35" s="44"/>
      <c r="AW35" s="44"/>
      <c r="AX35" s="44"/>
      <c r="AY35" s="44"/>
      <c r="AZ35" s="44"/>
      <c r="BA35" s="44"/>
      <c r="BB35" s="44"/>
      <c r="BC35" s="44"/>
      <c r="BD35" s="44"/>
      <c r="BE35" s="44"/>
      <c r="BF35" s="44"/>
      <c r="BG35" s="44"/>
      <c r="BH35" s="44"/>
      <c r="BI35" s="44"/>
      <c r="BJ35" s="44"/>
      <c r="BK35" s="44"/>
      <c r="BL35" s="44"/>
      <c r="BM35" s="44"/>
      <c r="BN35" s="44"/>
      <c r="BO35" s="44"/>
      <c r="BP35" s="44"/>
      <c r="BQ35" s="44"/>
      <c r="BR35" s="44"/>
      <c r="BS35" s="44"/>
      <c r="BT35" s="44"/>
      <c r="BU35" s="44"/>
      <c r="BV35" s="44"/>
      <c r="BW35" s="44"/>
      <c r="BX35" s="44"/>
      <c r="BY35" s="44"/>
      <c r="BZ35" s="44"/>
      <c r="CA35" s="44"/>
      <c r="CB35" s="44"/>
      <c r="CC35" s="44"/>
      <c r="CD35" s="44"/>
      <c r="CE35" s="44"/>
      <c r="CF35" s="44"/>
      <c r="CG35" s="44"/>
      <c r="CH35" s="44"/>
      <c r="CI35" s="44"/>
      <c r="CJ35" s="44"/>
      <c r="CK35" s="44"/>
      <c r="CL35" s="44"/>
      <c r="CM35" s="44"/>
      <c r="CN35" s="44"/>
      <c r="CO35" s="44"/>
      <c r="CP35" s="44"/>
      <c r="CQ35" s="44"/>
      <c r="CR35" s="44"/>
      <c r="CS35" s="44"/>
      <c r="CT35" s="44"/>
      <c r="CU35" s="44"/>
      <c r="CV35" s="44"/>
      <c r="CW35" s="44"/>
      <c r="CX35" s="44"/>
      <c r="CY35" s="44"/>
      <c r="CZ35" s="44"/>
      <c r="DA35" s="44"/>
      <c r="DB35" s="44"/>
      <c r="DC35" s="44"/>
      <c r="DD35" s="44"/>
      <c r="DE35" s="44"/>
      <c r="DF35" s="44"/>
      <c r="DG35" s="44"/>
      <c r="DH35" s="44"/>
      <c r="DI35" s="44"/>
      <c r="DJ35" s="44"/>
      <c r="DK35" s="44"/>
      <c r="DL35" s="44"/>
      <c r="DM35" s="44"/>
      <c r="DN35" s="44"/>
      <c r="DO35" s="44"/>
      <c r="DP35" s="44"/>
      <c r="DQ35" s="44"/>
      <c r="DR35" s="44"/>
      <c r="DS35" s="44"/>
      <c r="DT35" s="44"/>
      <c r="DU35" s="44"/>
      <c r="DV35" s="44"/>
      <c r="DW35" s="44"/>
      <c r="DX35" s="44"/>
      <c r="DY35" s="44"/>
      <c r="DZ35" s="44"/>
      <c r="EA35" s="44"/>
      <c r="EB35" s="44"/>
      <c r="EC35" s="44"/>
      <c r="ED35" s="44"/>
      <c r="EE35" s="44"/>
      <c r="EF35" s="44"/>
      <c r="EG35" s="44"/>
      <c r="EH35" s="44"/>
      <c r="EI35" s="44"/>
      <c r="EJ35" s="44"/>
      <c r="EK35" s="44"/>
      <c r="EL35" s="44"/>
      <c r="EM35" s="44"/>
      <c r="EN35" s="44"/>
      <c r="EO35" s="44"/>
      <c r="EP35" s="44"/>
      <c r="EQ35" s="44"/>
      <c r="ER35" s="44"/>
      <c r="ES35" s="44"/>
    </row>
    <row r="36" spans="9:149" ht="15.75" customHeight="1" x14ac:dyDescent="0.25">
      <c r="I36" s="44"/>
      <c r="J36" s="44"/>
      <c r="K36" s="44"/>
      <c r="L36" s="44"/>
      <c r="M36" s="44"/>
      <c r="N36" s="44"/>
      <c r="O36" s="44"/>
      <c r="P36" s="44"/>
      <c r="Q36" s="44"/>
      <c r="R36" s="44"/>
      <c r="S36" s="44"/>
      <c r="T36" s="44"/>
      <c r="U36" s="44"/>
      <c r="V36" s="44"/>
      <c r="W36" s="44"/>
      <c r="X36" s="44"/>
      <c r="Y36" s="44"/>
      <c r="Z36" s="44"/>
      <c r="AA36" s="44"/>
      <c r="AB36" s="44"/>
      <c r="AC36" s="44"/>
      <c r="AD36" s="44"/>
      <c r="AE36" s="44"/>
      <c r="AF36" s="44"/>
      <c r="AG36" s="44"/>
      <c r="AH36" s="44"/>
      <c r="AI36" s="44"/>
      <c r="AJ36" s="44"/>
      <c r="AK36" s="44"/>
      <c r="AL36" s="44"/>
      <c r="AM36" s="44"/>
      <c r="AN36" s="44"/>
      <c r="AO36" s="44"/>
      <c r="AP36" s="44"/>
      <c r="AQ36" s="44"/>
      <c r="AR36" s="44"/>
      <c r="AS36" s="44"/>
      <c r="AT36" s="44"/>
      <c r="AU36" s="44"/>
      <c r="AV36" s="44"/>
      <c r="AW36" s="44"/>
      <c r="AX36" s="44"/>
      <c r="AY36" s="44"/>
      <c r="AZ36" s="44"/>
      <c r="BA36" s="44"/>
      <c r="BB36" s="44"/>
      <c r="BC36" s="44"/>
      <c r="BD36" s="44"/>
      <c r="BE36" s="44"/>
      <c r="BF36" s="44"/>
      <c r="BG36" s="44"/>
      <c r="BH36" s="44"/>
      <c r="BI36" s="44"/>
      <c r="BJ36" s="44"/>
      <c r="BK36" s="44"/>
      <c r="BL36" s="44"/>
      <c r="BM36" s="44"/>
      <c r="BN36" s="44"/>
      <c r="BO36" s="44"/>
      <c r="BP36" s="44"/>
      <c r="BQ36" s="44"/>
      <c r="BR36" s="44"/>
      <c r="BS36" s="44"/>
      <c r="BT36" s="44"/>
      <c r="BU36" s="44"/>
      <c r="BV36" s="44"/>
      <c r="BW36" s="44"/>
      <c r="BX36" s="44"/>
      <c r="BY36" s="44"/>
      <c r="BZ36" s="44"/>
      <c r="CA36" s="44"/>
      <c r="CB36" s="44"/>
      <c r="CC36" s="44"/>
      <c r="CD36" s="44"/>
      <c r="CE36" s="44"/>
      <c r="CF36" s="44"/>
      <c r="CG36" s="44"/>
      <c r="CH36" s="44"/>
      <c r="CI36" s="44"/>
      <c r="CJ36" s="44"/>
      <c r="CK36" s="44"/>
      <c r="CL36" s="44"/>
      <c r="CM36" s="44"/>
      <c r="CN36" s="44"/>
      <c r="CO36" s="44"/>
      <c r="CP36" s="44"/>
      <c r="CQ36" s="44"/>
      <c r="CR36" s="44"/>
      <c r="CS36" s="44"/>
      <c r="CT36" s="44"/>
      <c r="CU36" s="44"/>
      <c r="CV36" s="44"/>
      <c r="CW36" s="44"/>
      <c r="CX36" s="44"/>
      <c r="CY36" s="44"/>
      <c r="CZ36" s="44"/>
      <c r="DA36" s="44"/>
      <c r="DB36" s="44"/>
      <c r="DC36" s="44"/>
      <c r="DD36" s="44"/>
      <c r="DE36" s="44"/>
      <c r="DF36" s="44"/>
      <c r="DG36" s="44"/>
      <c r="DH36" s="44"/>
      <c r="DI36" s="44"/>
      <c r="DJ36" s="44"/>
      <c r="DK36" s="44"/>
      <c r="DL36" s="44"/>
      <c r="DM36" s="44"/>
      <c r="DN36" s="44"/>
      <c r="DO36" s="44"/>
      <c r="DP36" s="44"/>
      <c r="DQ36" s="44"/>
      <c r="DR36" s="44"/>
      <c r="DS36" s="44"/>
      <c r="DT36" s="44"/>
      <c r="DU36" s="44"/>
      <c r="DV36" s="44"/>
      <c r="DW36" s="44"/>
      <c r="DX36" s="44"/>
      <c r="DY36" s="44"/>
      <c r="DZ36" s="44"/>
      <c r="EA36" s="44"/>
      <c r="EB36" s="44"/>
      <c r="EC36" s="44"/>
      <c r="ED36" s="44"/>
      <c r="EE36" s="44"/>
      <c r="EF36" s="44"/>
      <c r="EG36" s="44"/>
      <c r="EH36" s="44"/>
      <c r="EI36" s="44"/>
      <c r="EJ36" s="44"/>
      <c r="EK36" s="44"/>
      <c r="EL36" s="44"/>
      <c r="EM36" s="44"/>
      <c r="EN36" s="44"/>
      <c r="EO36" s="44"/>
      <c r="EP36" s="44"/>
      <c r="EQ36" s="44"/>
      <c r="ER36" s="44"/>
      <c r="ES36" s="44"/>
    </row>
    <row r="37" spans="9:149" ht="15.75" customHeight="1" x14ac:dyDescent="0.25">
      <c r="I37" s="44"/>
      <c r="J37" s="44"/>
      <c r="K37" s="44"/>
      <c r="L37" s="44"/>
      <c r="M37" s="44"/>
      <c r="N37" s="44"/>
      <c r="O37" s="44"/>
      <c r="P37" s="44"/>
      <c r="Q37" s="44"/>
      <c r="R37" s="44"/>
      <c r="S37" s="44"/>
      <c r="T37" s="44"/>
      <c r="U37" s="44"/>
      <c r="V37" s="44"/>
      <c r="W37" s="44"/>
      <c r="X37" s="44"/>
      <c r="Y37" s="44"/>
      <c r="Z37" s="44"/>
      <c r="AA37" s="44"/>
      <c r="AB37" s="44"/>
      <c r="AC37" s="44"/>
      <c r="AD37" s="44"/>
      <c r="AE37" s="44"/>
      <c r="AF37" s="44"/>
      <c r="AG37" s="44"/>
      <c r="AH37" s="44"/>
      <c r="AI37" s="44"/>
      <c r="AJ37" s="44"/>
      <c r="AK37" s="44"/>
      <c r="AL37" s="44"/>
      <c r="AM37" s="44"/>
      <c r="AN37" s="44"/>
      <c r="AO37" s="44"/>
      <c r="AP37" s="44"/>
      <c r="AQ37" s="44"/>
      <c r="AR37" s="44"/>
      <c r="AS37" s="44"/>
      <c r="AT37" s="44"/>
      <c r="AU37" s="44"/>
      <c r="AV37" s="44"/>
      <c r="AW37" s="44"/>
      <c r="AX37" s="44"/>
      <c r="AY37" s="44"/>
      <c r="AZ37" s="44"/>
      <c r="BA37" s="44"/>
      <c r="BB37" s="44"/>
      <c r="BC37" s="44"/>
      <c r="BD37" s="44"/>
      <c r="BE37" s="44"/>
      <c r="BF37" s="44"/>
      <c r="BG37" s="44"/>
      <c r="BH37" s="44"/>
      <c r="BI37" s="44"/>
      <c r="BJ37" s="44"/>
      <c r="BK37" s="44"/>
      <c r="BL37" s="44"/>
      <c r="BM37" s="44"/>
      <c r="BN37" s="44"/>
      <c r="BO37" s="44"/>
      <c r="BP37" s="44"/>
      <c r="BQ37" s="44"/>
      <c r="BR37" s="44"/>
      <c r="BS37" s="44"/>
      <c r="BT37" s="44"/>
      <c r="BU37" s="44"/>
      <c r="BV37" s="44"/>
      <c r="BW37" s="44"/>
      <c r="BX37" s="44"/>
      <c r="BY37" s="44"/>
      <c r="BZ37" s="44"/>
      <c r="CA37" s="44"/>
      <c r="CB37" s="44"/>
      <c r="CC37" s="44"/>
      <c r="CD37" s="44"/>
      <c r="CE37" s="44"/>
      <c r="CF37" s="44"/>
      <c r="CG37" s="44"/>
      <c r="CH37" s="44"/>
      <c r="CI37" s="44"/>
      <c r="CJ37" s="44"/>
      <c r="CK37" s="44"/>
      <c r="CL37" s="44"/>
      <c r="CM37" s="44"/>
      <c r="CN37" s="44"/>
      <c r="CO37" s="44"/>
      <c r="CP37" s="44"/>
      <c r="CQ37" s="44"/>
      <c r="CR37" s="44"/>
      <c r="CS37" s="44"/>
      <c r="CT37" s="44"/>
      <c r="CU37" s="44"/>
      <c r="CV37" s="44"/>
      <c r="CW37" s="44"/>
      <c r="CX37" s="44"/>
      <c r="CY37" s="44"/>
      <c r="CZ37" s="44"/>
      <c r="DA37" s="44"/>
      <c r="DB37" s="44"/>
      <c r="DC37" s="44"/>
      <c r="DD37" s="44"/>
      <c r="DE37" s="44"/>
      <c r="DF37" s="44"/>
      <c r="DG37" s="44"/>
      <c r="DH37" s="44"/>
      <c r="DI37" s="44"/>
      <c r="DJ37" s="44"/>
      <c r="DK37" s="44"/>
      <c r="DL37" s="44"/>
      <c r="DM37" s="44"/>
      <c r="DN37" s="44"/>
      <c r="DO37" s="44"/>
      <c r="DP37" s="44"/>
      <c r="DQ37" s="44"/>
      <c r="DR37" s="44"/>
      <c r="DS37" s="44"/>
      <c r="DT37" s="44"/>
      <c r="DU37" s="44"/>
      <c r="DV37" s="44"/>
      <c r="DW37" s="44"/>
      <c r="DX37" s="44"/>
      <c r="DY37" s="44"/>
      <c r="DZ37" s="44"/>
      <c r="EA37" s="44"/>
      <c r="EB37" s="44"/>
      <c r="EC37" s="44"/>
      <c r="ED37" s="44"/>
      <c r="EE37" s="44"/>
      <c r="EF37" s="44"/>
      <c r="EG37" s="44"/>
      <c r="EH37" s="44"/>
      <c r="EI37" s="44"/>
      <c r="EJ37" s="44"/>
      <c r="EK37" s="44"/>
      <c r="EL37" s="44"/>
      <c r="EM37" s="44"/>
      <c r="EN37" s="44"/>
      <c r="EO37" s="44"/>
      <c r="EP37" s="44"/>
      <c r="EQ37" s="44"/>
      <c r="ER37" s="44"/>
      <c r="ES37" s="44"/>
    </row>
    <row r="38" spans="9:149" ht="15.75" customHeight="1" x14ac:dyDescent="0.25">
      <c r="I38" s="44"/>
      <c r="J38" s="44"/>
      <c r="K38" s="44"/>
      <c r="L38" s="44"/>
      <c r="M38" s="44"/>
      <c r="N38" s="44"/>
      <c r="O38" s="44"/>
      <c r="P38" s="44"/>
      <c r="Q38" s="44"/>
      <c r="R38" s="44"/>
      <c r="S38" s="44"/>
      <c r="T38" s="44"/>
      <c r="U38" s="44"/>
      <c r="V38" s="44"/>
      <c r="W38" s="44"/>
      <c r="X38" s="44"/>
      <c r="Y38" s="44"/>
      <c r="Z38" s="44"/>
      <c r="AA38" s="44"/>
      <c r="AB38" s="44"/>
      <c r="AC38" s="44"/>
      <c r="AD38" s="44"/>
      <c r="AE38" s="44"/>
      <c r="AF38" s="44"/>
      <c r="AG38" s="44"/>
      <c r="AH38" s="44"/>
      <c r="AI38" s="44"/>
      <c r="AJ38" s="44"/>
      <c r="AK38" s="44"/>
      <c r="AL38" s="44"/>
      <c r="AM38" s="44"/>
      <c r="AN38" s="44"/>
      <c r="AO38" s="44"/>
      <c r="AP38" s="44"/>
      <c r="AQ38" s="44"/>
      <c r="AR38" s="44"/>
      <c r="AS38" s="44"/>
      <c r="AT38" s="44"/>
      <c r="AU38" s="44"/>
      <c r="AV38" s="44"/>
      <c r="AW38" s="44"/>
      <c r="AX38" s="44"/>
      <c r="AY38" s="44"/>
      <c r="AZ38" s="44"/>
      <c r="BA38" s="44"/>
      <c r="BB38" s="44"/>
      <c r="BC38" s="44"/>
      <c r="BD38" s="44"/>
      <c r="BE38" s="44"/>
      <c r="BF38" s="44"/>
      <c r="BG38" s="44"/>
      <c r="BH38" s="44"/>
      <c r="BI38" s="44"/>
      <c r="BJ38" s="44"/>
      <c r="BK38" s="44"/>
      <c r="BL38" s="44"/>
      <c r="BM38" s="44"/>
      <c r="BN38" s="44"/>
      <c r="BO38" s="44"/>
      <c r="BP38" s="44"/>
      <c r="BQ38" s="44"/>
      <c r="BR38" s="44"/>
      <c r="BS38" s="44"/>
      <c r="BT38" s="44"/>
      <c r="BU38" s="44"/>
      <c r="BV38" s="44"/>
      <c r="BW38" s="44"/>
      <c r="BX38" s="44"/>
      <c r="BY38" s="44"/>
      <c r="BZ38" s="44"/>
      <c r="CA38" s="44"/>
      <c r="CB38" s="44"/>
      <c r="CC38" s="44"/>
      <c r="CD38" s="44"/>
      <c r="CE38" s="44"/>
      <c r="CF38" s="44"/>
      <c r="CG38" s="44"/>
      <c r="CH38" s="44"/>
      <c r="CI38" s="44"/>
      <c r="CJ38" s="44"/>
      <c r="CK38" s="44"/>
      <c r="CL38" s="44"/>
      <c r="CM38" s="44"/>
      <c r="CN38" s="44"/>
      <c r="CO38" s="44"/>
      <c r="CP38" s="44"/>
      <c r="CQ38" s="44"/>
      <c r="CR38" s="44"/>
      <c r="CS38" s="44"/>
      <c r="CT38" s="44"/>
      <c r="CU38" s="44"/>
      <c r="CV38" s="44"/>
      <c r="CW38" s="44"/>
      <c r="CX38" s="44"/>
      <c r="CY38" s="44"/>
      <c r="CZ38" s="44"/>
      <c r="DA38" s="44"/>
      <c r="DB38" s="44"/>
      <c r="DC38" s="44"/>
      <c r="DD38" s="44"/>
      <c r="DE38" s="44"/>
      <c r="DF38" s="44"/>
      <c r="DG38" s="44"/>
      <c r="DH38" s="44"/>
      <c r="DI38" s="44"/>
      <c r="DJ38" s="44"/>
      <c r="DK38" s="44"/>
      <c r="DL38" s="44"/>
      <c r="DM38" s="44"/>
      <c r="DN38" s="44"/>
      <c r="DO38" s="44"/>
      <c r="DP38" s="44"/>
      <c r="DQ38" s="44"/>
      <c r="DR38" s="44"/>
      <c r="DS38" s="44"/>
      <c r="DT38" s="44"/>
      <c r="DU38" s="44"/>
      <c r="DV38" s="44"/>
      <c r="DW38" s="44"/>
      <c r="DX38" s="44"/>
      <c r="DY38" s="44"/>
      <c r="DZ38" s="44"/>
      <c r="EA38" s="44"/>
      <c r="EB38" s="44"/>
      <c r="EC38" s="44"/>
      <c r="ED38" s="44"/>
      <c r="EE38" s="44"/>
      <c r="EF38" s="44"/>
      <c r="EG38" s="44"/>
      <c r="EH38" s="44"/>
      <c r="EI38" s="44"/>
      <c r="EJ38" s="44"/>
      <c r="EK38" s="44"/>
      <c r="EL38" s="44"/>
      <c r="EM38" s="44"/>
      <c r="EN38" s="44"/>
      <c r="EO38" s="44"/>
      <c r="EP38" s="44"/>
      <c r="EQ38" s="44"/>
      <c r="ER38" s="44"/>
      <c r="ES38" s="44"/>
    </row>
    <row r="39" spans="9:149" ht="15.75" customHeight="1" x14ac:dyDescent="0.25">
      <c r="I39" s="44"/>
      <c r="J39" s="44"/>
      <c r="K39" s="44"/>
      <c r="L39" s="44"/>
      <c r="M39" s="44"/>
      <c r="N39" s="44"/>
      <c r="O39" s="44"/>
      <c r="P39" s="44"/>
      <c r="Q39" s="44"/>
      <c r="R39" s="44"/>
      <c r="S39" s="44"/>
      <c r="T39" s="44"/>
      <c r="U39" s="44"/>
      <c r="V39" s="44"/>
      <c r="W39" s="44"/>
      <c r="X39" s="44"/>
      <c r="Y39" s="44"/>
      <c r="Z39" s="44"/>
      <c r="AA39" s="44"/>
      <c r="AB39" s="44"/>
      <c r="AC39" s="44"/>
      <c r="AD39" s="44"/>
      <c r="AE39" s="44"/>
      <c r="AF39" s="44"/>
      <c r="AG39" s="44"/>
      <c r="AH39" s="44"/>
      <c r="AI39" s="44"/>
      <c r="AJ39" s="44"/>
      <c r="AK39" s="44"/>
      <c r="AL39" s="44"/>
      <c r="AM39" s="44"/>
      <c r="AN39" s="44"/>
      <c r="AO39" s="44"/>
      <c r="AP39" s="44"/>
      <c r="AQ39" s="44"/>
      <c r="AR39" s="44"/>
      <c r="AS39" s="44"/>
      <c r="AT39" s="44"/>
      <c r="AU39" s="44"/>
      <c r="AV39" s="44"/>
      <c r="AW39" s="44"/>
      <c r="AX39" s="44"/>
      <c r="AY39" s="44"/>
      <c r="AZ39" s="44"/>
      <c r="BA39" s="44"/>
      <c r="BB39" s="44"/>
      <c r="BC39" s="44"/>
      <c r="BD39" s="44"/>
      <c r="BE39" s="44"/>
      <c r="BF39" s="44"/>
      <c r="BG39" s="44"/>
      <c r="BH39" s="44"/>
      <c r="BI39" s="44"/>
      <c r="BJ39" s="44"/>
      <c r="BK39" s="44"/>
      <c r="BL39" s="44"/>
      <c r="BM39" s="44"/>
      <c r="BN39" s="44"/>
      <c r="BO39" s="44"/>
      <c r="BP39" s="44"/>
      <c r="BQ39" s="44"/>
      <c r="BR39" s="44"/>
      <c r="BS39" s="44"/>
      <c r="BT39" s="44"/>
      <c r="BU39" s="44"/>
      <c r="BV39" s="44"/>
      <c r="BW39" s="44"/>
      <c r="BX39" s="44"/>
      <c r="BY39" s="44"/>
      <c r="BZ39" s="44"/>
      <c r="CA39" s="44"/>
      <c r="CB39" s="44"/>
      <c r="CC39" s="44"/>
      <c r="CD39" s="44"/>
      <c r="CE39" s="44"/>
      <c r="CF39" s="44"/>
      <c r="CG39" s="44"/>
      <c r="CH39" s="44"/>
      <c r="CI39" s="44"/>
      <c r="CJ39" s="44"/>
      <c r="CK39" s="44"/>
      <c r="CL39" s="44"/>
      <c r="CM39" s="44"/>
      <c r="CN39" s="44"/>
      <c r="CO39" s="44"/>
      <c r="CP39" s="44"/>
      <c r="CQ39" s="44"/>
      <c r="CR39" s="44"/>
      <c r="CS39" s="44"/>
      <c r="CT39" s="44"/>
      <c r="CU39" s="44"/>
      <c r="CV39" s="44"/>
      <c r="CW39" s="44"/>
      <c r="CX39" s="44"/>
      <c r="CY39" s="44"/>
      <c r="CZ39" s="44"/>
      <c r="DA39" s="44"/>
      <c r="DB39" s="44"/>
      <c r="DC39" s="44"/>
      <c r="DD39" s="44"/>
      <c r="DE39" s="44"/>
      <c r="DF39" s="44"/>
      <c r="DG39" s="44"/>
      <c r="DH39" s="44"/>
      <c r="DI39" s="44"/>
      <c r="DJ39" s="44"/>
      <c r="DK39" s="44"/>
      <c r="DL39" s="44"/>
      <c r="DM39" s="44"/>
      <c r="DN39" s="44"/>
      <c r="DO39" s="44"/>
      <c r="DP39" s="44"/>
      <c r="DQ39" s="44"/>
      <c r="DR39" s="44"/>
      <c r="DS39" s="44"/>
      <c r="DT39" s="44"/>
      <c r="DU39" s="44"/>
      <c r="DV39" s="44"/>
      <c r="DW39" s="44"/>
      <c r="DX39" s="44"/>
      <c r="DY39" s="44"/>
      <c r="DZ39" s="44"/>
      <c r="EA39" s="44"/>
      <c r="EB39" s="44"/>
      <c r="EC39" s="44"/>
      <c r="ED39" s="44"/>
      <c r="EE39" s="44"/>
      <c r="EF39" s="44"/>
      <c r="EG39" s="44"/>
      <c r="EH39" s="44"/>
      <c r="EI39" s="44"/>
      <c r="EJ39" s="44"/>
      <c r="EK39" s="44"/>
      <c r="EL39" s="44"/>
      <c r="EM39" s="44"/>
      <c r="EN39" s="44"/>
      <c r="EO39" s="44"/>
      <c r="EP39" s="44"/>
      <c r="EQ39" s="44"/>
      <c r="ER39" s="44"/>
      <c r="ES39" s="44"/>
    </row>
    <row r="40" spans="9:149" ht="15.75" customHeight="1" x14ac:dyDescent="0.25">
      <c r="I40" s="44"/>
      <c r="J40" s="44"/>
      <c r="K40" s="44"/>
      <c r="L40" s="44"/>
      <c r="M40" s="44"/>
      <c r="N40" s="44"/>
      <c r="O40" s="44"/>
      <c r="P40" s="44"/>
      <c r="Q40" s="44"/>
      <c r="R40" s="44"/>
      <c r="S40" s="44"/>
      <c r="T40" s="44"/>
      <c r="U40" s="44"/>
      <c r="V40" s="44"/>
      <c r="W40" s="44"/>
      <c r="X40" s="44"/>
      <c r="Y40" s="44"/>
      <c r="Z40" s="44"/>
      <c r="AA40" s="44"/>
      <c r="AB40" s="44"/>
      <c r="AC40" s="44"/>
      <c r="AD40" s="44"/>
      <c r="AE40" s="44"/>
      <c r="AF40" s="44"/>
      <c r="AG40" s="44"/>
      <c r="AH40" s="44"/>
      <c r="AI40" s="44"/>
      <c r="AJ40" s="44"/>
      <c r="AK40" s="44"/>
      <c r="AL40" s="44"/>
      <c r="AM40" s="44"/>
      <c r="AN40" s="44"/>
      <c r="AO40" s="44"/>
      <c r="AP40" s="44"/>
      <c r="AQ40" s="44"/>
      <c r="AR40" s="44"/>
      <c r="AS40" s="44"/>
      <c r="AT40" s="44"/>
      <c r="AU40" s="44"/>
      <c r="AV40" s="44"/>
      <c r="AW40" s="44"/>
      <c r="AX40" s="44"/>
      <c r="AY40" s="44"/>
      <c r="AZ40" s="44"/>
      <c r="BA40" s="44"/>
      <c r="BB40" s="44"/>
      <c r="BC40" s="44"/>
      <c r="BD40" s="44"/>
      <c r="BE40" s="44"/>
      <c r="BF40" s="44"/>
      <c r="BG40" s="44"/>
      <c r="BH40" s="44"/>
      <c r="BI40" s="44"/>
      <c r="BJ40" s="44"/>
      <c r="BK40" s="44"/>
      <c r="BL40" s="44"/>
      <c r="BM40" s="44"/>
      <c r="BN40" s="44"/>
      <c r="BO40" s="44"/>
      <c r="BP40" s="44"/>
      <c r="BQ40" s="44"/>
      <c r="BR40" s="44"/>
      <c r="BS40" s="44"/>
      <c r="BT40" s="44"/>
      <c r="BU40" s="44"/>
      <c r="BV40" s="44"/>
      <c r="BW40" s="44"/>
      <c r="BX40" s="44"/>
      <c r="BY40" s="44"/>
      <c r="BZ40" s="44"/>
      <c r="CA40" s="44"/>
      <c r="CB40" s="44"/>
      <c r="CC40" s="44"/>
      <c r="CD40" s="44"/>
      <c r="CE40" s="44"/>
      <c r="CF40" s="44"/>
      <c r="CG40" s="44"/>
      <c r="CH40" s="44"/>
      <c r="CI40" s="44"/>
      <c r="CJ40" s="44"/>
      <c r="CK40" s="44"/>
      <c r="CL40" s="44"/>
      <c r="CM40" s="44"/>
      <c r="CN40" s="44"/>
      <c r="CO40" s="44"/>
      <c r="CP40" s="44"/>
      <c r="CQ40" s="44"/>
      <c r="CR40" s="44"/>
      <c r="CS40" s="44"/>
      <c r="CT40" s="44"/>
      <c r="CU40" s="44"/>
      <c r="CV40" s="44"/>
      <c r="CW40" s="44"/>
      <c r="CX40" s="44"/>
      <c r="CY40" s="44"/>
      <c r="CZ40" s="44"/>
      <c r="DA40" s="44"/>
      <c r="DB40" s="44"/>
      <c r="DC40" s="44"/>
      <c r="DD40" s="44"/>
      <c r="DE40" s="44"/>
      <c r="DF40" s="44"/>
      <c r="DG40" s="44"/>
      <c r="DH40" s="44"/>
      <c r="DI40" s="44"/>
      <c r="DJ40" s="44"/>
      <c r="DK40" s="44"/>
      <c r="DL40" s="44"/>
      <c r="DM40" s="44"/>
      <c r="DN40" s="44"/>
      <c r="DO40" s="44"/>
      <c r="DP40" s="44"/>
      <c r="DQ40" s="44"/>
      <c r="DR40" s="44"/>
      <c r="DS40" s="44"/>
      <c r="DT40" s="44"/>
      <c r="DU40" s="44"/>
      <c r="DV40" s="44"/>
      <c r="DW40" s="44"/>
      <c r="DX40" s="44"/>
      <c r="DY40" s="44"/>
      <c r="DZ40" s="44"/>
      <c r="EA40" s="44"/>
      <c r="EB40" s="44"/>
      <c r="EC40" s="44"/>
      <c r="ED40" s="44"/>
      <c r="EE40" s="44"/>
      <c r="EF40" s="44"/>
      <c r="EG40" s="44"/>
      <c r="EH40" s="44"/>
      <c r="EI40" s="44"/>
      <c r="EJ40" s="44"/>
      <c r="EK40" s="44"/>
      <c r="EL40" s="44"/>
      <c r="EM40" s="44"/>
      <c r="EN40" s="44"/>
      <c r="EO40" s="44"/>
      <c r="EP40" s="44"/>
      <c r="EQ40" s="44"/>
      <c r="ER40" s="44"/>
      <c r="ES40" s="44"/>
    </row>
    <row r="41" spans="9:149" ht="15.75" customHeight="1" x14ac:dyDescent="0.25">
      <c r="I41" s="44"/>
      <c r="J41" s="44"/>
      <c r="K41" s="44"/>
      <c r="L41" s="44"/>
      <c r="M41" s="44"/>
      <c r="N41" s="44"/>
      <c r="O41" s="44"/>
      <c r="P41" s="44"/>
      <c r="Q41" s="44"/>
      <c r="R41" s="44"/>
      <c r="S41" s="44"/>
      <c r="T41" s="44"/>
      <c r="U41" s="44"/>
      <c r="V41" s="44"/>
      <c r="W41" s="44"/>
      <c r="X41" s="44"/>
      <c r="Y41" s="44"/>
      <c r="Z41" s="44"/>
      <c r="AA41" s="44"/>
      <c r="AB41" s="44"/>
      <c r="AC41" s="44"/>
      <c r="AD41" s="44"/>
      <c r="AE41" s="44"/>
      <c r="AF41" s="44"/>
      <c r="AG41" s="44"/>
      <c r="AH41" s="44"/>
      <c r="AI41" s="44"/>
      <c r="AJ41" s="44"/>
      <c r="AK41" s="44"/>
      <c r="AL41" s="44"/>
      <c r="AM41" s="44"/>
      <c r="AN41" s="44"/>
      <c r="AO41" s="44"/>
      <c r="AP41" s="44"/>
      <c r="AQ41" s="44"/>
      <c r="AR41" s="44"/>
      <c r="AS41" s="44"/>
      <c r="AT41" s="44"/>
      <c r="AU41" s="44"/>
      <c r="AV41" s="44"/>
      <c r="AW41" s="44"/>
      <c r="AX41" s="44"/>
      <c r="AY41" s="44"/>
      <c r="AZ41" s="44"/>
      <c r="BA41" s="44"/>
      <c r="BB41" s="44"/>
      <c r="BC41" s="44"/>
      <c r="BD41" s="44"/>
      <c r="BE41" s="44"/>
      <c r="BF41" s="44"/>
      <c r="BG41" s="44"/>
      <c r="BH41" s="44"/>
      <c r="BI41" s="44"/>
      <c r="BJ41" s="44"/>
      <c r="BK41" s="44"/>
      <c r="BL41" s="44"/>
      <c r="BM41" s="44"/>
      <c r="BN41" s="44"/>
      <c r="BO41" s="44"/>
      <c r="BP41" s="44"/>
      <c r="BQ41" s="44"/>
      <c r="BR41" s="44"/>
      <c r="BS41" s="44"/>
      <c r="BT41" s="44"/>
      <c r="BU41" s="44"/>
      <c r="BV41" s="44"/>
      <c r="BW41" s="44"/>
      <c r="BX41" s="44"/>
      <c r="BY41" s="44"/>
      <c r="BZ41" s="44"/>
      <c r="CA41" s="44"/>
      <c r="CB41" s="44"/>
      <c r="CC41" s="44"/>
      <c r="CD41" s="44"/>
      <c r="CE41" s="44"/>
      <c r="CF41" s="44"/>
      <c r="CG41" s="44"/>
      <c r="CH41" s="44"/>
      <c r="CI41" s="44"/>
      <c r="CJ41" s="44"/>
      <c r="CK41" s="44"/>
      <c r="CL41" s="44"/>
      <c r="CM41" s="44"/>
      <c r="CN41" s="44"/>
      <c r="CO41" s="44"/>
      <c r="CP41" s="44"/>
      <c r="CQ41" s="44"/>
      <c r="CR41" s="44"/>
      <c r="CS41" s="44"/>
      <c r="CT41" s="44"/>
      <c r="CU41" s="44"/>
      <c r="CV41" s="44"/>
      <c r="CW41" s="44"/>
      <c r="CX41" s="44"/>
      <c r="CY41" s="44"/>
      <c r="CZ41" s="44"/>
      <c r="DA41" s="44"/>
      <c r="DB41" s="44"/>
      <c r="DC41" s="44"/>
      <c r="DD41" s="44"/>
      <c r="DE41" s="44"/>
      <c r="DF41" s="44"/>
      <c r="DG41" s="44"/>
      <c r="DH41" s="44"/>
      <c r="DI41" s="44"/>
      <c r="DJ41" s="44"/>
      <c r="DK41" s="44"/>
      <c r="DL41" s="44"/>
      <c r="DM41" s="44"/>
      <c r="DN41" s="44"/>
      <c r="DO41" s="44"/>
      <c r="DP41" s="44"/>
      <c r="DQ41" s="44"/>
      <c r="DR41" s="44"/>
      <c r="DS41" s="44"/>
      <c r="DT41" s="44"/>
      <c r="DU41" s="44"/>
      <c r="DV41" s="44"/>
      <c r="DW41" s="44"/>
      <c r="DX41" s="44"/>
      <c r="DY41" s="44"/>
      <c r="DZ41" s="44"/>
      <c r="EA41" s="44"/>
      <c r="EB41" s="44"/>
      <c r="EC41" s="44"/>
      <c r="ED41" s="44"/>
      <c r="EE41" s="44"/>
      <c r="EF41" s="44"/>
      <c r="EG41" s="44"/>
      <c r="EH41" s="44"/>
      <c r="EI41" s="44"/>
      <c r="EJ41" s="44"/>
      <c r="EK41" s="44"/>
      <c r="EL41" s="44"/>
      <c r="EM41" s="44"/>
      <c r="EN41" s="44"/>
      <c r="EO41" s="44"/>
      <c r="EP41" s="44"/>
      <c r="EQ41" s="44"/>
      <c r="ER41" s="44"/>
      <c r="ES41" s="44"/>
    </row>
    <row r="42" spans="9:149" ht="15.75" customHeight="1" x14ac:dyDescent="0.25">
      <c r="I42" s="44"/>
      <c r="J42" s="44"/>
      <c r="K42" s="44"/>
      <c r="L42" s="44"/>
      <c r="M42" s="44"/>
      <c r="N42" s="44"/>
      <c r="O42" s="44"/>
      <c r="P42" s="44"/>
      <c r="Q42" s="44"/>
      <c r="R42" s="44"/>
      <c r="S42" s="44"/>
      <c r="T42" s="44"/>
      <c r="U42" s="44"/>
      <c r="V42" s="44"/>
      <c r="W42" s="44"/>
      <c r="X42" s="44"/>
      <c r="Y42" s="44"/>
      <c r="Z42" s="44"/>
      <c r="AA42" s="44"/>
      <c r="AB42" s="44"/>
      <c r="AC42" s="44"/>
      <c r="AD42" s="44"/>
      <c r="AE42" s="44"/>
      <c r="AF42" s="44"/>
      <c r="AG42" s="44"/>
      <c r="AH42" s="44"/>
      <c r="AI42" s="44"/>
      <c r="AJ42" s="44"/>
      <c r="AK42" s="44"/>
      <c r="AL42" s="44"/>
      <c r="AM42" s="44"/>
      <c r="AN42" s="44"/>
      <c r="AO42" s="44"/>
      <c r="AP42" s="44"/>
      <c r="AQ42" s="44"/>
      <c r="AR42" s="44"/>
      <c r="AS42" s="44"/>
      <c r="AT42" s="44"/>
      <c r="AU42" s="44"/>
      <c r="AV42" s="44"/>
      <c r="AW42" s="44"/>
      <c r="AX42" s="44"/>
      <c r="AY42" s="44"/>
      <c r="AZ42" s="44"/>
      <c r="BA42" s="44"/>
      <c r="BB42" s="44"/>
      <c r="BC42" s="44"/>
      <c r="BD42" s="44"/>
      <c r="BE42" s="44"/>
      <c r="BF42" s="44"/>
      <c r="BG42" s="44"/>
      <c r="BH42" s="44"/>
      <c r="BI42" s="44"/>
      <c r="BJ42" s="44"/>
      <c r="BK42" s="44"/>
      <c r="BL42" s="44"/>
      <c r="BM42" s="44"/>
      <c r="BN42" s="44"/>
      <c r="BO42" s="44"/>
      <c r="BP42" s="44"/>
      <c r="BQ42" s="44"/>
      <c r="BR42" s="44"/>
      <c r="BS42" s="44"/>
      <c r="BT42" s="44"/>
      <c r="BU42" s="44"/>
      <c r="BV42" s="44"/>
      <c r="BW42" s="44"/>
      <c r="BX42" s="44"/>
      <c r="BY42" s="44"/>
      <c r="BZ42" s="44"/>
      <c r="CA42" s="44"/>
      <c r="CB42" s="44"/>
      <c r="CC42" s="44"/>
      <c r="CD42" s="44"/>
      <c r="CE42" s="44"/>
      <c r="CF42" s="44"/>
      <c r="CG42" s="44"/>
      <c r="CH42" s="44"/>
      <c r="CI42" s="44"/>
      <c r="CJ42" s="44"/>
      <c r="CK42" s="44"/>
      <c r="CL42" s="44"/>
      <c r="CM42" s="44"/>
      <c r="CN42" s="44"/>
      <c r="CO42" s="44"/>
      <c r="CP42" s="44"/>
      <c r="CQ42" s="44"/>
      <c r="CR42" s="44"/>
      <c r="CS42" s="44"/>
      <c r="CT42" s="44"/>
      <c r="CU42" s="44"/>
      <c r="CV42" s="44"/>
      <c r="CW42" s="44"/>
      <c r="CX42" s="44"/>
      <c r="CY42" s="44"/>
      <c r="CZ42" s="44"/>
      <c r="DA42" s="44"/>
      <c r="DB42" s="44"/>
      <c r="DC42" s="44"/>
      <c r="DD42" s="44"/>
      <c r="DE42" s="44"/>
      <c r="DF42" s="44"/>
      <c r="DG42" s="44"/>
      <c r="DH42" s="44"/>
      <c r="DI42" s="44"/>
      <c r="DJ42" s="44"/>
      <c r="DK42" s="44"/>
      <c r="DL42" s="44"/>
      <c r="DM42" s="44"/>
      <c r="DN42" s="44"/>
      <c r="DO42" s="44"/>
      <c r="DP42" s="44"/>
      <c r="DQ42" s="44"/>
      <c r="DR42" s="44"/>
      <c r="DS42" s="44"/>
      <c r="DT42" s="44"/>
      <c r="DU42" s="44"/>
      <c r="DV42" s="44"/>
      <c r="DW42" s="44"/>
      <c r="DX42" s="44"/>
      <c r="DY42" s="44"/>
      <c r="DZ42" s="44"/>
      <c r="EA42" s="44"/>
      <c r="EB42" s="44"/>
      <c r="EC42" s="44"/>
      <c r="ED42" s="44"/>
      <c r="EE42" s="44"/>
      <c r="EF42" s="44"/>
      <c r="EG42" s="44"/>
      <c r="EH42" s="44"/>
      <c r="EI42" s="44"/>
      <c r="EJ42" s="44"/>
      <c r="EK42" s="44"/>
      <c r="EL42" s="44"/>
      <c r="EM42" s="44"/>
      <c r="EN42" s="44"/>
      <c r="EO42" s="44"/>
      <c r="EP42" s="44"/>
      <c r="EQ42" s="44"/>
      <c r="ER42" s="44"/>
      <c r="ES42" s="44"/>
    </row>
    <row r="43" spans="9:149" ht="15.75" customHeight="1" x14ac:dyDescent="0.25">
      <c r="I43" s="44"/>
      <c r="J43" s="44"/>
      <c r="K43" s="44"/>
      <c r="L43" s="44"/>
      <c r="M43" s="44"/>
      <c r="N43" s="44"/>
      <c r="O43" s="44"/>
      <c r="P43" s="44"/>
      <c r="Q43" s="44"/>
      <c r="R43" s="44"/>
      <c r="S43" s="44"/>
      <c r="T43" s="44"/>
      <c r="U43" s="44"/>
      <c r="V43" s="44"/>
      <c r="W43" s="44"/>
      <c r="X43" s="44"/>
      <c r="Y43" s="44"/>
      <c r="Z43" s="44"/>
      <c r="AA43" s="44"/>
      <c r="AB43" s="44"/>
      <c r="AC43" s="44"/>
      <c r="AD43" s="44"/>
      <c r="AE43" s="44"/>
      <c r="AF43" s="44"/>
      <c r="AG43" s="44"/>
      <c r="AH43" s="44"/>
      <c r="AI43" s="44"/>
      <c r="AJ43" s="44"/>
      <c r="AK43" s="44"/>
      <c r="AL43" s="44"/>
      <c r="AM43" s="44"/>
      <c r="AN43" s="44"/>
      <c r="AO43" s="44"/>
      <c r="AP43" s="44"/>
      <c r="AQ43" s="44"/>
      <c r="AR43" s="44"/>
      <c r="AS43" s="44"/>
      <c r="AT43" s="44"/>
      <c r="AU43" s="44"/>
      <c r="AV43" s="44"/>
      <c r="AW43" s="44"/>
      <c r="AX43" s="44"/>
      <c r="AY43" s="44"/>
      <c r="AZ43" s="44"/>
      <c r="BA43" s="44"/>
      <c r="BB43" s="44"/>
      <c r="BC43" s="44"/>
      <c r="BD43" s="44"/>
      <c r="BE43" s="44"/>
      <c r="BF43" s="44"/>
      <c r="BG43" s="44"/>
      <c r="BH43" s="44"/>
      <c r="BI43" s="44"/>
      <c r="BJ43" s="44"/>
      <c r="BK43" s="44"/>
      <c r="BL43" s="44"/>
      <c r="BM43" s="44"/>
      <c r="BN43" s="44"/>
      <c r="BO43" s="44"/>
      <c r="BP43" s="44"/>
      <c r="BQ43" s="44"/>
      <c r="BR43" s="44"/>
      <c r="BS43" s="44"/>
      <c r="BT43" s="44"/>
      <c r="BU43" s="44"/>
      <c r="BV43" s="44"/>
      <c r="BW43" s="44"/>
      <c r="BX43" s="44"/>
      <c r="BY43" s="44"/>
      <c r="BZ43" s="44"/>
      <c r="CA43" s="44"/>
      <c r="CB43" s="44"/>
      <c r="CC43" s="44"/>
      <c r="CD43" s="44"/>
      <c r="CE43" s="44"/>
      <c r="CF43" s="44"/>
      <c r="CG43" s="44"/>
      <c r="CH43" s="44"/>
      <c r="CI43" s="44"/>
      <c r="CJ43" s="44"/>
      <c r="CK43" s="44"/>
      <c r="CL43" s="44"/>
      <c r="CM43" s="44"/>
      <c r="CN43" s="44"/>
      <c r="CO43" s="44"/>
      <c r="CP43" s="44"/>
      <c r="CQ43" s="44"/>
      <c r="CR43" s="44"/>
      <c r="CS43" s="44"/>
      <c r="CT43" s="44"/>
      <c r="CU43" s="44"/>
      <c r="CV43" s="44"/>
      <c r="CW43" s="44"/>
      <c r="CX43" s="44"/>
      <c r="CY43" s="44"/>
      <c r="CZ43" s="44"/>
      <c r="DA43" s="44"/>
      <c r="DB43" s="44"/>
      <c r="DC43" s="44"/>
      <c r="DD43" s="44"/>
      <c r="DE43" s="44"/>
      <c r="DF43" s="44"/>
      <c r="DG43" s="44"/>
      <c r="DH43" s="44"/>
      <c r="DI43" s="44"/>
      <c r="DJ43" s="44"/>
      <c r="DK43" s="44"/>
      <c r="DL43" s="44"/>
      <c r="DM43" s="44"/>
      <c r="DN43" s="44"/>
      <c r="DO43" s="44"/>
      <c r="DP43" s="44"/>
      <c r="DQ43" s="44"/>
      <c r="DR43" s="44"/>
      <c r="DS43" s="44"/>
      <c r="DT43" s="44"/>
      <c r="DU43" s="44"/>
      <c r="DV43" s="44"/>
      <c r="DW43" s="44"/>
      <c r="DX43" s="44"/>
      <c r="DY43" s="44"/>
      <c r="DZ43" s="44"/>
      <c r="EA43" s="44"/>
      <c r="EB43" s="44"/>
      <c r="EC43" s="44"/>
      <c r="ED43" s="44"/>
      <c r="EE43" s="44"/>
      <c r="EF43" s="44"/>
      <c r="EG43" s="44"/>
      <c r="EH43" s="44"/>
      <c r="EI43" s="44"/>
      <c r="EJ43" s="44"/>
      <c r="EK43" s="44"/>
      <c r="EL43" s="44"/>
      <c r="EM43" s="44"/>
      <c r="EN43" s="44"/>
      <c r="EO43" s="44"/>
      <c r="EP43" s="44"/>
      <c r="EQ43" s="44"/>
      <c r="ER43" s="44"/>
      <c r="ES43" s="44"/>
    </row>
    <row r="44" spans="9:149" ht="15.75" customHeight="1" x14ac:dyDescent="0.25">
      <c r="I44" s="44"/>
      <c r="J44" s="44"/>
      <c r="K44" s="44"/>
      <c r="L44" s="44"/>
      <c r="M44" s="44"/>
      <c r="N44" s="44"/>
      <c r="O44" s="44"/>
      <c r="P44" s="44"/>
      <c r="Q44" s="44"/>
      <c r="R44" s="44"/>
      <c r="S44" s="44"/>
      <c r="T44" s="44"/>
      <c r="U44" s="44"/>
      <c r="V44" s="44"/>
      <c r="W44" s="44"/>
      <c r="X44" s="44"/>
      <c r="Y44" s="44"/>
      <c r="Z44" s="44"/>
      <c r="AA44" s="44"/>
      <c r="AB44" s="44"/>
      <c r="AC44" s="44"/>
      <c r="AD44" s="44"/>
      <c r="AE44" s="44"/>
      <c r="AF44" s="44"/>
      <c r="AG44" s="44"/>
      <c r="AH44" s="44"/>
      <c r="AI44" s="44"/>
      <c r="AJ44" s="44"/>
      <c r="AK44" s="44"/>
      <c r="AL44" s="44"/>
      <c r="AM44" s="44"/>
      <c r="AN44" s="44"/>
      <c r="AO44" s="44"/>
      <c r="AP44" s="44"/>
      <c r="AQ44" s="44"/>
      <c r="AR44" s="44"/>
      <c r="AS44" s="44"/>
      <c r="AT44" s="44"/>
      <c r="AU44" s="44"/>
      <c r="AV44" s="44"/>
      <c r="AW44" s="44"/>
      <c r="AX44" s="44"/>
      <c r="AY44" s="44"/>
      <c r="AZ44" s="44"/>
      <c r="BA44" s="44"/>
      <c r="BB44" s="44"/>
      <c r="BC44" s="44"/>
      <c r="BD44" s="44"/>
      <c r="BE44" s="44"/>
      <c r="BF44" s="44"/>
      <c r="BG44" s="44"/>
      <c r="BH44" s="44"/>
      <c r="BI44" s="44"/>
      <c r="BJ44" s="44"/>
      <c r="BK44" s="44"/>
      <c r="BL44" s="44"/>
      <c r="BM44" s="44"/>
      <c r="BN44" s="44"/>
      <c r="BO44" s="44"/>
      <c r="BP44" s="44"/>
      <c r="BQ44" s="44"/>
      <c r="BR44" s="44"/>
      <c r="BS44" s="44"/>
      <c r="BT44" s="44"/>
      <c r="BU44" s="44"/>
      <c r="BV44" s="44"/>
      <c r="BW44" s="44"/>
      <c r="BX44" s="44"/>
      <c r="BY44" s="44"/>
      <c r="BZ44" s="44"/>
      <c r="CA44" s="44"/>
      <c r="CB44" s="44"/>
      <c r="CC44" s="44"/>
      <c r="CD44" s="44"/>
      <c r="CE44" s="44"/>
      <c r="CF44" s="44"/>
      <c r="CG44" s="44"/>
      <c r="CH44" s="44"/>
      <c r="CI44" s="44"/>
      <c r="CJ44" s="44"/>
      <c r="CK44" s="44"/>
      <c r="CL44" s="44"/>
      <c r="CM44" s="44"/>
      <c r="CN44" s="44"/>
      <c r="CO44" s="44"/>
      <c r="CP44" s="44"/>
      <c r="CQ44" s="44"/>
      <c r="CR44" s="44"/>
      <c r="CS44" s="44"/>
      <c r="CT44" s="44"/>
      <c r="CU44" s="44"/>
      <c r="CV44" s="44"/>
      <c r="CW44" s="44"/>
      <c r="CX44" s="44"/>
      <c r="CY44" s="44"/>
      <c r="CZ44" s="44"/>
      <c r="DA44" s="44"/>
      <c r="DB44" s="44"/>
      <c r="DC44" s="44"/>
      <c r="DD44" s="44"/>
      <c r="DE44" s="44"/>
      <c r="DF44" s="44"/>
      <c r="DG44" s="44"/>
      <c r="DH44" s="44"/>
      <c r="DI44" s="44"/>
      <c r="DJ44" s="44"/>
      <c r="DK44" s="44"/>
      <c r="DL44" s="44"/>
      <c r="DM44" s="44"/>
      <c r="DN44" s="44"/>
      <c r="DO44" s="44"/>
      <c r="DP44" s="44"/>
      <c r="DQ44" s="44"/>
      <c r="DR44" s="44"/>
      <c r="DS44" s="44"/>
      <c r="DT44" s="44"/>
      <c r="DU44" s="44"/>
      <c r="DV44" s="44"/>
      <c r="DW44" s="44"/>
      <c r="DX44" s="44"/>
      <c r="DY44" s="44"/>
      <c r="DZ44" s="44"/>
      <c r="EA44" s="44"/>
      <c r="EB44" s="44"/>
      <c r="EC44" s="44"/>
      <c r="ED44" s="44"/>
      <c r="EE44" s="44"/>
      <c r="EF44" s="44"/>
      <c r="EG44" s="44"/>
      <c r="EH44" s="44"/>
      <c r="EI44" s="44"/>
      <c r="EJ44" s="44"/>
      <c r="EK44" s="44"/>
      <c r="EL44" s="44"/>
      <c r="EM44" s="44"/>
      <c r="EN44" s="44"/>
      <c r="EO44" s="44"/>
      <c r="EP44" s="44"/>
      <c r="EQ44" s="44"/>
      <c r="ER44" s="44"/>
      <c r="ES44" s="44"/>
    </row>
    <row r="45" spans="9:149" ht="15.75" customHeight="1" x14ac:dyDescent="0.25">
      <c r="I45" s="44"/>
      <c r="J45" s="44"/>
      <c r="K45" s="44"/>
      <c r="L45" s="44"/>
      <c r="M45" s="44"/>
      <c r="N45" s="44"/>
      <c r="O45" s="44"/>
      <c r="P45" s="44"/>
      <c r="Q45" s="44"/>
      <c r="R45" s="44"/>
      <c r="S45" s="44"/>
      <c r="T45" s="44"/>
      <c r="U45" s="44"/>
      <c r="V45" s="44"/>
      <c r="W45" s="44"/>
      <c r="X45" s="44"/>
      <c r="Y45" s="44"/>
      <c r="Z45" s="44"/>
      <c r="AA45" s="44"/>
      <c r="AB45" s="44"/>
      <c r="AC45" s="44"/>
      <c r="AD45" s="44"/>
      <c r="AE45" s="44"/>
      <c r="AF45" s="44"/>
      <c r="AG45" s="44"/>
      <c r="AH45" s="44"/>
      <c r="AI45" s="44"/>
      <c r="AJ45" s="44"/>
      <c r="AK45" s="44"/>
      <c r="AL45" s="44"/>
      <c r="AM45" s="44"/>
      <c r="AN45" s="44"/>
      <c r="AO45" s="44"/>
      <c r="AP45" s="44"/>
      <c r="AQ45" s="44"/>
      <c r="AR45" s="44"/>
      <c r="AS45" s="44"/>
      <c r="AT45" s="44"/>
      <c r="AU45" s="44"/>
      <c r="AV45" s="44"/>
      <c r="AW45" s="44"/>
      <c r="AX45" s="44"/>
      <c r="AY45" s="44"/>
      <c r="AZ45" s="44"/>
      <c r="BA45" s="44"/>
      <c r="BB45" s="44"/>
      <c r="BC45" s="44"/>
      <c r="BD45" s="44"/>
      <c r="BE45" s="44"/>
      <c r="BF45" s="44"/>
      <c r="BG45" s="44"/>
      <c r="BH45" s="44"/>
      <c r="BI45" s="44"/>
      <c r="BJ45" s="44"/>
      <c r="BK45" s="44"/>
      <c r="BL45" s="44"/>
      <c r="BM45" s="44"/>
      <c r="BN45" s="44"/>
      <c r="BO45" s="44"/>
      <c r="BP45" s="44"/>
      <c r="BQ45" s="44"/>
      <c r="BR45" s="44"/>
      <c r="BS45" s="44"/>
      <c r="BT45" s="44"/>
      <c r="BU45" s="44"/>
      <c r="BV45" s="44"/>
      <c r="BW45" s="44"/>
      <c r="BX45" s="44"/>
      <c r="BY45" s="44"/>
      <c r="BZ45" s="44"/>
      <c r="CA45" s="44"/>
      <c r="CB45" s="44"/>
      <c r="CC45" s="44"/>
      <c r="CD45" s="44"/>
      <c r="CE45" s="44"/>
      <c r="CF45" s="44"/>
      <c r="CG45" s="44"/>
      <c r="CH45" s="44"/>
      <c r="CI45" s="44"/>
      <c r="CJ45" s="44"/>
      <c r="CK45" s="44"/>
      <c r="CL45" s="44"/>
      <c r="CM45" s="44"/>
      <c r="CN45" s="44"/>
      <c r="CO45" s="44"/>
      <c r="CP45" s="44"/>
      <c r="CQ45" s="44"/>
      <c r="CR45" s="44"/>
      <c r="CS45" s="44"/>
      <c r="CT45" s="44"/>
      <c r="CU45" s="44"/>
      <c r="CV45" s="44"/>
      <c r="CW45" s="44"/>
      <c r="CX45" s="44"/>
      <c r="CY45" s="44"/>
      <c r="CZ45" s="44"/>
      <c r="DA45" s="44"/>
      <c r="DB45" s="44"/>
      <c r="DC45" s="44"/>
      <c r="DD45" s="44"/>
      <c r="DE45" s="44"/>
      <c r="DF45" s="44"/>
      <c r="DG45" s="44"/>
      <c r="DH45" s="44"/>
      <c r="DI45" s="44"/>
      <c r="DJ45" s="44"/>
      <c r="DK45" s="44"/>
      <c r="DL45" s="44"/>
      <c r="DM45" s="44"/>
      <c r="DN45" s="44"/>
      <c r="DO45" s="44"/>
      <c r="DP45" s="44"/>
      <c r="DQ45" s="44"/>
      <c r="DR45" s="44"/>
      <c r="DS45" s="44"/>
      <c r="DT45" s="44"/>
      <c r="DU45" s="44"/>
      <c r="DV45" s="44"/>
      <c r="DW45" s="44"/>
      <c r="DX45" s="44"/>
      <c r="DY45" s="44"/>
      <c r="DZ45" s="44"/>
      <c r="EA45" s="44"/>
      <c r="EB45" s="44"/>
      <c r="EC45" s="44"/>
      <c r="ED45" s="44"/>
      <c r="EE45" s="44"/>
      <c r="EF45" s="44"/>
      <c r="EG45" s="44"/>
      <c r="EH45" s="44"/>
      <c r="EI45" s="44"/>
      <c r="EJ45" s="44"/>
      <c r="EK45" s="44"/>
      <c r="EL45" s="44"/>
      <c r="EM45" s="44"/>
      <c r="EN45" s="44"/>
      <c r="EO45" s="44"/>
      <c r="EP45" s="44"/>
      <c r="EQ45" s="44"/>
      <c r="ER45" s="44"/>
      <c r="ES45" s="44"/>
    </row>
    <row r="46" spans="9:149" ht="15.75" customHeight="1" x14ac:dyDescent="0.25">
      <c r="I46" s="44"/>
      <c r="J46" s="44"/>
      <c r="K46" s="44"/>
      <c r="L46" s="44"/>
      <c r="M46" s="44"/>
      <c r="N46" s="44"/>
      <c r="O46" s="44"/>
      <c r="P46" s="44"/>
      <c r="Q46" s="44"/>
      <c r="R46" s="44"/>
      <c r="S46" s="44"/>
      <c r="T46" s="44"/>
      <c r="U46" s="44"/>
      <c r="V46" s="44"/>
      <c r="W46" s="44"/>
      <c r="X46" s="44"/>
      <c r="Y46" s="44"/>
      <c r="Z46" s="44"/>
      <c r="AA46" s="44"/>
      <c r="AB46" s="44"/>
      <c r="AC46" s="44"/>
      <c r="AD46" s="44"/>
      <c r="AE46" s="44"/>
      <c r="AF46" s="44"/>
      <c r="AG46" s="44"/>
      <c r="AH46" s="44"/>
      <c r="AI46" s="44"/>
      <c r="AJ46" s="44"/>
      <c r="AK46" s="44"/>
      <c r="AL46" s="44"/>
      <c r="AM46" s="44"/>
      <c r="AN46" s="44"/>
      <c r="AO46" s="44"/>
      <c r="AP46" s="44"/>
      <c r="AQ46" s="44"/>
      <c r="AR46" s="44"/>
      <c r="AS46" s="44"/>
      <c r="AT46" s="44"/>
      <c r="AU46" s="44"/>
      <c r="AV46" s="44"/>
      <c r="AW46" s="44"/>
      <c r="AX46" s="44"/>
      <c r="AY46" s="44"/>
      <c r="AZ46" s="44"/>
      <c r="BA46" s="44"/>
      <c r="BB46" s="44"/>
      <c r="BC46" s="44"/>
      <c r="BD46" s="44"/>
      <c r="BE46" s="44"/>
      <c r="BF46" s="44"/>
      <c r="BG46" s="44"/>
      <c r="BH46" s="44"/>
      <c r="BI46" s="44"/>
      <c r="BJ46" s="44"/>
      <c r="BK46" s="44"/>
      <c r="BL46" s="44"/>
      <c r="BM46" s="44"/>
      <c r="BN46" s="44"/>
      <c r="BO46" s="44"/>
      <c r="BP46" s="44"/>
      <c r="BQ46" s="44"/>
      <c r="BR46" s="44"/>
      <c r="BS46" s="44"/>
      <c r="BT46" s="44"/>
      <c r="BU46" s="44"/>
      <c r="BV46" s="44"/>
      <c r="BW46" s="44"/>
      <c r="BX46" s="44"/>
      <c r="BY46" s="44"/>
      <c r="BZ46" s="44"/>
      <c r="CA46" s="44"/>
      <c r="CB46" s="44"/>
      <c r="CC46" s="44"/>
      <c r="CD46" s="44"/>
      <c r="CE46" s="44"/>
      <c r="CF46" s="44"/>
      <c r="CG46" s="44"/>
      <c r="CH46" s="44"/>
      <c r="CI46" s="44"/>
      <c r="CJ46" s="44"/>
      <c r="CK46" s="44"/>
      <c r="CL46" s="44"/>
      <c r="CM46" s="44"/>
      <c r="CN46" s="44"/>
      <c r="CO46" s="44"/>
      <c r="CP46" s="44"/>
      <c r="CQ46" s="44"/>
      <c r="CR46" s="44"/>
      <c r="CS46" s="44"/>
      <c r="CT46" s="44"/>
      <c r="CU46" s="44"/>
      <c r="CV46" s="44"/>
      <c r="CW46" s="44"/>
      <c r="CX46" s="44"/>
      <c r="CY46" s="44"/>
      <c r="CZ46" s="44"/>
      <c r="DA46" s="44"/>
      <c r="DB46" s="44"/>
      <c r="DC46" s="44"/>
      <c r="DD46" s="44"/>
      <c r="DE46" s="44"/>
      <c r="DF46" s="44"/>
      <c r="DG46" s="44"/>
      <c r="DH46" s="44"/>
      <c r="DI46" s="44"/>
      <c r="DJ46" s="44"/>
      <c r="DK46" s="44"/>
      <c r="DL46" s="44"/>
      <c r="DM46" s="44"/>
      <c r="DN46" s="44"/>
      <c r="DO46" s="44"/>
      <c r="DP46" s="44"/>
      <c r="DQ46" s="44"/>
      <c r="DR46" s="44"/>
      <c r="DS46" s="44"/>
      <c r="DT46" s="44"/>
      <c r="DU46" s="44"/>
      <c r="DV46" s="44"/>
      <c r="DW46" s="44"/>
      <c r="DX46" s="44"/>
      <c r="DY46" s="44"/>
      <c r="DZ46" s="44"/>
      <c r="EA46" s="44"/>
      <c r="EB46" s="44"/>
      <c r="EC46" s="44"/>
      <c r="ED46" s="44"/>
      <c r="EE46" s="44"/>
      <c r="EF46" s="44"/>
      <c r="EG46" s="44"/>
      <c r="EH46" s="44"/>
      <c r="EI46" s="44"/>
      <c r="EJ46" s="44"/>
      <c r="EK46" s="44"/>
      <c r="EL46" s="44"/>
      <c r="EM46" s="44"/>
      <c r="EN46" s="44"/>
      <c r="EO46" s="44"/>
      <c r="EP46" s="44"/>
      <c r="EQ46" s="44"/>
      <c r="ER46" s="44"/>
      <c r="ES46" s="44"/>
    </row>
    <row r="47" spans="9:149" ht="15.75" customHeight="1" x14ac:dyDescent="0.25">
      <c r="I47" s="44"/>
      <c r="J47" s="44"/>
      <c r="K47" s="44"/>
      <c r="L47" s="44"/>
      <c r="M47" s="44"/>
      <c r="N47" s="44"/>
      <c r="O47" s="44"/>
      <c r="P47" s="44"/>
      <c r="Q47" s="44"/>
      <c r="R47" s="44"/>
      <c r="S47" s="44"/>
      <c r="T47" s="44"/>
      <c r="U47" s="44"/>
      <c r="V47" s="44"/>
      <c r="W47" s="44"/>
      <c r="X47" s="44"/>
      <c r="Y47" s="44"/>
      <c r="Z47" s="44"/>
      <c r="AA47" s="44"/>
      <c r="AB47" s="44"/>
      <c r="AC47" s="44"/>
      <c r="AD47" s="44"/>
      <c r="AE47" s="44"/>
      <c r="AF47" s="44"/>
      <c r="AG47" s="44"/>
      <c r="AH47" s="44"/>
      <c r="AI47" s="44"/>
      <c r="AJ47" s="44"/>
      <c r="AK47" s="44"/>
      <c r="AL47" s="44"/>
      <c r="AM47" s="44"/>
      <c r="AN47" s="44"/>
      <c r="AO47" s="44"/>
      <c r="AP47" s="44"/>
      <c r="AQ47" s="44"/>
      <c r="AR47" s="44"/>
      <c r="AS47" s="44"/>
      <c r="AT47" s="44"/>
      <c r="AU47" s="44"/>
      <c r="AV47" s="44"/>
      <c r="AW47" s="44"/>
      <c r="AX47" s="44"/>
      <c r="AY47" s="44"/>
      <c r="AZ47" s="44"/>
      <c r="BA47" s="44"/>
      <c r="BB47" s="44"/>
      <c r="BC47" s="44"/>
      <c r="BD47" s="44"/>
      <c r="BE47" s="44"/>
      <c r="BF47" s="44"/>
      <c r="BG47" s="44"/>
      <c r="BH47" s="44"/>
      <c r="BI47" s="44"/>
      <c r="BJ47" s="44"/>
      <c r="BK47" s="44"/>
      <c r="BL47" s="44"/>
      <c r="BM47" s="44"/>
      <c r="BN47" s="44"/>
      <c r="BO47" s="44"/>
      <c r="BP47" s="44"/>
      <c r="BQ47" s="44"/>
      <c r="BR47" s="44"/>
      <c r="BS47" s="44"/>
      <c r="BT47" s="44"/>
      <c r="BU47" s="44"/>
      <c r="BV47" s="44"/>
      <c r="BW47" s="44"/>
      <c r="BX47" s="44"/>
      <c r="BY47" s="44"/>
      <c r="BZ47" s="44"/>
      <c r="CA47" s="44"/>
      <c r="CB47" s="44"/>
      <c r="CC47" s="44"/>
      <c r="CD47" s="44"/>
      <c r="CE47" s="44"/>
      <c r="CF47" s="44"/>
      <c r="CG47" s="44"/>
      <c r="CH47" s="44"/>
      <c r="CI47" s="44"/>
      <c r="CJ47" s="44"/>
      <c r="CK47" s="44"/>
      <c r="CL47" s="44"/>
      <c r="CM47" s="44"/>
      <c r="CN47" s="44"/>
      <c r="CO47" s="44"/>
      <c r="CP47" s="44"/>
      <c r="CQ47" s="44"/>
      <c r="CR47" s="44"/>
      <c r="CS47" s="44"/>
      <c r="CT47" s="44"/>
      <c r="CU47" s="44"/>
      <c r="CV47" s="44"/>
      <c r="CW47" s="44"/>
      <c r="CX47" s="44"/>
      <c r="CY47" s="44"/>
      <c r="CZ47" s="44"/>
      <c r="DA47" s="44"/>
      <c r="DB47" s="44"/>
      <c r="DC47" s="44"/>
      <c r="DD47" s="44"/>
      <c r="DE47" s="44"/>
      <c r="DF47" s="44"/>
      <c r="DG47" s="44"/>
      <c r="DH47" s="44"/>
      <c r="DI47" s="44"/>
      <c r="DJ47" s="44"/>
      <c r="DK47" s="44"/>
      <c r="DL47" s="44"/>
      <c r="DM47" s="44"/>
      <c r="DN47" s="44"/>
      <c r="DO47" s="44"/>
      <c r="DP47" s="44"/>
      <c r="DQ47" s="44"/>
      <c r="DR47" s="44"/>
      <c r="DS47" s="44"/>
      <c r="DT47" s="44"/>
      <c r="DU47" s="44"/>
      <c r="DV47" s="44"/>
      <c r="DW47" s="44"/>
      <c r="DX47" s="44"/>
      <c r="DY47" s="44"/>
      <c r="DZ47" s="44"/>
      <c r="EA47" s="44"/>
      <c r="EB47" s="44"/>
      <c r="EC47" s="44"/>
      <c r="ED47" s="44"/>
      <c r="EE47" s="44"/>
      <c r="EF47" s="44"/>
      <c r="EG47" s="44"/>
      <c r="EH47" s="44"/>
      <c r="EI47" s="44"/>
      <c r="EJ47" s="44"/>
      <c r="EK47" s="44"/>
      <c r="EL47" s="44"/>
      <c r="EM47" s="44"/>
      <c r="EN47" s="44"/>
      <c r="EO47" s="44"/>
      <c r="EP47" s="44"/>
      <c r="EQ47" s="44"/>
      <c r="ER47" s="44"/>
      <c r="ES47" s="44"/>
    </row>
    <row r="48" spans="9:149" ht="15.75" customHeight="1" x14ac:dyDescent="0.25">
      <c r="I48" s="44"/>
      <c r="J48" s="44"/>
      <c r="K48" s="44"/>
      <c r="L48" s="44"/>
      <c r="M48" s="44"/>
      <c r="N48" s="44"/>
      <c r="O48" s="44"/>
      <c r="P48" s="44"/>
      <c r="Q48" s="44"/>
      <c r="R48" s="44"/>
      <c r="S48" s="44"/>
      <c r="T48" s="44"/>
      <c r="U48" s="44"/>
      <c r="V48" s="44"/>
      <c r="W48" s="44"/>
      <c r="X48" s="44"/>
      <c r="Y48" s="44"/>
      <c r="Z48" s="44"/>
      <c r="AA48" s="44"/>
      <c r="AB48" s="44"/>
      <c r="AC48" s="44"/>
      <c r="AD48" s="44"/>
      <c r="AE48" s="44"/>
      <c r="AF48" s="44"/>
      <c r="AG48" s="44"/>
      <c r="AH48" s="44"/>
      <c r="AI48" s="44"/>
      <c r="AJ48" s="44"/>
      <c r="AK48" s="44"/>
      <c r="AL48" s="44"/>
      <c r="AM48" s="44"/>
      <c r="AN48" s="44"/>
      <c r="AO48" s="44"/>
      <c r="AP48" s="44"/>
      <c r="AQ48" s="44"/>
      <c r="AR48" s="44"/>
      <c r="AS48" s="44"/>
      <c r="AT48" s="44"/>
      <c r="AU48" s="44"/>
      <c r="AV48" s="44"/>
      <c r="AW48" s="44"/>
      <c r="AX48" s="44"/>
      <c r="AY48" s="44"/>
      <c r="AZ48" s="44"/>
      <c r="BA48" s="44"/>
      <c r="BB48" s="44"/>
      <c r="BC48" s="44"/>
      <c r="BD48" s="44"/>
      <c r="BE48" s="44"/>
      <c r="BF48" s="44"/>
      <c r="BG48" s="44"/>
      <c r="BH48" s="44"/>
      <c r="BI48" s="44"/>
      <c r="BJ48" s="44"/>
      <c r="BK48" s="44"/>
      <c r="BL48" s="44"/>
      <c r="BM48" s="44"/>
      <c r="BN48" s="44"/>
      <c r="BO48" s="44"/>
      <c r="BP48" s="44"/>
      <c r="BQ48" s="44"/>
      <c r="BR48" s="44"/>
      <c r="BS48" s="44"/>
      <c r="BT48" s="44"/>
      <c r="BU48" s="44"/>
      <c r="BV48" s="44"/>
      <c r="BW48" s="44"/>
      <c r="BX48" s="44"/>
      <c r="BY48" s="44"/>
      <c r="BZ48" s="44"/>
      <c r="CA48" s="44"/>
      <c r="CB48" s="44"/>
      <c r="CC48" s="44"/>
      <c r="CD48" s="44"/>
      <c r="CE48" s="44"/>
      <c r="CF48" s="44"/>
      <c r="CG48" s="44"/>
      <c r="CH48" s="44"/>
      <c r="CI48" s="44"/>
      <c r="CJ48" s="44"/>
      <c r="CK48" s="44"/>
      <c r="CL48" s="44"/>
      <c r="CM48" s="44"/>
      <c r="CN48" s="44"/>
      <c r="CO48" s="44"/>
      <c r="CP48" s="44"/>
      <c r="CQ48" s="44"/>
      <c r="CR48" s="44"/>
      <c r="CS48" s="44"/>
      <c r="CT48" s="44"/>
      <c r="CU48" s="44"/>
      <c r="CV48" s="44"/>
      <c r="CW48" s="44"/>
      <c r="CX48" s="44"/>
      <c r="CY48" s="44"/>
      <c r="CZ48" s="44"/>
      <c r="DA48" s="44"/>
      <c r="DB48" s="44"/>
      <c r="DC48" s="44"/>
      <c r="DD48" s="44"/>
      <c r="DE48" s="44"/>
      <c r="DF48" s="44"/>
      <c r="DG48" s="44"/>
      <c r="DH48" s="44"/>
      <c r="DI48" s="44"/>
      <c r="DJ48" s="44"/>
      <c r="DK48" s="44"/>
      <c r="DL48" s="44"/>
      <c r="DM48" s="44"/>
      <c r="DN48" s="44"/>
      <c r="DO48" s="44"/>
      <c r="DP48" s="44"/>
      <c r="DQ48" s="44"/>
      <c r="DR48" s="44"/>
      <c r="DS48" s="44"/>
      <c r="DT48" s="44"/>
      <c r="DU48" s="44"/>
      <c r="DV48" s="44"/>
      <c r="DW48" s="44"/>
      <c r="DX48" s="44"/>
      <c r="DY48" s="44"/>
      <c r="DZ48" s="44"/>
      <c r="EA48" s="44"/>
      <c r="EB48" s="44"/>
      <c r="EC48" s="44"/>
      <c r="ED48" s="44"/>
      <c r="EE48" s="44"/>
      <c r="EF48" s="44"/>
      <c r="EG48" s="44"/>
      <c r="EH48" s="44"/>
      <c r="EI48" s="44"/>
      <c r="EJ48" s="44"/>
      <c r="EK48" s="44"/>
      <c r="EL48" s="44"/>
      <c r="EM48" s="44"/>
      <c r="EN48" s="44"/>
      <c r="EO48" s="44"/>
      <c r="EP48" s="44"/>
      <c r="EQ48" s="44"/>
      <c r="ER48" s="44"/>
      <c r="ES48" s="44"/>
    </row>
    <row r="49" spans="9:149" ht="15.75" customHeight="1" x14ac:dyDescent="0.25">
      <c r="I49" s="44"/>
      <c r="J49" s="44"/>
      <c r="K49" s="44"/>
      <c r="L49" s="44"/>
      <c r="M49" s="44"/>
      <c r="N49" s="44"/>
      <c r="O49" s="44"/>
      <c r="P49" s="44"/>
      <c r="Q49" s="44"/>
      <c r="R49" s="44"/>
      <c r="S49" s="44"/>
      <c r="T49" s="44"/>
      <c r="U49" s="44"/>
      <c r="V49" s="44"/>
      <c r="W49" s="44"/>
      <c r="X49" s="44"/>
      <c r="Y49" s="44"/>
      <c r="Z49" s="44"/>
      <c r="AA49" s="44"/>
      <c r="AB49" s="44"/>
      <c r="AC49" s="44"/>
      <c r="AD49" s="44"/>
      <c r="AE49" s="44"/>
      <c r="AF49" s="44"/>
      <c r="AG49" s="44"/>
      <c r="AH49" s="44"/>
      <c r="AI49" s="44"/>
      <c r="AJ49" s="44"/>
      <c r="AK49" s="44"/>
      <c r="AL49" s="44"/>
      <c r="AM49" s="44"/>
      <c r="AN49" s="44"/>
      <c r="AO49" s="44"/>
      <c r="AP49" s="44"/>
      <c r="AQ49" s="44"/>
      <c r="AR49" s="44"/>
      <c r="AS49" s="44"/>
      <c r="AT49" s="44"/>
      <c r="AU49" s="44"/>
      <c r="AV49" s="44"/>
      <c r="AW49" s="44"/>
      <c r="AX49" s="44"/>
      <c r="AY49" s="44"/>
      <c r="AZ49" s="44"/>
      <c r="BA49" s="44"/>
      <c r="BB49" s="44"/>
      <c r="BC49" s="44"/>
      <c r="BD49" s="44"/>
      <c r="BE49" s="44"/>
      <c r="BF49" s="44"/>
      <c r="BG49" s="44"/>
      <c r="BH49" s="44"/>
      <c r="BI49" s="44"/>
      <c r="BJ49" s="44"/>
      <c r="BK49" s="44"/>
      <c r="BL49" s="44"/>
      <c r="BM49" s="44"/>
      <c r="BN49" s="44"/>
      <c r="BO49" s="44"/>
      <c r="BP49" s="44"/>
      <c r="BQ49" s="44"/>
      <c r="BR49" s="44"/>
      <c r="BS49" s="44"/>
      <c r="BT49" s="44"/>
      <c r="BU49" s="44"/>
      <c r="BV49" s="44"/>
      <c r="BW49" s="44"/>
      <c r="BX49" s="44"/>
      <c r="BY49" s="44"/>
      <c r="BZ49" s="44"/>
      <c r="CA49" s="44"/>
      <c r="CB49" s="44"/>
      <c r="CC49" s="44"/>
      <c r="CD49" s="44"/>
      <c r="CE49" s="44"/>
      <c r="CF49" s="44"/>
      <c r="CG49" s="44"/>
      <c r="CH49" s="44"/>
      <c r="CI49" s="44"/>
      <c r="CJ49" s="44"/>
      <c r="CK49" s="44"/>
      <c r="CL49" s="44"/>
      <c r="CM49" s="44"/>
      <c r="CN49" s="44"/>
      <c r="CO49" s="44"/>
      <c r="CP49" s="44"/>
      <c r="CQ49" s="44"/>
      <c r="CR49" s="44"/>
      <c r="CS49" s="44"/>
      <c r="CT49" s="44"/>
      <c r="CU49" s="44"/>
      <c r="CV49" s="44"/>
      <c r="CW49" s="44"/>
      <c r="CX49" s="44"/>
      <c r="CY49" s="44"/>
      <c r="CZ49" s="44"/>
      <c r="DA49" s="44"/>
      <c r="DB49" s="44"/>
      <c r="DC49" s="44"/>
      <c r="DD49" s="44"/>
      <c r="DE49" s="44"/>
      <c r="DF49" s="44"/>
      <c r="DG49" s="44"/>
      <c r="DH49" s="44"/>
      <c r="DI49" s="44"/>
      <c r="DJ49" s="44"/>
      <c r="DK49" s="44"/>
      <c r="DL49" s="44"/>
      <c r="DM49" s="44"/>
      <c r="DN49" s="44"/>
      <c r="DO49" s="44"/>
      <c r="DP49" s="44"/>
      <c r="DQ49" s="44"/>
      <c r="DR49" s="44"/>
      <c r="DS49" s="44"/>
      <c r="DT49" s="44"/>
      <c r="DU49" s="44"/>
      <c r="DV49" s="44"/>
      <c r="DW49" s="44"/>
      <c r="DX49" s="44"/>
      <c r="DY49" s="44"/>
      <c r="DZ49" s="44"/>
      <c r="EA49" s="44"/>
      <c r="EB49" s="44"/>
      <c r="EC49" s="44"/>
      <c r="ED49" s="44"/>
      <c r="EE49" s="44"/>
      <c r="EF49" s="44"/>
      <c r="EG49" s="44"/>
      <c r="EH49" s="44"/>
      <c r="EI49" s="44"/>
      <c r="EJ49" s="44"/>
      <c r="EK49" s="44"/>
      <c r="EL49" s="44"/>
      <c r="EM49" s="44"/>
      <c r="EN49" s="44"/>
      <c r="EO49" s="44"/>
      <c r="EP49" s="44"/>
      <c r="EQ49" s="44"/>
      <c r="ER49" s="44"/>
      <c r="ES49" s="44"/>
    </row>
    <row r="50" spans="9:149" ht="15.75" customHeight="1" x14ac:dyDescent="0.25">
      <c r="I50" s="44"/>
      <c r="J50" s="44"/>
      <c r="K50" s="44"/>
      <c r="L50" s="44"/>
      <c r="M50" s="44"/>
      <c r="N50" s="44"/>
      <c r="O50" s="44"/>
      <c r="P50" s="44"/>
      <c r="Q50" s="44"/>
      <c r="R50" s="44"/>
      <c r="S50" s="44"/>
      <c r="T50" s="44"/>
      <c r="U50" s="44"/>
      <c r="V50" s="44"/>
      <c r="W50" s="44"/>
      <c r="X50" s="44"/>
      <c r="Y50" s="44"/>
      <c r="Z50" s="44"/>
      <c r="AA50" s="44"/>
      <c r="AB50" s="44"/>
      <c r="AC50" s="44"/>
      <c r="AD50" s="44"/>
      <c r="AE50" s="44"/>
      <c r="AF50" s="44"/>
      <c r="AG50" s="44"/>
      <c r="AH50" s="44"/>
      <c r="AI50" s="44"/>
      <c r="AJ50" s="44"/>
      <c r="AK50" s="44"/>
      <c r="AL50" s="44"/>
      <c r="AM50" s="44"/>
      <c r="AN50" s="44"/>
      <c r="AO50" s="44"/>
      <c r="AP50" s="44"/>
      <c r="AQ50" s="44"/>
      <c r="AR50" s="44"/>
      <c r="AS50" s="44"/>
      <c r="AT50" s="44"/>
      <c r="AU50" s="44"/>
      <c r="AV50" s="44"/>
      <c r="AW50" s="44"/>
      <c r="AX50" s="44"/>
      <c r="AY50" s="44"/>
      <c r="AZ50" s="44"/>
      <c r="BA50" s="44"/>
      <c r="BB50" s="44"/>
      <c r="BC50" s="44"/>
      <c r="BD50" s="44"/>
      <c r="BE50" s="44"/>
      <c r="BF50" s="44"/>
      <c r="BG50" s="44"/>
      <c r="BH50" s="44"/>
      <c r="BI50" s="44"/>
      <c r="BJ50" s="44"/>
      <c r="BK50" s="44"/>
      <c r="BL50" s="44"/>
      <c r="BM50" s="44"/>
      <c r="BN50" s="44"/>
      <c r="BO50" s="44"/>
      <c r="BP50" s="44"/>
      <c r="BQ50" s="44"/>
      <c r="BR50" s="44"/>
      <c r="BS50" s="44"/>
      <c r="BT50" s="44"/>
      <c r="BU50" s="44"/>
      <c r="BV50" s="44"/>
      <c r="BW50" s="44"/>
      <c r="BX50" s="44"/>
      <c r="BY50" s="44"/>
      <c r="BZ50" s="44"/>
      <c r="CA50" s="44"/>
      <c r="CB50" s="44"/>
      <c r="CC50" s="44"/>
      <c r="CD50" s="44"/>
      <c r="CE50" s="44"/>
      <c r="CF50" s="44"/>
      <c r="CG50" s="44"/>
      <c r="CH50" s="44"/>
      <c r="CI50" s="44"/>
      <c r="CJ50" s="44"/>
      <c r="CK50" s="44"/>
      <c r="CL50" s="44"/>
      <c r="CM50" s="44"/>
      <c r="CN50" s="44"/>
      <c r="CO50" s="44"/>
      <c r="CP50" s="44"/>
      <c r="CQ50" s="44"/>
      <c r="CR50" s="44"/>
      <c r="CS50" s="44"/>
      <c r="CT50" s="44"/>
      <c r="CU50" s="44"/>
      <c r="CV50" s="44"/>
      <c r="CW50" s="44"/>
      <c r="CX50" s="44"/>
      <c r="CY50" s="44"/>
      <c r="CZ50" s="44"/>
      <c r="DA50" s="44"/>
      <c r="DB50" s="44"/>
      <c r="DC50" s="44"/>
      <c r="DD50" s="44"/>
      <c r="DE50" s="44"/>
      <c r="DF50" s="44"/>
      <c r="DG50" s="44"/>
      <c r="DH50" s="44"/>
      <c r="DI50" s="44"/>
      <c r="DJ50" s="44"/>
      <c r="DK50" s="44"/>
      <c r="DL50" s="44"/>
      <c r="DM50" s="44"/>
      <c r="DN50" s="44"/>
      <c r="DO50" s="44"/>
      <c r="DP50" s="44"/>
      <c r="DQ50" s="44"/>
      <c r="DR50" s="44"/>
      <c r="DS50" s="44"/>
      <c r="DT50" s="44"/>
      <c r="DU50" s="44"/>
      <c r="DV50" s="44"/>
      <c r="DW50" s="44"/>
      <c r="DX50" s="44"/>
      <c r="DY50" s="44"/>
      <c r="DZ50" s="44"/>
      <c r="EA50" s="44"/>
      <c r="EB50" s="44"/>
      <c r="EC50" s="44"/>
      <c r="ED50" s="44"/>
      <c r="EE50" s="44"/>
      <c r="EF50" s="44"/>
      <c r="EG50" s="44"/>
      <c r="EH50" s="44"/>
      <c r="EI50" s="44"/>
      <c r="EJ50" s="44"/>
      <c r="EK50" s="44"/>
      <c r="EL50" s="44"/>
      <c r="EM50" s="44"/>
      <c r="EN50" s="44"/>
      <c r="EO50" s="44"/>
      <c r="EP50" s="44"/>
      <c r="EQ50" s="44"/>
      <c r="ER50" s="44"/>
      <c r="ES50" s="44"/>
    </row>
    <row r="51" spans="9:149" ht="15.75" customHeight="1" x14ac:dyDescent="0.25">
      <c r="I51" s="44"/>
      <c r="J51" s="44"/>
      <c r="K51" s="44"/>
      <c r="L51" s="44"/>
      <c r="M51" s="44"/>
      <c r="N51" s="44"/>
      <c r="O51" s="44"/>
      <c r="P51" s="44"/>
      <c r="Q51" s="44"/>
      <c r="R51" s="44"/>
      <c r="S51" s="44"/>
      <c r="T51" s="44"/>
      <c r="U51" s="44"/>
      <c r="V51" s="44"/>
      <c r="W51" s="44"/>
      <c r="X51" s="44"/>
      <c r="Y51" s="44"/>
      <c r="Z51" s="44"/>
      <c r="AA51" s="44"/>
      <c r="AB51" s="44"/>
      <c r="AC51" s="44"/>
      <c r="AD51" s="44"/>
      <c r="AE51" s="44"/>
      <c r="AF51" s="44"/>
      <c r="AG51" s="44"/>
      <c r="AH51" s="44"/>
      <c r="AI51" s="44"/>
      <c r="AJ51" s="44"/>
      <c r="AK51" s="44"/>
      <c r="AL51" s="44"/>
      <c r="AM51" s="44"/>
      <c r="AN51" s="44"/>
      <c r="AO51" s="44"/>
      <c r="AP51" s="44"/>
      <c r="AQ51" s="44"/>
      <c r="AR51" s="44"/>
      <c r="AS51" s="44"/>
      <c r="AT51" s="44"/>
      <c r="AU51" s="44"/>
      <c r="AV51" s="44"/>
      <c r="AW51" s="44"/>
      <c r="AX51" s="44"/>
      <c r="AY51" s="44"/>
      <c r="AZ51" s="44"/>
      <c r="BA51" s="44"/>
      <c r="BB51" s="44"/>
      <c r="BC51" s="44"/>
      <c r="BD51" s="44"/>
      <c r="BE51" s="44"/>
      <c r="BF51" s="44"/>
      <c r="BG51" s="44"/>
      <c r="BH51" s="44"/>
      <c r="BI51" s="44"/>
      <c r="BJ51" s="44"/>
      <c r="BK51" s="44"/>
      <c r="BL51" s="44"/>
      <c r="BM51" s="44"/>
      <c r="BN51" s="44"/>
      <c r="BO51" s="44"/>
      <c r="BP51" s="44"/>
      <c r="BQ51" s="44"/>
      <c r="BR51" s="44"/>
      <c r="BS51" s="44"/>
      <c r="BT51" s="44"/>
      <c r="BU51" s="44"/>
      <c r="BV51" s="44"/>
      <c r="BW51" s="44"/>
      <c r="BX51" s="44"/>
      <c r="BY51" s="44"/>
      <c r="BZ51" s="44"/>
      <c r="CA51" s="44"/>
      <c r="CB51" s="44"/>
      <c r="CC51" s="44"/>
      <c r="CD51" s="44"/>
      <c r="CE51" s="44"/>
      <c r="CF51" s="44"/>
      <c r="CG51" s="44"/>
      <c r="CH51" s="44"/>
      <c r="CI51" s="44"/>
      <c r="CJ51" s="44"/>
      <c r="CK51" s="44"/>
      <c r="CL51" s="44"/>
      <c r="CM51" s="44"/>
      <c r="CN51" s="44"/>
      <c r="CO51" s="44"/>
      <c r="CP51" s="44"/>
      <c r="CQ51" s="44"/>
      <c r="CR51" s="44"/>
      <c r="CS51" s="44"/>
      <c r="CT51" s="44"/>
      <c r="CU51" s="44"/>
      <c r="CV51" s="44"/>
      <c r="CW51" s="44"/>
      <c r="CX51" s="44"/>
      <c r="CY51" s="44"/>
      <c r="CZ51" s="44"/>
      <c r="DA51" s="44"/>
      <c r="DB51" s="44"/>
      <c r="DC51" s="44"/>
      <c r="DD51" s="44"/>
      <c r="DE51" s="44"/>
      <c r="DF51" s="44"/>
      <c r="DG51" s="44"/>
      <c r="DH51" s="44"/>
      <c r="DI51" s="44"/>
      <c r="DJ51" s="44"/>
      <c r="DK51" s="44"/>
      <c r="DL51" s="44"/>
      <c r="DM51" s="44"/>
      <c r="DN51" s="44"/>
      <c r="DO51" s="44"/>
      <c r="DP51" s="44"/>
      <c r="DQ51" s="44"/>
      <c r="DR51" s="44"/>
      <c r="DS51" s="44"/>
      <c r="DT51" s="44"/>
      <c r="DU51" s="44"/>
      <c r="DV51" s="44"/>
      <c r="DW51" s="44"/>
      <c r="DX51" s="44"/>
      <c r="DY51" s="44"/>
      <c r="DZ51" s="44"/>
      <c r="EA51" s="44"/>
      <c r="EB51" s="44"/>
      <c r="EC51" s="44"/>
      <c r="ED51" s="44"/>
      <c r="EE51" s="44"/>
      <c r="EF51" s="44"/>
      <c r="EG51" s="44"/>
      <c r="EH51" s="44"/>
      <c r="EI51" s="44"/>
      <c r="EJ51" s="44"/>
      <c r="EK51" s="44"/>
      <c r="EL51" s="44"/>
      <c r="EM51" s="44"/>
      <c r="EN51" s="44"/>
      <c r="EO51" s="44"/>
      <c r="EP51" s="44"/>
      <c r="EQ51" s="44"/>
      <c r="ER51" s="44"/>
      <c r="ES51" s="44"/>
    </row>
    <row r="52" spans="9:149" ht="15.75" customHeight="1" x14ac:dyDescent="0.25">
      <c r="I52" s="44"/>
      <c r="J52" s="44"/>
      <c r="K52" s="44"/>
      <c r="L52" s="44"/>
      <c r="M52" s="44"/>
      <c r="N52" s="44"/>
      <c r="O52" s="44"/>
      <c r="P52" s="44"/>
      <c r="Q52" s="44"/>
      <c r="R52" s="44"/>
      <c r="S52" s="44"/>
      <c r="T52" s="44"/>
      <c r="U52" s="44"/>
      <c r="V52" s="44"/>
      <c r="W52" s="44"/>
      <c r="X52" s="44"/>
      <c r="Y52" s="44"/>
      <c r="Z52" s="44"/>
      <c r="AA52" s="44"/>
      <c r="AB52" s="44"/>
      <c r="AC52" s="44"/>
      <c r="AD52" s="44"/>
      <c r="AE52" s="44"/>
      <c r="AF52" s="44"/>
      <c r="AG52" s="44"/>
      <c r="AH52" s="44"/>
      <c r="AI52" s="44"/>
      <c r="AJ52" s="44"/>
      <c r="AK52" s="44"/>
      <c r="AL52" s="44"/>
      <c r="AM52" s="44"/>
      <c r="AN52" s="44"/>
      <c r="AO52" s="44"/>
      <c r="AP52" s="44"/>
      <c r="AQ52" s="44"/>
      <c r="AR52" s="44"/>
      <c r="AS52" s="44"/>
      <c r="AT52" s="44"/>
      <c r="AU52" s="44"/>
      <c r="AV52" s="44"/>
      <c r="AW52" s="44"/>
      <c r="AX52" s="44"/>
      <c r="AY52" s="44"/>
      <c r="AZ52" s="44"/>
      <c r="BA52" s="44"/>
      <c r="BB52" s="44"/>
      <c r="BC52" s="44"/>
      <c r="BD52" s="44"/>
      <c r="BE52" s="44"/>
      <c r="BF52" s="44"/>
      <c r="BG52" s="44"/>
      <c r="BH52" s="44"/>
      <c r="BI52" s="44"/>
      <c r="BJ52" s="44"/>
      <c r="BK52" s="44"/>
      <c r="BL52" s="44"/>
      <c r="BM52" s="44"/>
      <c r="BN52" s="44"/>
      <c r="BO52" s="44"/>
      <c r="BP52" s="44"/>
      <c r="BQ52" s="44"/>
      <c r="BR52" s="44"/>
      <c r="BS52" s="44"/>
      <c r="BT52" s="44"/>
      <c r="BU52" s="44"/>
      <c r="BV52" s="44"/>
      <c r="BW52" s="44"/>
      <c r="BX52" s="44"/>
      <c r="BY52" s="44"/>
      <c r="BZ52" s="44"/>
      <c r="CA52" s="44"/>
      <c r="CB52" s="44"/>
      <c r="CC52" s="44"/>
      <c r="CD52" s="44"/>
      <c r="CE52" s="44"/>
      <c r="CF52" s="44"/>
      <c r="CG52" s="44"/>
      <c r="CH52" s="44"/>
      <c r="CI52" s="44"/>
      <c r="CJ52" s="44"/>
      <c r="CK52" s="44"/>
      <c r="CL52" s="44"/>
      <c r="CM52" s="44"/>
      <c r="CN52" s="44"/>
      <c r="CO52" s="44"/>
      <c r="CP52" s="44"/>
      <c r="CQ52" s="44"/>
      <c r="CR52" s="44"/>
      <c r="CS52" s="44"/>
      <c r="CT52" s="44"/>
      <c r="CU52" s="44"/>
      <c r="CV52" s="44"/>
      <c r="CW52" s="44"/>
      <c r="CX52" s="44"/>
      <c r="CY52" s="44"/>
      <c r="CZ52" s="44"/>
      <c r="DA52" s="44"/>
      <c r="DB52" s="44"/>
      <c r="DC52" s="44"/>
      <c r="DD52" s="44"/>
      <c r="DE52" s="44"/>
      <c r="DF52" s="44"/>
      <c r="DG52" s="44"/>
      <c r="DH52" s="44"/>
      <c r="DI52" s="44"/>
      <c r="DJ52" s="44"/>
      <c r="DK52" s="44"/>
      <c r="DL52" s="44"/>
      <c r="DM52" s="44"/>
      <c r="DN52" s="44"/>
      <c r="DO52" s="44"/>
      <c r="DP52" s="44"/>
      <c r="DQ52" s="44"/>
      <c r="DR52" s="44"/>
      <c r="DS52" s="44"/>
      <c r="DT52" s="44"/>
      <c r="DU52" s="44"/>
      <c r="DV52" s="44"/>
      <c r="DW52" s="44"/>
      <c r="DX52" s="44"/>
      <c r="DY52" s="44"/>
      <c r="DZ52" s="44"/>
      <c r="EA52" s="44"/>
      <c r="EB52" s="44"/>
      <c r="EC52" s="44"/>
      <c r="ED52" s="44"/>
      <c r="EE52" s="44"/>
      <c r="EF52" s="44"/>
      <c r="EG52" s="44"/>
      <c r="EH52" s="44"/>
      <c r="EI52" s="44"/>
      <c r="EJ52" s="44"/>
      <c r="EK52" s="44"/>
      <c r="EL52" s="44"/>
      <c r="EM52" s="44"/>
      <c r="EN52" s="44"/>
      <c r="EO52" s="44"/>
      <c r="EP52" s="44"/>
      <c r="EQ52" s="44"/>
      <c r="ER52" s="44"/>
      <c r="ES52" s="44"/>
    </row>
    <row r="53" spans="9:149" ht="15.75" customHeight="1" x14ac:dyDescent="0.25">
      <c r="I53" s="44"/>
      <c r="J53" s="44"/>
      <c r="K53" s="44"/>
      <c r="L53" s="44"/>
      <c r="M53" s="44"/>
      <c r="N53" s="44"/>
      <c r="O53" s="44"/>
      <c r="P53" s="44"/>
      <c r="Q53" s="44"/>
      <c r="R53" s="44"/>
      <c r="S53" s="44"/>
      <c r="T53" s="44"/>
      <c r="U53" s="44"/>
      <c r="V53" s="44"/>
      <c r="W53" s="44"/>
      <c r="X53" s="44"/>
      <c r="Y53" s="44"/>
      <c r="Z53" s="44"/>
      <c r="AA53" s="44"/>
      <c r="AB53" s="44"/>
      <c r="AC53" s="44"/>
      <c r="AD53" s="44"/>
      <c r="AE53" s="44"/>
      <c r="AF53" s="44"/>
      <c r="AG53" s="44"/>
      <c r="AH53" s="44"/>
      <c r="AI53" s="44"/>
      <c r="AJ53" s="44"/>
      <c r="AK53" s="44"/>
      <c r="AL53" s="44"/>
      <c r="AM53" s="44"/>
      <c r="AN53" s="44"/>
      <c r="AO53" s="44"/>
      <c r="AP53" s="44"/>
      <c r="AQ53" s="44"/>
      <c r="AR53" s="44"/>
      <c r="AS53" s="44"/>
      <c r="AT53" s="44"/>
      <c r="AU53" s="44"/>
      <c r="AV53" s="44"/>
      <c r="AW53" s="44"/>
      <c r="AX53" s="44"/>
      <c r="AY53" s="44"/>
      <c r="AZ53" s="44"/>
      <c r="BA53" s="44"/>
      <c r="BB53" s="44"/>
      <c r="BC53" s="44"/>
      <c r="BD53" s="44"/>
      <c r="BE53" s="44"/>
      <c r="BF53" s="44"/>
      <c r="BG53" s="44"/>
      <c r="BH53" s="44"/>
      <c r="BI53" s="44"/>
      <c r="BJ53" s="44"/>
      <c r="BK53" s="44"/>
      <c r="BL53" s="44"/>
      <c r="BM53" s="44"/>
      <c r="BN53" s="44"/>
      <c r="BO53" s="44"/>
      <c r="BP53" s="44"/>
      <c r="BQ53" s="44"/>
      <c r="BR53" s="44"/>
      <c r="BS53" s="44"/>
      <c r="BT53" s="44"/>
      <c r="BU53" s="44"/>
      <c r="BV53" s="44"/>
      <c r="BW53" s="44"/>
      <c r="BX53" s="44"/>
      <c r="BY53" s="44"/>
      <c r="BZ53" s="44"/>
      <c r="CA53" s="44"/>
      <c r="CB53" s="44"/>
      <c r="CC53" s="44"/>
      <c r="CD53" s="44"/>
      <c r="CE53" s="44"/>
      <c r="CF53" s="44"/>
      <c r="CG53" s="44"/>
      <c r="CH53" s="44"/>
      <c r="CI53" s="44"/>
      <c r="CJ53" s="44"/>
      <c r="CK53" s="44"/>
      <c r="CL53" s="44"/>
      <c r="CM53" s="44"/>
      <c r="CN53" s="44"/>
      <c r="CO53" s="44"/>
      <c r="CP53" s="44"/>
      <c r="CQ53" s="44"/>
      <c r="CR53" s="44"/>
      <c r="CS53" s="44"/>
      <c r="CT53" s="44"/>
      <c r="CU53" s="44"/>
      <c r="CV53" s="44"/>
      <c r="CW53" s="44"/>
      <c r="CX53" s="44"/>
      <c r="CY53" s="44"/>
      <c r="CZ53" s="44"/>
      <c r="DA53" s="44"/>
      <c r="DB53" s="44"/>
      <c r="DC53" s="44"/>
      <c r="DD53" s="44"/>
      <c r="DE53" s="44"/>
      <c r="DF53" s="44"/>
      <c r="DG53" s="44"/>
      <c r="DH53" s="44"/>
      <c r="DI53" s="44"/>
      <c r="DJ53" s="44"/>
      <c r="DK53" s="44"/>
      <c r="DL53" s="44"/>
      <c r="DM53" s="44"/>
      <c r="DN53" s="44"/>
      <c r="DO53" s="44"/>
      <c r="DP53" s="44"/>
      <c r="DQ53" s="44"/>
      <c r="DR53" s="44"/>
      <c r="DS53" s="44"/>
      <c r="DT53" s="44"/>
      <c r="DU53" s="44"/>
      <c r="DV53" s="44"/>
      <c r="DW53" s="44"/>
      <c r="DX53" s="44"/>
      <c r="DY53" s="44"/>
      <c r="DZ53" s="44"/>
      <c r="EA53" s="44"/>
      <c r="EB53" s="44"/>
      <c r="EC53" s="44"/>
      <c r="ED53" s="44"/>
      <c r="EE53" s="44"/>
      <c r="EF53" s="44"/>
      <c r="EG53" s="44"/>
      <c r="EH53" s="44"/>
      <c r="EI53" s="44"/>
      <c r="EJ53" s="44"/>
      <c r="EK53" s="44"/>
      <c r="EL53" s="44"/>
      <c r="EM53" s="44"/>
      <c r="EN53" s="44"/>
      <c r="EO53" s="44"/>
      <c r="EP53" s="44"/>
      <c r="EQ53" s="44"/>
      <c r="ER53" s="44"/>
      <c r="ES53" s="44"/>
    </row>
    <row r="54" spans="9:149" ht="15.75" customHeight="1" x14ac:dyDescent="0.25">
      <c r="I54" s="44"/>
      <c r="J54" s="44"/>
      <c r="K54" s="44"/>
      <c r="L54" s="44"/>
      <c r="M54" s="44"/>
      <c r="N54" s="44"/>
      <c r="O54" s="44"/>
      <c r="P54" s="44"/>
      <c r="Q54" s="44"/>
      <c r="R54" s="44"/>
      <c r="S54" s="44"/>
      <c r="T54" s="44"/>
      <c r="U54" s="44"/>
      <c r="V54" s="44"/>
      <c r="W54" s="44"/>
      <c r="X54" s="44"/>
      <c r="Y54" s="44"/>
      <c r="Z54" s="44"/>
      <c r="AA54" s="44"/>
      <c r="AB54" s="44"/>
      <c r="AC54" s="44"/>
      <c r="AD54" s="44"/>
      <c r="AE54" s="44"/>
      <c r="AF54" s="44"/>
      <c r="AG54" s="44"/>
      <c r="AH54" s="44"/>
      <c r="AI54" s="44"/>
      <c r="AJ54" s="44"/>
      <c r="AK54" s="44"/>
      <c r="AL54" s="44"/>
      <c r="AM54" s="44"/>
      <c r="AN54" s="44"/>
      <c r="AO54" s="44"/>
      <c r="AP54" s="44"/>
      <c r="AQ54" s="44"/>
      <c r="AR54" s="44"/>
      <c r="AS54" s="44"/>
      <c r="AT54" s="44"/>
      <c r="AU54" s="44"/>
      <c r="AV54" s="44"/>
      <c r="AW54" s="44"/>
      <c r="AX54" s="44"/>
      <c r="AY54" s="44"/>
      <c r="AZ54" s="44"/>
      <c r="BA54" s="44"/>
      <c r="BB54" s="44"/>
      <c r="BC54" s="44"/>
      <c r="BD54" s="44"/>
      <c r="BE54" s="44"/>
      <c r="BF54" s="44"/>
      <c r="BG54" s="44"/>
      <c r="BH54" s="44"/>
      <c r="BI54" s="44"/>
      <c r="BJ54" s="44"/>
      <c r="BK54" s="44"/>
      <c r="BL54" s="44"/>
      <c r="BM54" s="44"/>
      <c r="BN54" s="44"/>
      <c r="BO54" s="44"/>
      <c r="BP54" s="44"/>
      <c r="BQ54" s="44"/>
      <c r="BR54" s="44"/>
      <c r="BS54" s="44"/>
      <c r="BT54" s="44"/>
      <c r="BU54" s="44"/>
      <c r="BV54" s="44"/>
      <c r="BW54" s="44"/>
      <c r="BX54" s="44"/>
      <c r="BY54" s="44"/>
      <c r="BZ54" s="44"/>
      <c r="CA54" s="44"/>
      <c r="CB54" s="44"/>
      <c r="CC54" s="44"/>
      <c r="CD54" s="44"/>
      <c r="CE54" s="44"/>
      <c r="CF54" s="44"/>
      <c r="CG54" s="44"/>
      <c r="CH54" s="44"/>
      <c r="CI54" s="44"/>
      <c r="CJ54" s="44"/>
      <c r="CK54" s="44"/>
      <c r="CL54" s="44"/>
      <c r="CM54" s="44"/>
      <c r="CN54" s="44"/>
      <c r="CO54" s="44"/>
      <c r="CP54" s="44"/>
      <c r="CQ54" s="44"/>
      <c r="CR54" s="44"/>
      <c r="CS54" s="44"/>
      <c r="CT54" s="44"/>
      <c r="CU54" s="44"/>
      <c r="CV54" s="44"/>
      <c r="CW54" s="44"/>
      <c r="CX54" s="44"/>
      <c r="CY54" s="44"/>
      <c r="CZ54" s="44"/>
      <c r="DA54" s="44"/>
      <c r="DB54" s="44"/>
      <c r="DC54" s="44"/>
      <c r="DD54" s="44"/>
      <c r="DE54" s="44"/>
      <c r="DF54" s="44"/>
      <c r="DG54" s="44"/>
      <c r="DH54" s="44"/>
      <c r="DI54" s="44"/>
      <c r="DJ54" s="44"/>
      <c r="DK54" s="44"/>
      <c r="DL54" s="44"/>
      <c r="DM54" s="44"/>
      <c r="DN54" s="44"/>
      <c r="DO54" s="44"/>
      <c r="DP54" s="44"/>
      <c r="DQ54" s="44"/>
      <c r="DR54" s="44"/>
      <c r="DS54" s="44"/>
      <c r="DT54" s="44"/>
      <c r="DU54" s="44"/>
      <c r="DV54" s="44"/>
      <c r="DW54" s="44"/>
      <c r="DX54" s="44"/>
      <c r="DY54" s="44"/>
      <c r="DZ54" s="44"/>
      <c r="EA54" s="44"/>
      <c r="EB54" s="44"/>
      <c r="EC54" s="44"/>
      <c r="ED54" s="44"/>
      <c r="EE54" s="44"/>
      <c r="EF54" s="44"/>
      <c r="EG54" s="44"/>
      <c r="EH54" s="44"/>
      <c r="EI54" s="44"/>
      <c r="EJ54" s="44"/>
      <c r="EK54" s="44"/>
      <c r="EL54" s="44"/>
      <c r="EM54" s="44"/>
      <c r="EN54" s="44"/>
      <c r="EO54" s="44"/>
      <c r="EP54" s="44"/>
      <c r="EQ54" s="44"/>
      <c r="ER54" s="44"/>
      <c r="ES54" s="44"/>
    </row>
    <row r="55" spans="9:149" ht="15.75" customHeight="1" x14ac:dyDescent="0.25">
      <c r="I55" s="44"/>
      <c r="J55" s="44"/>
      <c r="K55" s="44"/>
      <c r="L55" s="44"/>
      <c r="M55" s="44"/>
      <c r="N55" s="44"/>
      <c r="O55" s="44"/>
      <c r="P55" s="44"/>
      <c r="Q55" s="44"/>
      <c r="R55" s="44"/>
      <c r="S55" s="44"/>
      <c r="T55" s="44"/>
      <c r="U55" s="44"/>
      <c r="V55" s="44"/>
      <c r="W55" s="44"/>
      <c r="X55" s="44"/>
      <c r="Y55" s="44"/>
      <c r="Z55" s="44"/>
      <c r="AA55" s="44"/>
      <c r="AB55" s="44"/>
      <c r="AC55" s="44"/>
      <c r="AD55" s="44"/>
      <c r="AE55" s="44"/>
      <c r="AF55" s="44"/>
      <c r="AG55" s="44"/>
      <c r="AH55" s="44"/>
      <c r="AI55" s="44"/>
      <c r="AJ55" s="44"/>
      <c r="AK55" s="44"/>
      <c r="AL55" s="44"/>
      <c r="AM55" s="44"/>
      <c r="AN55" s="44"/>
      <c r="AO55" s="44"/>
      <c r="AP55" s="44"/>
      <c r="AQ55" s="44"/>
      <c r="AR55" s="44"/>
      <c r="AS55" s="44"/>
      <c r="AT55" s="44"/>
      <c r="AU55" s="44"/>
      <c r="AV55" s="44"/>
      <c r="AW55" s="44"/>
      <c r="AX55" s="44"/>
      <c r="AY55" s="44"/>
      <c r="AZ55" s="44"/>
      <c r="BA55" s="44"/>
      <c r="BB55" s="44"/>
      <c r="BC55" s="44"/>
      <c r="BD55" s="44"/>
      <c r="BE55" s="44"/>
      <c r="BF55" s="44"/>
      <c r="BG55" s="44"/>
      <c r="BH55" s="44"/>
      <c r="BI55" s="44"/>
      <c r="BJ55" s="44"/>
      <c r="BK55" s="44"/>
      <c r="BL55" s="44"/>
      <c r="BM55" s="44"/>
      <c r="BN55" s="44"/>
      <c r="BO55" s="44"/>
      <c r="BP55" s="44"/>
      <c r="BQ55" s="44"/>
      <c r="BR55" s="44"/>
      <c r="BS55" s="44"/>
      <c r="BT55" s="44"/>
      <c r="BU55" s="44"/>
      <c r="BV55" s="44"/>
      <c r="BW55" s="44"/>
      <c r="BX55" s="44"/>
      <c r="BY55" s="44"/>
      <c r="BZ55" s="44"/>
      <c r="CA55" s="44"/>
      <c r="CB55" s="44"/>
      <c r="CC55" s="44"/>
      <c r="CD55" s="44"/>
      <c r="CE55" s="44"/>
      <c r="CF55" s="44"/>
      <c r="CG55" s="44"/>
      <c r="CH55" s="44"/>
      <c r="CI55" s="44"/>
      <c r="CJ55" s="44"/>
      <c r="CK55" s="44"/>
      <c r="CL55" s="44"/>
      <c r="CM55" s="44"/>
      <c r="CN55" s="44"/>
      <c r="CO55" s="44"/>
      <c r="CP55" s="44"/>
      <c r="CQ55" s="44"/>
      <c r="CR55" s="44"/>
      <c r="CS55" s="44"/>
      <c r="CT55" s="44"/>
      <c r="CU55" s="44"/>
      <c r="CV55" s="44"/>
      <c r="CW55" s="44"/>
      <c r="CX55" s="44"/>
      <c r="CY55" s="44"/>
      <c r="CZ55" s="44"/>
      <c r="DA55" s="44"/>
      <c r="DB55" s="44"/>
      <c r="DC55" s="44"/>
      <c r="DD55" s="44"/>
      <c r="DE55" s="44"/>
      <c r="DF55" s="44"/>
      <c r="DG55" s="44"/>
      <c r="DH55" s="44"/>
      <c r="DI55" s="44"/>
      <c r="DJ55" s="44"/>
      <c r="DK55" s="44"/>
      <c r="DL55" s="44"/>
      <c r="DM55" s="44"/>
      <c r="DN55" s="44"/>
      <c r="DO55" s="44"/>
      <c r="DP55" s="44"/>
      <c r="DQ55" s="44"/>
      <c r="DR55" s="44"/>
      <c r="DS55" s="44"/>
      <c r="DT55" s="44"/>
      <c r="DU55" s="44"/>
      <c r="DV55" s="44"/>
      <c r="DW55" s="44"/>
      <c r="DX55" s="44"/>
      <c r="DY55" s="44"/>
      <c r="DZ55" s="44"/>
      <c r="EA55" s="44"/>
      <c r="EB55" s="44"/>
      <c r="EC55" s="44"/>
      <c r="ED55" s="44"/>
      <c r="EE55" s="44"/>
      <c r="EF55" s="44"/>
      <c r="EG55" s="44"/>
      <c r="EH55" s="44"/>
      <c r="EI55" s="44"/>
      <c r="EJ55" s="44"/>
      <c r="EK55" s="44"/>
      <c r="EL55" s="44"/>
      <c r="EM55" s="44"/>
      <c r="EN55" s="44"/>
      <c r="EO55" s="44"/>
      <c r="EP55" s="44"/>
      <c r="EQ55" s="44"/>
      <c r="ER55" s="44"/>
      <c r="ES55" s="44"/>
    </row>
    <row r="56" spans="9:149" ht="15.75" customHeight="1" x14ac:dyDescent="0.25">
      <c r="I56" s="44"/>
      <c r="J56" s="44"/>
      <c r="K56" s="44"/>
      <c r="L56" s="44"/>
      <c r="M56" s="44"/>
      <c r="N56" s="44"/>
      <c r="O56" s="44"/>
      <c r="P56" s="44"/>
      <c r="Q56" s="44"/>
      <c r="R56" s="44"/>
      <c r="S56" s="44"/>
      <c r="T56" s="44"/>
      <c r="U56" s="44"/>
      <c r="V56" s="44"/>
      <c r="W56" s="44"/>
      <c r="X56" s="44"/>
      <c r="Y56" s="44"/>
      <c r="Z56" s="44"/>
      <c r="AA56" s="44"/>
      <c r="AB56" s="44"/>
      <c r="AC56" s="44"/>
      <c r="AD56" s="44"/>
      <c r="AE56" s="44"/>
      <c r="AF56" s="44"/>
      <c r="AG56" s="44"/>
      <c r="AH56" s="44"/>
      <c r="AI56" s="44"/>
      <c r="AJ56" s="44"/>
      <c r="AK56" s="44"/>
      <c r="AL56" s="44"/>
      <c r="AM56" s="44"/>
      <c r="AN56" s="44"/>
      <c r="AO56" s="44"/>
      <c r="AP56" s="44"/>
      <c r="AQ56" s="44"/>
      <c r="AR56" s="44"/>
      <c r="AS56" s="44"/>
      <c r="AT56" s="44"/>
      <c r="AU56" s="44"/>
      <c r="AV56" s="44"/>
      <c r="AW56" s="44"/>
      <c r="AX56" s="44"/>
      <c r="AY56" s="44"/>
      <c r="AZ56" s="44"/>
      <c r="BA56" s="44"/>
      <c r="BB56" s="44"/>
      <c r="BC56" s="44"/>
      <c r="BD56" s="44"/>
      <c r="BE56" s="44"/>
      <c r="BF56" s="44"/>
      <c r="BG56" s="44"/>
      <c r="BH56" s="44"/>
      <c r="BI56" s="44"/>
      <c r="BJ56" s="44"/>
      <c r="BK56" s="44"/>
      <c r="BL56" s="44"/>
      <c r="BM56" s="44"/>
      <c r="BN56" s="44"/>
      <c r="BO56" s="44"/>
      <c r="BP56" s="44"/>
      <c r="BQ56" s="44"/>
      <c r="BR56" s="44"/>
      <c r="BS56" s="44"/>
      <c r="BT56" s="44"/>
      <c r="BU56" s="44"/>
      <c r="BV56" s="44"/>
      <c r="BW56" s="44"/>
      <c r="BX56" s="44"/>
      <c r="BY56" s="44"/>
      <c r="BZ56" s="44"/>
      <c r="CA56" s="44"/>
      <c r="CB56" s="44"/>
      <c r="CC56" s="44"/>
      <c r="CD56" s="44"/>
      <c r="CE56" s="44"/>
      <c r="CF56" s="44"/>
      <c r="CG56" s="44"/>
      <c r="CH56" s="44"/>
      <c r="CI56" s="44"/>
      <c r="CJ56" s="44"/>
      <c r="CK56" s="44"/>
      <c r="CL56" s="44"/>
      <c r="CM56" s="44"/>
      <c r="CN56" s="44"/>
      <c r="CO56" s="44"/>
      <c r="CP56" s="44"/>
      <c r="CQ56" s="44"/>
      <c r="CR56" s="44"/>
      <c r="CS56" s="44"/>
      <c r="CT56" s="44"/>
      <c r="CU56" s="44"/>
      <c r="CV56" s="44"/>
      <c r="CW56" s="44"/>
      <c r="CX56" s="44"/>
      <c r="CY56" s="44"/>
      <c r="CZ56" s="44"/>
      <c r="DA56" s="44"/>
      <c r="DB56" s="44"/>
      <c r="DC56" s="44"/>
      <c r="DD56" s="44"/>
      <c r="DE56" s="44"/>
      <c r="DF56" s="44"/>
      <c r="DG56" s="44"/>
      <c r="DH56" s="44"/>
      <c r="DI56" s="44"/>
      <c r="DJ56" s="44"/>
      <c r="DK56" s="44"/>
      <c r="DL56" s="44"/>
      <c r="DM56" s="44"/>
      <c r="DN56" s="44"/>
      <c r="DO56" s="44"/>
      <c r="DP56" s="44"/>
      <c r="DQ56" s="44"/>
      <c r="DR56" s="44"/>
      <c r="DS56" s="44"/>
      <c r="DT56" s="44"/>
      <c r="DU56" s="44"/>
      <c r="DV56" s="44"/>
      <c r="DW56" s="44"/>
      <c r="DX56" s="44"/>
      <c r="DY56" s="44"/>
      <c r="DZ56" s="44"/>
      <c r="EA56" s="44"/>
      <c r="EB56" s="44"/>
      <c r="EC56" s="44"/>
      <c r="ED56" s="44"/>
      <c r="EE56" s="44"/>
      <c r="EF56" s="44"/>
      <c r="EG56" s="44"/>
      <c r="EH56" s="44"/>
      <c r="EI56" s="44"/>
      <c r="EJ56" s="44"/>
      <c r="EK56" s="44"/>
      <c r="EL56" s="44"/>
      <c r="EM56" s="44"/>
      <c r="EN56" s="44"/>
      <c r="EO56" s="44"/>
      <c r="EP56" s="44"/>
      <c r="EQ56" s="44"/>
      <c r="ER56" s="44"/>
      <c r="ES56" s="44"/>
    </row>
    <row r="57" spans="9:149" ht="15.75" customHeight="1" x14ac:dyDescent="0.25">
      <c r="I57" s="44"/>
      <c r="J57" s="44"/>
      <c r="K57" s="44"/>
      <c r="L57" s="44"/>
      <c r="M57" s="44"/>
      <c r="N57" s="44"/>
      <c r="O57" s="44"/>
      <c r="P57" s="44"/>
      <c r="Q57" s="44"/>
      <c r="R57" s="44"/>
      <c r="S57" s="44"/>
      <c r="T57" s="44"/>
      <c r="U57" s="44"/>
      <c r="V57" s="44"/>
      <c r="W57" s="44"/>
      <c r="X57" s="44"/>
      <c r="Y57" s="44"/>
      <c r="Z57" s="44"/>
      <c r="AA57" s="44"/>
      <c r="AB57" s="44"/>
      <c r="AC57" s="44"/>
      <c r="AD57" s="44"/>
      <c r="AE57" s="44"/>
      <c r="AF57" s="44"/>
      <c r="AG57" s="44"/>
      <c r="AH57" s="44"/>
      <c r="AI57" s="44"/>
      <c r="AJ57" s="44"/>
      <c r="AK57" s="44"/>
      <c r="AL57" s="44"/>
      <c r="AM57" s="44"/>
      <c r="AN57" s="44"/>
      <c r="AO57" s="44"/>
      <c r="AP57" s="44"/>
      <c r="AQ57" s="44"/>
      <c r="AR57" s="44"/>
      <c r="AS57" s="44"/>
      <c r="AT57" s="44"/>
      <c r="AU57" s="44"/>
      <c r="AV57" s="44"/>
      <c r="AW57" s="44"/>
      <c r="AX57" s="44"/>
      <c r="AY57" s="44"/>
      <c r="AZ57" s="44"/>
      <c r="BA57" s="44"/>
      <c r="BB57" s="44"/>
      <c r="BC57" s="44"/>
      <c r="BD57" s="44"/>
      <c r="BE57" s="44"/>
      <c r="BF57" s="44"/>
      <c r="BG57" s="44"/>
      <c r="BH57" s="44"/>
      <c r="BI57" s="44"/>
      <c r="BJ57" s="44"/>
      <c r="BK57" s="44"/>
      <c r="BL57" s="44"/>
      <c r="BM57" s="44"/>
      <c r="BN57" s="44"/>
      <c r="BO57" s="44"/>
      <c r="BP57" s="44"/>
      <c r="BQ57" s="44"/>
      <c r="BR57" s="44"/>
      <c r="BS57" s="44"/>
      <c r="BT57" s="44"/>
      <c r="BU57" s="44"/>
      <c r="BV57" s="44"/>
      <c r="BW57" s="44"/>
      <c r="BX57" s="44"/>
      <c r="BY57" s="44"/>
      <c r="BZ57" s="44"/>
      <c r="CA57" s="44"/>
      <c r="CB57" s="44"/>
      <c r="CC57" s="44"/>
      <c r="CD57" s="44"/>
      <c r="CE57" s="44"/>
      <c r="CF57" s="44"/>
      <c r="CG57" s="44"/>
      <c r="CH57" s="44"/>
      <c r="CI57" s="44"/>
      <c r="CJ57" s="44"/>
      <c r="CK57" s="44"/>
      <c r="CL57" s="44"/>
      <c r="CM57" s="44"/>
      <c r="CN57" s="44"/>
      <c r="CO57" s="44"/>
      <c r="CP57" s="44"/>
      <c r="CQ57" s="44"/>
      <c r="CR57" s="44"/>
      <c r="CS57" s="44"/>
      <c r="CT57" s="44"/>
      <c r="CU57" s="44"/>
      <c r="CV57" s="44"/>
      <c r="CW57" s="44"/>
      <c r="CX57" s="44"/>
      <c r="CY57" s="44"/>
      <c r="CZ57" s="44"/>
      <c r="DA57" s="44"/>
      <c r="DB57" s="44"/>
      <c r="DC57" s="44"/>
      <c r="DD57" s="44"/>
      <c r="DE57" s="44"/>
      <c r="DF57" s="44"/>
      <c r="DG57" s="44"/>
      <c r="DH57" s="44"/>
      <c r="DI57" s="44"/>
      <c r="DJ57" s="44"/>
      <c r="DK57" s="44"/>
      <c r="DL57" s="44"/>
      <c r="DM57" s="44"/>
      <c r="DN57" s="44"/>
      <c r="DO57" s="44"/>
      <c r="DP57" s="44"/>
      <c r="DQ57" s="44"/>
      <c r="DR57" s="44"/>
      <c r="DS57" s="44"/>
      <c r="DT57" s="44"/>
      <c r="DU57" s="44"/>
      <c r="DV57" s="44"/>
      <c r="DW57" s="44"/>
      <c r="DX57" s="44"/>
      <c r="DY57" s="44"/>
      <c r="DZ57" s="44"/>
      <c r="EA57" s="44"/>
      <c r="EB57" s="44"/>
      <c r="EC57" s="44"/>
      <c r="ED57" s="44"/>
      <c r="EE57" s="44"/>
      <c r="EF57" s="44"/>
      <c r="EG57" s="44"/>
      <c r="EH57" s="44"/>
      <c r="EI57" s="44"/>
      <c r="EJ57" s="44"/>
      <c r="EK57" s="44"/>
      <c r="EL57" s="44"/>
      <c r="EM57" s="44"/>
      <c r="EN57" s="44"/>
      <c r="EO57" s="44"/>
      <c r="EP57" s="44"/>
      <c r="EQ57" s="44"/>
      <c r="ER57" s="44"/>
      <c r="ES57" s="44"/>
    </row>
    <row r="58" spans="9:149" ht="15.75" customHeight="1" x14ac:dyDescent="0.25">
      <c r="I58" s="44"/>
      <c r="J58" s="44"/>
      <c r="K58" s="44"/>
      <c r="L58" s="44"/>
      <c r="M58" s="44"/>
      <c r="N58" s="44"/>
      <c r="O58" s="44"/>
      <c r="P58" s="44"/>
      <c r="Q58" s="44"/>
      <c r="R58" s="44"/>
      <c r="S58" s="44"/>
      <c r="T58" s="44"/>
      <c r="U58" s="44"/>
      <c r="V58" s="44"/>
      <c r="W58" s="44"/>
      <c r="X58" s="44"/>
      <c r="Y58" s="44"/>
      <c r="Z58" s="44"/>
      <c r="AA58" s="44"/>
      <c r="AB58" s="44"/>
      <c r="AC58" s="44"/>
      <c r="AD58" s="44"/>
      <c r="AE58" s="44"/>
      <c r="AF58" s="44"/>
      <c r="AG58" s="44"/>
      <c r="AH58" s="44"/>
      <c r="AI58" s="44"/>
      <c r="AJ58" s="44"/>
      <c r="AK58" s="44"/>
      <c r="AL58" s="44"/>
      <c r="AM58" s="44"/>
      <c r="AN58" s="44"/>
      <c r="AO58" s="44"/>
      <c r="AP58" s="44"/>
      <c r="AQ58" s="44"/>
      <c r="AR58" s="44"/>
      <c r="AS58" s="44"/>
      <c r="AT58" s="44"/>
      <c r="AU58" s="44"/>
      <c r="AV58" s="44"/>
      <c r="AW58" s="44"/>
      <c r="AX58" s="44"/>
      <c r="AY58" s="44"/>
      <c r="AZ58" s="44"/>
      <c r="BA58" s="44"/>
      <c r="BB58" s="44"/>
      <c r="BC58" s="44"/>
      <c r="BD58" s="44"/>
      <c r="BE58" s="44"/>
      <c r="BF58" s="44"/>
      <c r="BG58" s="44"/>
      <c r="BH58" s="44"/>
      <c r="BI58" s="44"/>
      <c r="BJ58" s="44"/>
      <c r="BK58" s="44"/>
      <c r="BL58" s="44"/>
      <c r="BM58" s="44"/>
      <c r="BN58" s="44"/>
      <c r="BO58" s="44"/>
      <c r="BP58" s="44"/>
      <c r="BQ58" s="44"/>
      <c r="BR58" s="44"/>
      <c r="BS58" s="44"/>
      <c r="BT58" s="44"/>
      <c r="BU58" s="44"/>
      <c r="BV58" s="44"/>
      <c r="BW58" s="44"/>
      <c r="BX58" s="44"/>
      <c r="BY58" s="44"/>
      <c r="BZ58" s="44"/>
      <c r="CA58" s="44"/>
      <c r="CB58" s="44"/>
      <c r="CC58" s="44"/>
      <c r="CD58" s="44"/>
      <c r="CE58" s="44"/>
      <c r="CF58" s="44"/>
      <c r="CG58" s="44"/>
      <c r="CH58" s="44"/>
      <c r="CI58" s="44"/>
      <c r="CJ58" s="44"/>
      <c r="CK58" s="44"/>
      <c r="CL58" s="44"/>
      <c r="CM58" s="44"/>
      <c r="CN58" s="44"/>
      <c r="CO58" s="44"/>
      <c r="CP58" s="44"/>
      <c r="CQ58" s="44"/>
      <c r="CR58" s="44"/>
      <c r="CS58" s="44"/>
      <c r="CT58" s="44"/>
      <c r="CU58" s="44"/>
      <c r="CV58" s="44"/>
      <c r="CW58" s="44"/>
      <c r="CX58" s="44"/>
      <c r="CY58" s="44"/>
      <c r="CZ58" s="44"/>
      <c r="DA58" s="44"/>
      <c r="DB58" s="44"/>
      <c r="DC58" s="44"/>
      <c r="DD58" s="44"/>
      <c r="DE58" s="44"/>
      <c r="DF58" s="44"/>
      <c r="DG58" s="44"/>
      <c r="DH58" s="44"/>
      <c r="DI58" s="44"/>
      <c r="DJ58" s="44"/>
      <c r="DK58" s="44"/>
      <c r="DL58" s="44"/>
      <c r="DM58" s="44"/>
      <c r="DN58" s="44"/>
      <c r="DO58" s="44"/>
      <c r="DP58" s="44"/>
      <c r="DQ58" s="44"/>
      <c r="DR58" s="44"/>
      <c r="DS58" s="44"/>
      <c r="DT58" s="44"/>
      <c r="DU58" s="44"/>
      <c r="DV58" s="44"/>
      <c r="DW58" s="44"/>
      <c r="DX58" s="44"/>
      <c r="DY58" s="44"/>
      <c r="DZ58" s="44"/>
      <c r="EA58" s="44"/>
      <c r="EB58" s="44"/>
      <c r="EC58" s="44"/>
      <c r="ED58" s="44"/>
      <c r="EE58" s="44"/>
      <c r="EF58" s="44"/>
      <c r="EG58" s="44"/>
      <c r="EH58" s="44"/>
      <c r="EI58" s="44"/>
      <c r="EJ58" s="44"/>
      <c r="EK58" s="44"/>
      <c r="EL58" s="44"/>
      <c r="EM58" s="44"/>
      <c r="EN58" s="44"/>
      <c r="EO58" s="44"/>
      <c r="EP58" s="44"/>
      <c r="EQ58" s="44"/>
      <c r="ER58" s="44"/>
      <c r="ES58" s="44"/>
    </row>
    <row r="59" spans="9:149" ht="15.75" customHeight="1" x14ac:dyDescent="0.25">
      <c r="I59" s="44"/>
      <c r="J59" s="44"/>
      <c r="K59" s="44"/>
      <c r="L59" s="44"/>
      <c r="M59" s="44"/>
      <c r="N59" s="44"/>
      <c r="O59" s="44"/>
      <c r="P59" s="44"/>
      <c r="Q59" s="44"/>
      <c r="R59" s="44"/>
      <c r="S59" s="44"/>
      <c r="T59" s="44"/>
      <c r="U59" s="44"/>
      <c r="V59" s="44"/>
      <c r="W59" s="44"/>
      <c r="X59" s="44"/>
      <c r="Y59" s="44"/>
      <c r="Z59" s="44"/>
      <c r="AA59" s="44"/>
      <c r="AB59" s="44"/>
      <c r="AC59" s="44"/>
      <c r="AD59" s="44"/>
      <c r="AE59" s="44"/>
      <c r="AF59" s="44"/>
      <c r="AG59" s="44"/>
      <c r="AH59" s="44"/>
      <c r="AI59" s="44"/>
      <c r="AJ59" s="44"/>
      <c r="AK59" s="44"/>
      <c r="AL59" s="44"/>
      <c r="AM59" s="44"/>
      <c r="AN59" s="44"/>
      <c r="AO59" s="44"/>
      <c r="AP59" s="44"/>
      <c r="AQ59" s="44"/>
      <c r="AR59" s="44"/>
      <c r="AS59" s="44"/>
      <c r="AT59" s="44"/>
      <c r="AU59" s="44"/>
      <c r="AV59" s="44"/>
      <c r="AW59" s="44"/>
      <c r="AX59" s="44"/>
      <c r="AY59" s="44"/>
      <c r="AZ59" s="44"/>
      <c r="BA59" s="44"/>
      <c r="BB59" s="44"/>
      <c r="BC59" s="44"/>
      <c r="BD59" s="44"/>
      <c r="BE59" s="44"/>
      <c r="BF59" s="44"/>
      <c r="BG59" s="44"/>
      <c r="BH59" s="44"/>
      <c r="BI59" s="44"/>
      <c r="BJ59" s="44"/>
      <c r="BK59" s="44"/>
      <c r="BL59" s="44"/>
      <c r="BM59" s="44"/>
      <c r="BN59" s="44"/>
      <c r="BO59" s="44"/>
      <c r="BP59" s="44"/>
      <c r="BQ59" s="44"/>
      <c r="BR59" s="44"/>
      <c r="BS59" s="44"/>
      <c r="BT59" s="44"/>
      <c r="BU59" s="44"/>
      <c r="BV59" s="44"/>
      <c r="BW59" s="44"/>
      <c r="BX59" s="44"/>
      <c r="BY59" s="44"/>
      <c r="BZ59" s="44"/>
      <c r="CA59" s="44"/>
      <c r="CB59" s="44"/>
      <c r="CC59" s="44"/>
      <c r="CD59" s="44"/>
      <c r="CE59" s="44"/>
      <c r="CF59" s="44"/>
      <c r="CG59" s="44"/>
      <c r="CH59" s="44"/>
      <c r="CI59" s="44"/>
      <c r="CJ59" s="44"/>
      <c r="CK59" s="44"/>
      <c r="CL59" s="44"/>
      <c r="CM59" s="44"/>
      <c r="CN59" s="44"/>
      <c r="CO59" s="44"/>
      <c r="CP59" s="44"/>
      <c r="CQ59" s="44"/>
      <c r="CR59" s="44"/>
      <c r="CS59" s="44"/>
      <c r="CT59" s="44"/>
      <c r="CU59" s="44"/>
      <c r="CV59" s="44"/>
      <c r="CW59" s="44"/>
      <c r="CX59" s="44"/>
      <c r="CY59" s="44"/>
      <c r="CZ59" s="44"/>
      <c r="DA59" s="44"/>
      <c r="DB59" s="44"/>
      <c r="DC59" s="44"/>
      <c r="DD59" s="44"/>
      <c r="DE59" s="44"/>
      <c r="DF59" s="44"/>
      <c r="DG59" s="44"/>
      <c r="DH59" s="44"/>
      <c r="DI59" s="44"/>
      <c r="DJ59" s="44"/>
      <c r="DK59" s="44"/>
      <c r="DL59" s="44"/>
      <c r="DM59" s="44"/>
      <c r="DN59" s="44"/>
      <c r="DO59" s="44"/>
      <c r="DP59" s="44"/>
      <c r="DQ59" s="44"/>
      <c r="DR59" s="44"/>
      <c r="DS59" s="44"/>
      <c r="DT59" s="44"/>
      <c r="DU59" s="44"/>
      <c r="DV59" s="44"/>
      <c r="DW59" s="44"/>
      <c r="DX59" s="44"/>
      <c r="DY59" s="44"/>
      <c r="DZ59" s="44"/>
      <c r="EA59" s="44"/>
      <c r="EB59" s="44"/>
      <c r="EC59" s="44"/>
      <c r="ED59" s="44"/>
      <c r="EE59" s="44"/>
      <c r="EF59" s="44"/>
      <c r="EG59" s="44"/>
      <c r="EH59" s="44"/>
      <c r="EI59" s="44"/>
      <c r="EJ59" s="44"/>
      <c r="EK59" s="44"/>
      <c r="EL59" s="44"/>
      <c r="EM59" s="44"/>
      <c r="EN59" s="44"/>
      <c r="EO59" s="44"/>
      <c r="EP59" s="44"/>
      <c r="EQ59" s="44"/>
      <c r="ER59" s="44"/>
      <c r="ES59" s="44"/>
    </row>
    <row r="60" spans="9:149" ht="15.75" customHeight="1" x14ac:dyDescent="0.25">
      <c r="I60" s="44"/>
      <c r="J60" s="44"/>
      <c r="K60" s="44"/>
      <c r="L60" s="44"/>
      <c r="M60" s="44"/>
      <c r="N60" s="44"/>
      <c r="O60" s="44"/>
      <c r="P60" s="44"/>
      <c r="Q60" s="44"/>
      <c r="R60" s="44"/>
      <c r="S60" s="44"/>
      <c r="T60" s="44"/>
      <c r="U60" s="44"/>
      <c r="V60" s="44"/>
      <c r="W60" s="44"/>
      <c r="X60" s="44"/>
      <c r="Y60" s="44"/>
      <c r="Z60" s="44"/>
      <c r="AA60" s="44"/>
      <c r="AB60" s="44"/>
      <c r="AC60" s="44"/>
      <c r="AD60" s="44"/>
      <c r="AE60" s="44"/>
      <c r="AF60" s="44"/>
      <c r="AG60" s="44"/>
      <c r="AH60" s="44"/>
      <c r="AI60" s="44"/>
      <c r="AJ60" s="44"/>
      <c r="AK60" s="44"/>
      <c r="AL60" s="44"/>
      <c r="AM60" s="44"/>
      <c r="AN60" s="44"/>
      <c r="AO60" s="44"/>
      <c r="AP60" s="44"/>
      <c r="AQ60" s="44"/>
      <c r="AR60" s="44"/>
      <c r="AS60" s="44"/>
      <c r="AT60" s="44"/>
      <c r="AU60" s="44"/>
      <c r="AV60" s="44"/>
      <c r="AW60" s="44"/>
      <c r="AX60" s="44"/>
      <c r="AY60" s="44"/>
      <c r="AZ60" s="44"/>
      <c r="BA60" s="44"/>
      <c r="BB60" s="44"/>
      <c r="BC60" s="44"/>
      <c r="BD60" s="44"/>
      <c r="BE60" s="44"/>
      <c r="BF60" s="44"/>
      <c r="BG60" s="44"/>
      <c r="BH60" s="44"/>
      <c r="BI60" s="44"/>
      <c r="BJ60" s="44"/>
      <c r="BK60" s="44"/>
      <c r="BL60" s="44"/>
      <c r="BM60" s="44"/>
      <c r="BN60" s="44"/>
      <c r="BO60" s="44"/>
      <c r="BP60" s="44"/>
      <c r="BQ60" s="44"/>
      <c r="BR60" s="44"/>
      <c r="BS60" s="44"/>
      <c r="BT60" s="44"/>
      <c r="BU60" s="44"/>
      <c r="BV60" s="44"/>
      <c r="BW60" s="44"/>
      <c r="BX60" s="44"/>
      <c r="BY60" s="44"/>
      <c r="BZ60" s="44"/>
      <c r="CA60" s="44"/>
      <c r="CB60" s="44"/>
      <c r="CC60" s="44"/>
      <c r="CD60" s="44"/>
      <c r="CE60" s="44"/>
      <c r="CF60" s="44"/>
      <c r="CG60" s="44"/>
      <c r="CH60" s="44"/>
      <c r="CI60" s="44"/>
      <c r="CJ60" s="44"/>
      <c r="CK60" s="44"/>
      <c r="CL60" s="44"/>
      <c r="CM60" s="44"/>
      <c r="CN60" s="44"/>
      <c r="CO60" s="44"/>
      <c r="CP60" s="44"/>
      <c r="CQ60" s="44"/>
      <c r="CR60" s="44"/>
      <c r="CS60" s="44"/>
      <c r="CT60" s="44"/>
      <c r="CU60" s="44"/>
      <c r="CV60" s="44"/>
      <c r="CW60" s="44"/>
      <c r="CX60" s="44"/>
      <c r="CY60" s="44"/>
      <c r="CZ60" s="44"/>
      <c r="DA60" s="44"/>
      <c r="DB60" s="44"/>
      <c r="DC60" s="44"/>
      <c r="DD60" s="44"/>
      <c r="DE60" s="44"/>
      <c r="DF60" s="44"/>
      <c r="DG60" s="44"/>
      <c r="DH60" s="44"/>
      <c r="DI60" s="44"/>
      <c r="DJ60" s="44"/>
      <c r="DK60" s="44"/>
      <c r="DL60" s="44"/>
      <c r="DM60" s="44"/>
      <c r="DN60" s="44"/>
      <c r="DO60" s="44"/>
      <c r="DP60" s="44"/>
      <c r="DQ60" s="44"/>
      <c r="DR60" s="44"/>
      <c r="DS60" s="44"/>
      <c r="DT60" s="44"/>
      <c r="DU60" s="44"/>
      <c r="DV60" s="44"/>
      <c r="DW60" s="44"/>
      <c r="DX60" s="44"/>
      <c r="DY60" s="44"/>
      <c r="DZ60" s="44"/>
      <c r="EA60" s="44"/>
      <c r="EB60" s="44"/>
      <c r="EC60" s="44"/>
      <c r="ED60" s="44"/>
      <c r="EE60" s="44"/>
      <c r="EF60" s="44"/>
      <c r="EG60" s="44"/>
      <c r="EH60" s="44"/>
      <c r="EI60" s="44"/>
      <c r="EJ60" s="44"/>
      <c r="EK60" s="44"/>
      <c r="EL60" s="44"/>
      <c r="EM60" s="44"/>
      <c r="EN60" s="44"/>
      <c r="EO60" s="44"/>
      <c r="EP60" s="44"/>
      <c r="EQ60" s="44"/>
      <c r="ER60" s="44"/>
      <c r="ES60" s="44"/>
    </row>
    <row r="61" spans="9:149" ht="15.75" customHeight="1" x14ac:dyDescent="0.25">
      <c r="I61" s="44"/>
      <c r="J61" s="44"/>
      <c r="K61" s="44"/>
      <c r="L61" s="44"/>
      <c r="M61" s="44"/>
      <c r="N61" s="44"/>
      <c r="O61" s="44"/>
      <c r="P61" s="44"/>
      <c r="Q61" s="44"/>
      <c r="R61" s="44"/>
      <c r="S61" s="44"/>
      <c r="T61" s="44"/>
      <c r="U61" s="44"/>
      <c r="V61" s="44"/>
      <c r="W61" s="44"/>
      <c r="X61" s="44"/>
      <c r="Y61" s="44"/>
      <c r="Z61" s="44"/>
      <c r="AA61" s="44"/>
      <c r="AB61" s="44"/>
      <c r="AC61" s="44"/>
      <c r="AD61" s="44"/>
      <c r="AE61" s="44"/>
      <c r="AF61" s="44"/>
      <c r="AG61" s="44"/>
      <c r="AH61" s="44"/>
      <c r="AI61" s="44"/>
      <c r="AJ61" s="44"/>
      <c r="AK61" s="44"/>
      <c r="AL61" s="44"/>
      <c r="AM61" s="44"/>
      <c r="AN61" s="44"/>
      <c r="AO61" s="44"/>
      <c r="AP61" s="44"/>
      <c r="AQ61" s="44"/>
      <c r="AR61" s="44"/>
      <c r="AS61" s="44"/>
      <c r="AT61" s="44"/>
      <c r="AU61" s="44"/>
      <c r="AV61" s="44"/>
      <c r="AW61" s="44"/>
      <c r="AX61" s="44"/>
      <c r="AY61" s="44"/>
      <c r="AZ61" s="44"/>
      <c r="BA61" s="44"/>
      <c r="BB61" s="44"/>
      <c r="BC61" s="44"/>
      <c r="BD61" s="44"/>
      <c r="BE61" s="44"/>
      <c r="BF61" s="44"/>
      <c r="BG61" s="44"/>
      <c r="BH61" s="44"/>
      <c r="BI61" s="44"/>
      <c r="BJ61" s="44"/>
      <c r="BK61" s="44"/>
      <c r="BL61" s="44"/>
      <c r="BM61" s="44"/>
      <c r="BN61" s="44"/>
      <c r="BO61" s="44"/>
      <c r="BP61" s="44"/>
      <c r="BQ61" s="44"/>
      <c r="BR61" s="44"/>
      <c r="BS61" s="44"/>
      <c r="BT61" s="44"/>
      <c r="BU61" s="44"/>
      <c r="BV61" s="44"/>
      <c r="BW61" s="44"/>
      <c r="BX61" s="44"/>
      <c r="BY61" s="44"/>
      <c r="BZ61" s="44"/>
      <c r="CA61" s="44"/>
      <c r="CB61" s="44"/>
      <c r="CC61" s="44"/>
      <c r="CD61" s="44"/>
      <c r="CE61" s="44"/>
      <c r="CF61" s="44"/>
      <c r="CG61" s="44"/>
      <c r="CH61" s="44"/>
      <c r="CI61" s="44"/>
      <c r="CJ61" s="44"/>
      <c r="CK61" s="44"/>
      <c r="CL61" s="44"/>
      <c r="CM61" s="44"/>
      <c r="CN61" s="44"/>
      <c r="CO61" s="44"/>
      <c r="CP61" s="44"/>
      <c r="CQ61" s="44"/>
      <c r="CR61" s="44"/>
      <c r="CS61" s="44"/>
      <c r="CT61" s="44"/>
      <c r="CU61" s="44"/>
      <c r="CV61" s="44"/>
      <c r="CW61" s="44"/>
      <c r="CX61" s="44"/>
      <c r="CY61" s="44"/>
      <c r="CZ61" s="44"/>
      <c r="DA61" s="44"/>
      <c r="DB61" s="44"/>
      <c r="DC61" s="44"/>
      <c r="DD61" s="44"/>
      <c r="DE61" s="44"/>
      <c r="DF61" s="44"/>
      <c r="DG61" s="44"/>
      <c r="DH61" s="44"/>
      <c r="DI61" s="44"/>
      <c r="DJ61" s="44"/>
      <c r="DK61" s="44"/>
      <c r="DL61" s="44"/>
      <c r="DM61" s="44"/>
      <c r="DN61" s="44"/>
      <c r="DO61" s="44"/>
      <c r="DP61" s="44"/>
      <c r="DQ61" s="44"/>
      <c r="DR61" s="44"/>
      <c r="DS61" s="44"/>
      <c r="DT61" s="44"/>
      <c r="DU61" s="44"/>
      <c r="DV61" s="44"/>
      <c r="DW61" s="44"/>
      <c r="DX61" s="44"/>
      <c r="DY61" s="44"/>
      <c r="DZ61" s="44"/>
      <c r="EA61" s="44"/>
      <c r="EB61" s="44"/>
      <c r="EC61" s="44"/>
      <c r="ED61" s="44"/>
      <c r="EE61" s="44"/>
      <c r="EF61" s="44"/>
      <c r="EG61" s="44"/>
      <c r="EH61" s="44"/>
      <c r="EI61" s="44"/>
      <c r="EJ61" s="44"/>
      <c r="EK61" s="44"/>
      <c r="EL61" s="44"/>
      <c r="EM61" s="44"/>
      <c r="EN61" s="44"/>
      <c r="EO61" s="44"/>
      <c r="EP61" s="44"/>
      <c r="EQ61" s="44"/>
      <c r="ER61" s="44"/>
      <c r="ES61" s="44"/>
    </row>
    <row r="62" spans="9:149" ht="15.75" customHeight="1" x14ac:dyDescent="0.25">
      <c r="I62" s="44"/>
      <c r="J62" s="44"/>
      <c r="K62" s="44"/>
      <c r="L62" s="44"/>
      <c r="M62" s="44"/>
      <c r="N62" s="44"/>
      <c r="O62" s="44"/>
      <c r="P62" s="44"/>
      <c r="Q62" s="44"/>
      <c r="R62" s="44"/>
      <c r="S62" s="44"/>
      <c r="T62" s="44"/>
      <c r="U62" s="44"/>
      <c r="V62" s="44"/>
      <c r="W62" s="44"/>
      <c r="X62" s="44"/>
      <c r="Y62" s="44"/>
      <c r="Z62" s="44"/>
      <c r="AA62" s="44"/>
      <c r="AB62" s="44"/>
      <c r="AC62" s="44"/>
      <c r="AD62" s="44"/>
      <c r="AE62" s="44"/>
      <c r="AF62" s="44"/>
      <c r="AG62" s="44"/>
      <c r="AH62" s="44"/>
      <c r="AI62" s="44"/>
      <c r="AJ62" s="44"/>
      <c r="AK62" s="44"/>
      <c r="AL62" s="44"/>
      <c r="AM62" s="44"/>
      <c r="AN62" s="44"/>
      <c r="AO62" s="44"/>
      <c r="AP62" s="44"/>
      <c r="AQ62" s="44"/>
      <c r="AR62" s="44"/>
      <c r="AS62" s="44"/>
      <c r="AT62" s="44"/>
      <c r="AU62" s="44"/>
      <c r="AV62" s="44"/>
      <c r="AW62" s="44"/>
      <c r="AX62" s="44"/>
      <c r="AY62" s="44"/>
      <c r="AZ62" s="44"/>
      <c r="BA62" s="44"/>
      <c r="BB62" s="44"/>
      <c r="BC62" s="44"/>
      <c r="BD62" s="44"/>
      <c r="BE62" s="44"/>
      <c r="BF62" s="44"/>
      <c r="BG62" s="44"/>
      <c r="BH62" s="44"/>
      <c r="BI62" s="44"/>
      <c r="BJ62" s="44"/>
      <c r="BK62" s="44"/>
      <c r="BL62" s="44"/>
      <c r="BM62" s="44"/>
      <c r="BN62" s="44"/>
      <c r="BO62" s="44"/>
      <c r="BP62" s="44"/>
      <c r="BQ62" s="44"/>
      <c r="BR62" s="44"/>
      <c r="BS62" s="44"/>
      <c r="BT62" s="44"/>
      <c r="BU62" s="44"/>
      <c r="BV62" s="44"/>
      <c r="BW62" s="44"/>
      <c r="BX62" s="44"/>
      <c r="BY62" s="44"/>
      <c r="BZ62" s="44"/>
      <c r="CA62" s="44"/>
      <c r="CB62" s="44"/>
      <c r="CC62" s="44"/>
      <c r="CD62" s="44"/>
      <c r="CE62" s="44"/>
      <c r="CF62" s="44"/>
      <c r="CG62" s="44"/>
      <c r="CH62" s="44"/>
      <c r="CI62" s="44"/>
      <c r="CJ62" s="44"/>
      <c r="CK62" s="44"/>
      <c r="CL62" s="44"/>
      <c r="CM62" s="44"/>
      <c r="CN62" s="44"/>
      <c r="CO62" s="44"/>
      <c r="CP62" s="44"/>
      <c r="CQ62" s="44"/>
      <c r="CR62" s="44"/>
      <c r="CS62" s="44"/>
      <c r="CT62" s="44"/>
      <c r="CU62" s="44"/>
      <c r="CV62" s="44"/>
      <c r="CW62" s="44"/>
      <c r="CX62" s="44"/>
      <c r="CY62" s="44"/>
      <c r="CZ62" s="44"/>
      <c r="DA62" s="44"/>
      <c r="DB62" s="44"/>
      <c r="DC62" s="44"/>
      <c r="DD62" s="44"/>
      <c r="DE62" s="44"/>
      <c r="DF62" s="44"/>
      <c r="DG62" s="44"/>
      <c r="DH62" s="44"/>
      <c r="DI62" s="44"/>
      <c r="DJ62" s="44"/>
      <c r="DK62" s="44"/>
      <c r="DL62" s="44"/>
      <c r="DM62" s="44"/>
      <c r="DN62" s="44"/>
      <c r="DO62" s="44"/>
      <c r="DP62" s="44"/>
      <c r="DQ62" s="44"/>
      <c r="DR62" s="44"/>
      <c r="DS62" s="44"/>
      <c r="DT62" s="44"/>
      <c r="DU62" s="44"/>
      <c r="DV62" s="44"/>
      <c r="DW62" s="44"/>
      <c r="DX62" s="44"/>
      <c r="DY62" s="44"/>
      <c r="DZ62" s="44"/>
      <c r="EA62" s="44"/>
      <c r="EB62" s="44"/>
      <c r="EC62" s="44"/>
      <c r="ED62" s="44"/>
      <c r="EE62" s="44"/>
      <c r="EF62" s="44"/>
      <c r="EG62" s="44"/>
      <c r="EH62" s="44"/>
      <c r="EI62" s="44"/>
      <c r="EJ62" s="44"/>
      <c r="EK62" s="44"/>
      <c r="EL62" s="44"/>
      <c r="EM62" s="44"/>
      <c r="EN62" s="44"/>
      <c r="EO62" s="44"/>
      <c r="EP62" s="44"/>
      <c r="EQ62" s="44"/>
      <c r="ER62" s="44"/>
      <c r="ES62" s="44"/>
    </row>
    <row r="63" spans="9:149" ht="15.75" customHeight="1" x14ac:dyDescent="0.25">
      <c r="I63" s="44"/>
      <c r="J63" s="44"/>
      <c r="K63" s="44"/>
      <c r="L63" s="44"/>
      <c r="M63" s="44"/>
      <c r="N63" s="44"/>
      <c r="O63" s="44"/>
      <c r="P63" s="44"/>
      <c r="Q63" s="44"/>
      <c r="R63" s="44"/>
      <c r="S63" s="44"/>
      <c r="T63" s="44"/>
      <c r="U63" s="44"/>
      <c r="V63" s="44"/>
      <c r="W63" s="44"/>
      <c r="X63" s="44"/>
      <c r="Y63" s="44"/>
      <c r="Z63" s="44"/>
      <c r="AA63" s="44"/>
      <c r="AB63" s="44"/>
      <c r="AC63" s="44"/>
      <c r="AD63" s="44"/>
      <c r="AE63" s="44"/>
      <c r="AF63" s="44"/>
      <c r="AG63" s="44"/>
      <c r="AH63" s="44"/>
      <c r="AI63" s="44"/>
      <c r="AJ63" s="44"/>
      <c r="AK63" s="44"/>
      <c r="AL63" s="44"/>
      <c r="AM63" s="44"/>
      <c r="AN63" s="44"/>
      <c r="AO63" s="44"/>
      <c r="AP63" s="44"/>
      <c r="AQ63" s="44"/>
      <c r="AR63" s="44"/>
      <c r="AS63" s="44"/>
      <c r="AT63" s="44"/>
      <c r="AU63" s="44"/>
      <c r="AV63" s="44"/>
      <c r="AW63" s="44"/>
      <c r="AX63" s="44"/>
      <c r="AY63" s="44"/>
      <c r="AZ63" s="44"/>
      <c r="BA63" s="44"/>
      <c r="BB63" s="44"/>
      <c r="BC63" s="44"/>
      <c r="BD63" s="44"/>
      <c r="BE63" s="44"/>
      <c r="BF63" s="44"/>
      <c r="BG63" s="44"/>
      <c r="BH63" s="44"/>
      <c r="BI63" s="44"/>
      <c r="BJ63" s="44"/>
      <c r="BK63" s="44"/>
      <c r="BL63" s="44"/>
      <c r="BM63" s="44"/>
      <c r="BN63" s="44"/>
      <c r="BO63" s="44"/>
      <c r="BP63" s="44"/>
      <c r="BQ63" s="44"/>
      <c r="BR63" s="44"/>
      <c r="BS63" s="44"/>
      <c r="BT63" s="44"/>
      <c r="BU63" s="44"/>
      <c r="BV63" s="44"/>
      <c r="BW63" s="44"/>
      <c r="BX63" s="44"/>
      <c r="BY63" s="44"/>
      <c r="BZ63" s="44"/>
      <c r="CA63" s="44"/>
      <c r="CB63" s="44"/>
      <c r="CC63" s="44"/>
      <c r="CD63" s="44"/>
      <c r="CE63" s="44"/>
      <c r="CF63" s="44"/>
      <c r="CG63" s="44"/>
      <c r="CH63" s="44"/>
      <c r="CI63" s="44"/>
      <c r="CJ63" s="44"/>
      <c r="CK63" s="44"/>
      <c r="CL63" s="44"/>
      <c r="CM63" s="44"/>
      <c r="CN63" s="44"/>
      <c r="CO63" s="44"/>
      <c r="CP63" s="44"/>
      <c r="CQ63" s="44"/>
      <c r="CR63" s="44"/>
      <c r="CS63" s="44"/>
      <c r="CT63" s="44"/>
      <c r="CU63" s="44"/>
      <c r="CV63" s="44"/>
      <c r="CW63" s="44"/>
      <c r="CX63" s="44"/>
      <c r="CY63" s="44"/>
      <c r="CZ63" s="44"/>
      <c r="DA63" s="44"/>
      <c r="DB63" s="44"/>
      <c r="DC63" s="44"/>
      <c r="DD63" s="44"/>
      <c r="DE63" s="44"/>
      <c r="DF63" s="44"/>
      <c r="DG63" s="44"/>
      <c r="DH63" s="44"/>
      <c r="DI63" s="44"/>
      <c r="DJ63" s="44"/>
      <c r="DK63" s="44"/>
      <c r="DL63" s="44"/>
      <c r="DM63" s="44"/>
      <c r="DN63" s="44"/>
      <c r="DO63" s="44"/>
      <c r="DP63" s="44"/>
      <c r="DQ63" s="44"/>
      <c r="DR63" s="44"/>
      <c r="DS63" s="44"/>
      <c r="DT63" s="44"/>
      <c r="DU63" s="44"/>
      <c r="DV63" s="44"/>
      <c r="DW63" s="44"/>
      <c r="DX63" s="44"/>
      <c r="DY63" s="44"/>
      <c r="DZ63" s="44"/>
      <c r="EA63" s="44"/>
      <c r="EB63" s="44"/>
      <c r="EC63" s="44"/>
      <c r="ED63" s="44"/>
      <c r="EE63" s="44"/>
      <c r="EF63" s="44"/>
      <c r="EG63" s="44"/>
      <c r="EH63" s="44"/>
      <c r="EI63" s="44"/>
      <c r="EJ63" s="44"/>
      <c r="EK63" s="44"/>
      <c r="EL63" s="44"/>
      <c r="EM63" s="44"/>
      <c r="EN63" s="44"/>
      <c r="EO63" s="44"/>
      <c r="EP63" s="44"/>
      <c r="EQ63" s="44"/>
      <c r="ER63" s="44"/>
      <c r="ES63" s="44"/>
    </row>
    <row r="64" spans="9:149" ht="15.75" customHeight="1" x14ac:dyDescent="0.25">
      <c r="I64" s="44"/>
      <c r="J64" s="44"/>
      <c r="K64" s="44"/>
      <c r="L64" s="44"/>
      <c r="M64" s="44"/>
      <c r="N64" s="44"/>
      <c r="O64" s="44"/>
      <c r="P64" s="44"/>
      <c r="Q64" s="44"/>
      <c r="R64" s="44"/>
      <c r="S64" s="44"/>
      <c r="T64" s="44"/>
      <c r="U64" s="44"/>
      <c r="V64" s="44"/>
      <c r="W64" s="44"/>
      <c r="X64" s="44"/>
      <c r="Y64" s="44"/>
      <c r="Z64" s="44"/>
      <c r="AA64" s="44"/>
      <c r="AB64" s="44"/>
      <c r="AC64" s="44"/>
      <c r="AD64" s="44"/>
      <c r="AE64" s="44"/>
      <c r="AF64" s="44"/>
      <c r="AG64" s="44"/>
      <c r="AH64" s="44"/>
      <c r="AI64" s="44"/>
      <c r="AJ64" s="44"/>
      <c r="AK64" s="44"/>
      <c r="AL64" s="44"/>
      <c r="AM64" s="44"/>
      <c r="AN64" s="44"/>
      <c r="AO64" s="44"/>
      <c r="AP64" s="44"/>
      <c r="AQ64" s="44"/>
      <c r="AR64" s="44"/>
      <c r="AS64" s="44"/>
      <c r="AT64" s="44"/>
      <c r="AU64" s="44"/>
      <c r="AV64" s="44"/>
      <c r="AW64" s="44"/>
      <c r="AX64" s="44"/>
      <c r="AY64" s="44"/>
      <c r="AZ64" s="44"/>
      <c r="BA64" s="44"/>
      <c r="BB64" s="44"/>
      <c r="BC64" s="44"/>
      <c r="BD64" s="44"/>
      <c r="BE64" s="44"/>
      <c r="BF64" s="44"/>
      <c r="BG64" s="44"/>
      <c r="BH64" s="44"/>
      <c r="BI64" s="44"/>
      <c r="BJ64" s="44"/>
      <c r="BK64" s="44"/>
      <c r="BL64" s="44"/>
      <c r="BM64" s="44"/>
      <c r="BN64" s="44"/>
      <c r="BO64" s="44"/>
      <c r="BP64" s="44"/>
      <c r="BQ64" s="44"/>
      <c r="BR64" s="44"/>
      <c r="BS64" s="44"/>
      <c r="BT64" s="44"/>
      <c r="BU64" s="44"/>
      <c r="BV64" s="44"/>
      <c r="BW64" s="44"/>
      <c r="BX64" s="44"/>
      <c r="BY64" s="44"/>
      <c r="BZ64" s="44"/>
      <c r="CA64" s="44"/>
      <c r="CB64" s="44"/>
      <c r="CC64" s="44"/>
      <c r="CD64" s="44"/>
      <c r="CE64" s="44"/>
      <c r="CF64" s="44"/>
      <c r="CG64" s="44"/>
      <c r="CH64" s="44"/>
      <c r="CI64" s="44"/>
      <c r="CJ64" s="44"/>
      <c r="CK64" s="44"/>
      <c r="CL64" s="44"/>
      <c r="CM64" s="44"/>
      <c r="CN64" s="44"/>
      <c r="CO64" s="44"/>
      <c r="CP64" s="44"/>
      <c r="CQ64" s="44"/>
      <c r="CR64" s="44"/>
      <c r="CS64" s="44"/>
      <c r="CT64" s="44"/>
      <c r="CU64" s="44"/>
      <c r="CV64" s="44"/>
      <c r="CW64" s="44"/>
      <c r="CX64" s="44"/>
      <c r="CY64" s="44"/>
      <c r="CZ64" s="44"/>
      <c r="DA64" s="44"/>
      <c r="DB64" s="44"/>
      <c r="DC64" s="44"/>
      <c r="DD64" s="44"/>
      <c r="DE64" s="44"/>
      <c r="DF64" s="44"/>
      <c r="DG64" s="44"/>
      <c r="DH64" s="44"/>
      <c r="DI64" s="44"/>
      <c r="DJ64" s="44"/>
      <c r="DK64" s="44"/>
      <c r="DL64" s="44"/>
      <c r="DM64" s="44"/>
      <c r="DN64" s="44"/>
      <c r="DO64" s="44"/>
      <c r="DP64" s="44"/>
      <c r="DQ64" s="44"/>
      <c r="DR64" s="44"/>
      <c r="DS64" s="44"/>
      <c r="DT64" s="44"/>
      <c r="DU64" s="44"/>
      <c r="DV64" s="44"/>
      <c r="DW64" s="44"/>
      <c r="DX64" s="44"/>
      <c r="DY64" s="44"/>
      <c r="DZ64" s="44"/>
      <c r="EA64" s="44"/>
      <c r="EB64" s="44"/>
      <c r="EC64" s="44"/>
      <c r="ED64" s="44"/>
      <c r="EE64" s="44"/>
      <c r="EF64" s="44"/>
      <c r="EG64" s="44"/>
      <c r="EH64" s="44"/>
      <c r="EI64" s="44"/>
      <c r="EJ64" s="44"/>
      <c r="EK64" s="44"/>
      <c r="EL64" s="44"/>
      <c r="EM64" s="44"/>
      <c r="EN64" s="44"/>
      <c r="EO64" s="44"/>
      <c r="EP64" s="44"/>
      <c r="EQ64" s="44"/>
      <c r="ER64" s="44"/>
      <c r="ES64" s="44"/>
    </row>
    <row r="65" spans="9:149" ht="15.75" customHeight="1" x14ac:dyDescent="0.25">
      <c r="I65" s="44"/>
      <c r="J65" s="44"/>
      <c r="K65" s="44"/>
      <c r="L65" s="44"/>
      <c r="M65" s="44"/>
      <c r="N65" s="44"/>
      <c r="O65" s="44"/>
      <c r="P65" s="44"/>
      <c r="Q65" s="44"/>
      <c r="R65" s="44"/>
      <c r="S65" s="44"/>
      <c r="T65" s="44"/>
      <c r="U65" s="44"/>
      <c r="V65" s="44"/>
      <c r="W65" s="44"/>
      <c r="X65" s="44"/>
      <c r="Y65" s="44"/>
      <c r="Z65" s="44"/>
      <c r="AA65" s="44"/>
      <c r="AB65" s="44"/>
      <c r="AC65" s="44"/>
      <c r="AD65" s="44"/>
      <c r="AE65" s="44"/>
      <c r="AF65" s="44"/>
      <c r="AG65" s="44"/>
      <c r="AH65" s="44"/>
      <c r="AI65" s="44"/>
      <c r="AJ65" s="44"/>
      <c r="AK65" s="44"/>
      <c r="AL65" s="44"/>
      <c r="AM65" s="44"/>
      <c r="AN65" s="44"/>
      <c r="AO65" s="44"/>
      <c r="AP65" s="44"/>
      <c r="AQ65" s="44"/>
      <c r="AR65" s="44"/>
      <c r="AS65" s="44"/>
      <c r="AT65" s="44"/>
      <c r="AU65" s="44"/>
      <c r="AV65" s="44"/>
      <c r="AW65" s="44"/>
      <c r="AX65" s="44"/>
      <c r="AY65" s="44"/>
      <c r="AZ65" s="44"/>
      <c r="BA65" s="44"/>
      <c r="BB65" s="44"/>
      <c r="BC65" s="44"/>
      <c r="BD65" s="44"/>
      <c r="BE65" s="44"/>
      <c r="BF65" s="44"/>
      <c r="BG65" s="44"/>
      <c r="BH65" s="44"/>
      <c r="BI65" s="44"/>
      <c r="BJ65" s="44"/>
      <c r="BK65" s="44"/>
      <c r="BL65" s="44"/>
      <c r="BM65" s="44"/>
      <c r="BN65" s="44"/>
      <c r="BO65" s="44"/>
      <c r="BP65" s="44"/>
      <c r="BQ65" s="44"/>
      <c r="BR65" s="44"/>
      <c r="BS65" s="44"/>
      <c r="BT65" s="44"/>
      <c r="BU65" s="44"/>
      <c r="BV65" s="44"/>
      <c r="BW65" s="44"/>
      <c r="BX65" s="44"/>
      <c r="BY65" s="44"/>
      <c r="BZ65" s="44"/>
      <c r="CA65" s="44"/>
      <c r="CB65" s="44"/>
      <c r="CC65" s="44"/>
      <c r="CD65" s="44"/>
      <c r="CE65" s="44"/>
      <c r="CF65" s="44"/>
      <c r="CG65" s="44"/>
      <c r="CH65" s="44"/>
      <c r="CI65" s="44"/>
      <c r="CJ65" s="44"/>
      <c r="CK65" s="44"/>
      <c r="CL65" s="44"/>
      <c r="CM65" s="44"/>
      <c r="CN65" s="44"/>
      <c r="CO65" s="44"/>
      <c r="CP65" s="44"/>
      <c r="CQ65" s="44"/>
      <c r="CR65" s="44"/>
      <c r="CS65" s="44"/>
      <c r="CT65" s="44"/>
      <c r="CU65" s="44"/>
      <c r="CV65" s="44"/>
      <c r="CW65" s="44"/>
      <c r="CX65" s="44"/>
      <c r="CY65" s="44"/>
      <c r="CZ65" s="44"/>
      <c r="DA65" s="44"/>
      <c r="DB65" s="44"/>
      <c r="DC65" s="44"/>
      <c r="DD65" s="44"/>
      <c r="DE65" s="44"/>
      <c r="DF65" s="44"/>
      <c r="DG65" s="44"/>
      <c r="DH65" s="44"/>
      <c r="DI65" s="44"/>
      <c r="DJ65" s="44"/>
      <c r="DK65" s="44"/>
      <c r="DL65" s="44"/>
      <c r="DM65" s="44"/>
      <c r="DN65" s="44"/>
      <c r="DO65" s="44"/>
      <c r="DP65" s="44"/>
      <c r="DQ65" s="44"/>
      <c r="DR65" s="44"/>
      <c r="DS65" s="44"/>
      <c r="DT65" s="44"/>
      <c r="DU65" s="44"/>
      <c r="DV65" s="44"/>
      <c r="DW65" s="44"/>
      <c r="DX65" s="44"/>
      <c r="DY65" s="44"/>
      <c r="DZ65" s="44"/>
      <c r="EA65" s="44"/>
      <c r="EB65" s="44"/>
      <c r="EC65" s="44"/>
      <c r="ED65" s="44"/>
      <c r="EE65" s="44"/>
      <c r="EF65" s="44"/>
      <c r="EG65" s="44"/>
      <c r="EH65" s="44"/>
      <c r="EI65" s="44"/>
      <c r="EJ65" s="44"/>
      <c r="EK65" s="44"/>
      <c r="EL65" s="44"/>
      <c r="EM65" s="44"/>
      <c r="EN65" s="44"/>
      <c r="EO65" s="44"/>
      <c r="EP65" s="44"/>
      <c r="EQ65" s="44"/>
      <c r="ER65" s="44"/>
      <c r="ES65" s="44"/>
    </row>
    <row r="66" spans="9:149" ht="15.75" customHeight="1" x14ac:dyDescent="0.25">
      <c r="I66" s="44"/>
      <c r="J66" s="44"/>
      <c r="K66" s="44"/>
      <c r="L66" s="44"/>
      <c r="M66" s="44"/>
      <c r="N66" s="44"/>
      <c r="O66" s="44"/>
      <c r="P66" s="44"/>
      <c r="Q66" s="44"/>
      <c r="R66" s="44"/>
      <c r="S66" s="44"/>
      <c r="T66" s="44"/>
      <c r="U66" s="44"/>
      <c r="V66" s="44"/>
      <c r="W66" s="44"/>
      <c r="X66" s="44"/>
      <c r="Y66" s="44"/>
      <c r="Z66" s="44"/>
      <c r="AA66" s="44"/>
      <c r="AB66" s="44"/>
      <c r="AC66" s="44"/>
      <c r="AD66" s="44"/>
      <c r="AE66" s="44"/>
      <c r="AF66" s="44"/>
      <c r="AG66" s="44"/>
      <c r="AH66" s="44"/>
      <c r="AI66" s="44"/>
      <c r="AJ66" s="44"/>
      <c r="AK66" s="44"/>
      <c r="AL66" s="44"/>
      <c r="AM66" s="44"/>
      <c r="AN66" s="44"/>
      <c r="AO66" s="44"/>
      <c r="AP66" s="44"/>
      <c r="AQ66" s="44"/>
      <c r="AR66" s="44"/>
      <c r="AS66" s="44"/>
      <c r="AT66" s="44"/>
      <c r="AU66" s="44"/>
      <c r="AV66" s="44"/>
      <c r="AW66" s="44"/>
      <c r="AX66" s="44"/>
      <c r="AY66" s="44"/>
      <c r="AZ66" s="44"/>
      <c r="BA66" s="44"/>
      <c r="BB66" s="44"/>
      <c r="BC66" s="44"/>
      <c r="BD66" s="44"/>
      <c r="BE66" s="44"/>
      <c r="BF66" s="44"/>
      <c r="BG66" s="44"/>
      <c r="BH66" s="44"/>
      <c r="BI66" s="44"/>
      <c r="BJ66" s="44"/>
      <c r="BK66" s="44"/>
      <c r="BL66" s="44"/>
      <c r="BM66" s="44"/>
      <c r="BN66" s="44"/>
      <c r="BO66" s="44"/>
      <c r="BP66" s="44"/>
      <c r="BQ66" s="44"/>
      <c r="BR66" s="44"/>
      <c r="BS66" s="44"/>
      <c r="BT66" s="44"/>
      <c r="BU66" s="44"/>
      <c r="BV66" s="44"/>
      <c r="BW66" s="44"/>
      <c r="BX66" s="44"/>
      <c r="BY66" s="44"/>
      <c r="BZ66" s="44"/>
      <c r="CA66" s="44"/>
      <c r="CB66" s="44"/>
      <c r="CC66" s="44"/>
      <c r="CD66" s="44"/>
      <c r="CE66" s="44"/>
      <c r="CF66" s="44"/>
      <c r="CG66" s="44"/>
      <c r="CH66" s="44"/>
      <c r="CI66" s="44"/>
      <c r="CJ66" s="44"/>
      <c r="CK66" s="44"/>
      <c r="CL66" s="44"/>
      <c r="CM66" s="44"/>
      <c r="CN66" s="44"/>
      <c r="CO66" s="44"/>
      <c r="CP66" s="44"/>
      <c r="CQ66" s="44"/>
      <c r="CR66" s="44"/>
      <c r="CS66" s="44"/>
      <c r="CT66" s="44"/>
      <c r="CU66" s="44"/>
      <c r="CV66" s="44"/>
      <c r="CW66" s="44"/>
      <c r="CX66" s="44"/>
      <c r="CY66" s="44"/>
      <c r="CZ66" s="44"/>
      <c r="DA66" s="44"/>
      <c r="DB66" s="44"/>
      <c r="DC66" s="44"/>
      <c r="DD66" s="44"/>
      <c r="DE66" s="44"/>
      <c r="DF66" s="44"/>
      <c r="DG66" s="44"/>
      <c r="DH66" s="44"/>
      <c r="DI66" s="44"/>
      <c r="DJ66" s="44"/>
      <c r="DK66" s="44"/>
      <c r="DL66" s="44"/>
      <c r="DM66" s="44"/>
      <c r="DN66" s="44"/>
      <c r="DO66" s="44"/>
      <c r="DP66" s="44"/>
      <c r="DQ66" s="44"/>
      <c r="DR66" s="44"/>
      <c r="DS66" s="44"/>
      <c r="DT66" s="44"/>
      <c r="DU66" s="44"/>
      <c r="DV66" s="44"/>
      <c r="DW66" s="44"/>
      <c r="DX66" s="44"/>
      <c r="DY66" s="44"/>
      <c r="DZ66" s="44"/>
      <c r="EA66" s="44"/>
      <c r="EB66" s="44"/>
      <c r="EC66" s="44"/>
      <c r="ED66" s="44"/>
      <c r="EE66" s="44"/>
      <c r="EF66" s="44"/>
      <c r="EG66" s="44"/>
      <c r="EH66" s="44"/>
      <c r="EI66" s="44"/>
      <c r="EJ66" s="44"/>
      <c r="EK66" s="44"/>
      <c r="EL66" s="44"/>
      <c r="EM66" s="44"/>
      <c r="EN66" s="44"/>
      <c r="EO66" s="44"/>
      <c r="EP66" s="44"/>
      <c r="EQ66" s="44"/>
      <c r="ER66" s="44"/>
      <c r="ES66" s="44"/>
    </row>
    <row r="67" spans="9:149" ht="15.75" customHeight="1" x14ac:dyDescent="0.25">
      <c r="I67" s="44"/>
      <c r="J67" s="44"/>
      <c r="K67" s="44"/>
      <c r="L67" s="44"/>
      <c r="M67" s="44"/>
      <c r="N67" s="44"/>
      <c r="O67" s="44"/>
      <c r="P67" s="44"/>
      <c r="Q67" s="44"/>
      <c r="R67" s="44"/>
      <c r="S67" s="44"/>
      <c r="T67" s="44"/>
      <c r="U67" s="44"/>
      <c r="V67" s="44"/>
      <c r="W67" s="44"/>
      <c r="X67" s="44"/>
      <c r="Y67" s="44"/>
      <c r="Z67" s="44"/>
      <c r="AA67" s="44"/>
      <c r="AB67" s="44"/>
      <c r="AC67" s="44"/>
      <c r="AD67" s="44"/>
      <c r="AE67" s="44"/>
      <c r="AF67" s="44"/>
      <c r="AG67" s="44"/>
      <c r="AH67" s="44"/>
      <c r="AI67" s="44"/>
      <c r="AJ67" s="44"/>
      <c r="AK67" s="44"/>
      <c r="AL67" s="44"/>
      <c r="AM67" s="44"/>
      <c r="AN67" s="44"/>
      <c r="AO67" s="44"/>
      <c r="AP67" s="44"/>
      <c r="AQ67" s="44"/>
      <c r="AR67" s="44"/>
      <c r="AS67" s="44"/>
      <c r="AT67" s="44"/>
      <c r="AU67" s="44"/>
      <c r="AV67" s="44"/>
      <c r="AW67" s="44"/>
      <c r="AX67" s="44"/>
      <c r="AY67" s="44"/>
      <c r="AZ67" s="44"/>
      <c r="BA67" s="44"/>
      <c r="BB67" s="44"/>
      <c r="BC67" s="44"/>
      <c r="BD67" s="44"/>
      <c r="BE67" s="44"/>
      <c r="BF67" s="44"/>
      <c r="BG67" s="44"/>
      <c r="BH67" s="44"/>
      <c r="BI67" s="44"/>
      <c r="BJ67" s="44"/>
      <c r="BK67" s="44"/>
      <c r="BL67" s="44"/>
      <c r="BM67" s="44"/>
      <c r="BN67" s="44"/>
      <c r="BO67" s="44"/>
      <c r="BP67" s="44"/>
      <c r="BQ67" s="44"/>
      <c r="BR67" s="44"/>
      <c r="BS67" s="44"/>
      <c r="BT67" s="44"/>
      <c r="BU67" s="44"/>
      <c r="BV67" s="44"/>
      <c r="BW67" s="44"/>
      <c r="BX67" s="44"/>
      <c r="BY67" s="44"/>
      <c r="BZ67" s="44"/>
      <c r="CA67" s="44"/>
      <c r="CB67" s="44"/>
      <c r="CC67" s="44"/>
      <c r="CD67" s="44"/>
      <c r="CE67" s="44"/>
      <c r="CF67" s="44"/>
      <c r="CG67" s="44"/>
      <c r="CH67" s="44"/>
      <c r="CI67" s="44"/>
      <c r="CJ67" s="44"/>
      <c r="CK67" s="44"/>
      <c r="CL67" s="44"/>
      <c r="CM67" s="44"/>
      <c r="CN67" s="44"/>
      <c r="CO67" s="44"/>
      <c r="CP67" s="44"/>
      <c r="CQ67" s="44"/>
      <c r="CR67" s="44"/>
      <c r="CS67" s="44"/>
      <c r="CT67" s="44"/>
      <c r="CU67" s="44"/>
      <c r="CV67" s="44"/>
      <c r="CW67" s="44"/>
      <c r="CX67" s="44"/>
      <c r="CY67" s="44"/>
      <c r="CZ67" s="44"/>
      <c r="DA67" s="44"/>
      <c r="DB67" s="44"/>
      <c r="DC67" s="44"/>
      <c r="DD67" s="44"/>
      <c r="DE67" s="44"/>
      <c r="DF67" s="44"/>
      <c r="DG67" s="44"/>
      <c r="DH67" s="44"/>
      <c r="DI67" s="44"/>
      <c r="DJ67" s="44"/>
      <c r="DK67" s="44"/>
      <c r="DL67" s="44"/>
      <c r="DM67" s="44"/>
      <c r="DN67" s="44"/>
      <c r="DO67" s="44"/>
      <c r="DP67" s="44"/>
      <c r="DQ67" s="44"/>
      <c r="DR67" s="44"/>
      <c r="DS67" s="44"/>
      <c r="DT67" s="44"/>
      <c r="DU67" s="44"/>
      <c r="DV67" s="44"/>
      <c r="DW67" s="44"/>
      <c r="DX67" s="44"/>
      <c r="DY67" s="44"/>
      <c r="DZ67" s="44"/>
      <c r="EA67" s="44"/>
      <c r="EB67" s="44"/>
      <c r="EC67" s="44"/>
      <c r="ED67" s="44"/>
      <c r="EE67" s="44"/>
      <c r="EF67" s="44"/>
      <c r="EG67" s="44"/>
      <c r="EH67" s="44"/>
      <c r="EI67" s="44"/>
      <c r="EJ67" s="44"/>
      <c r="EK67" s="44"/>
      <c r="EL67" s="44"/>
      <c r="EM67" s="44"/>
      <c r="EN67" s="44"/>
      <c r="EO67" s="44"/>
      <c r="EP67" s="44"/>
      <c r="EQ67" s="44"/>
      <c r="ER67" s="44"/>
      <c r="ES67" s="44"/>
    </row>
    <row r="68" spans="9:149" ht="15.75" customHeight="1" x14ac:dyDescent="0.25">
      <c r="I68" s="44"/>
      <c r="J68" s="44"/>
      <c r="K68" s="44"/>
      <c r="L68" s="44"/>
      <c r="M68" s="44"/>
      <c r="N68" s="44"/>
      <c r="O68" s="44"/>
      <c r="P68" s="44"/>
      <c r="Q68" s="44"/>
      <c r="R68" s="44"/>
      <c r="S68" s="44"/>
      <c r="T68" s="44"/>
      <c r="U68" s="44"/>
      <c r="V68" s="44"/>
      <c r="W68" s="44"/>
      <c r="X68" s="44"/>
      <c r="Y68" s="44"/>
      <c r="Z68" s="44"/>
      <c r="AA68" s="44"/>
      <c r="AB68" s="44"/>
      <c r="AC68" s="44"/>
      <c r="AD68" s="44"/>
      <c r="AE68" s="44"/>
      <c r="AF68" s="44"/>
      <c r="AG68" s="44"/>
      <c r="AH68" s="44"/>
      <c r="AI68" s="44"/>
      <c r="AJ68" s="44"/>
      <c r="AK68" s="44"/>
      <c r="AL68" s="44"/>
      <c r="AM68" s="44"/>
      <c r="AN68" s="44"/>
      <c r="AO68" s="44"/>
      <c r="AP68" s="44"/>
      <c r="AQ68" s="44"/>
      <c r="AR68" s="44"/>
      <c r="AS68" s="44"/>
      <c r="AT68" s="44"/>
      <c r="AU68" s="44"/>
      <c r="AV68" s="44"/>
      <c r="AW68" s="44"/>
      <c r="AX68" s="44"/>
      <c r="AY68" s="44"/>
      <c r="AZ68" s="44"/>
      <c r="BA68" s="44"/>
      <c r="BB68" s="44"/>
      <c r="BC68" s="44"/>
      <c r="BD68" s="44"/>
      <c r="BE68" s="44"/>
      <c r="BF68" s="44"/>
      <c r="BG68" s="44"/>
      <c r="BH68" s="44"/>
      <c r="BI68" s="44"/>
      <c r="BJ68" s="44"/>
      <c r="BK68" s="44"/>
      <c r="BL68" s="44"/>
      <c r="BM68" s="44"/>
      <c r="BN68" s="44"/>
      <c r="BO68" s="44"/>
      <c r="BP68" s="44"/>
      <c r="BQ68" s="44"/>
      <c r="BR68" s="44"/>
      <c r="BS68" s="44"/>
      <c r="BT68" s="44"/>
      <c r="BU68" s="44"/>
      <c r="BV68" s="44"/>
      <c r="BW68" s="44"/>
      <c r="BX68" s="44"/>
      <c r="BY68" s="44"/>
      <c r="BZ68" s="44"/>
      <c r="CA68" s="44"/>
      <c r="CB68" s="44"/>
      <c r="CC68" s="44"/>
      <c r="CD68" s="44"/>
      <c r="CE68" s="44"/>
      <c r="CF68" s="44"/>
      <c r="CG68" s="44"/>
      <c r="CH68" s="44"/>
      <c r="CI68" s="44"/>
      <c r="CJ68" s="44"/>
      <c r="CK68" s="44"/>
      <c r="CL68" s="44"/>
      <c r="CM68" s="44"/>
      <c r="CN68" s="44"/>
      <c r="CO68" s="44"/>
      <c r="CP68" s="44"/>
      <c r="CQ68" s="44"/>
      <c r="CR68" s="44"/>
      <c r="CS68" s="44"/>
      <c r="CT68" s="44"/>
      <c r="CU68" s="44"/>
      <c r="CV68" s="44"/>
      <c r="CW68" s="44"/>
      <c r="CX68" s="44"/>
      <c r="CY68" s="44"/>
      <c r="CZ68" s="44"/>
      <c r="DA68" s="44"/>
      <c r="DB68" s="44"/>
      <c r="DC68" s="44"/>
      <c r="DD68" s="44"/>
      <c r="DE68" s="44"/>
      <c r="DF68" s="44"/>
      <c r="DG68" s="44"/>
      <c r="DH68" s="44"/>
      <c r="DI68" s="44"/>
      <c r="DJ68" s="44"/>
      <c r="DK68" s="44"/>
      <c r="DL68" s="44"/>
      <c r="DM68" s="44"/>
      <c r="DN68" s="44"/>
      <c r="DO68" s="44"/>
      <c r="DP68" s="44"/>
      <c r="DQ68" s="44"/>
      <c r="DR68" s="44"/>
      <c r="DS68" s="44"/>
      <c r="DT68" s="44"/>
      <c r="DU68" s="44"/>
      <c r="DV68" s="44"/>
      <c r="DW68" s="44"/>
      <c r="DX68" s="44"/>
      <c r="DY68" s="44"/>
      <c r="DZ68" s="44"/>
      <c r="EA68" s="44"/>
      <c r="EB68" s="44"/>
      <c r="EC68" s="44"/>
      <c r="ED68" s="44"/>
      <c r="EE68" s="44"/>
      <c r="EF68" s="44"/>
      <c r="EG68" s="44"/>
      <c r="EH68" s="44"/>
      <c r="EI68" s="44"/>
      <c r="EJ68" s="44"/>
      <c r="EK68" s="44"/>
      <c r="EL68" s="44"/>
      <c r="EM68" s="44"/>
      <c r="EN68" s="44"/>
      <c r="EO68" s="44"/>
      <c r="EP68" s="44"/>
      <c r="EQ68" s="44"/>
      <c r="ER68" s="44"/>
      <c r="ES68" s="44"/>
    </row>
    <row r="69" spans="9:149" ht="15.75" customHeight="1" x14ac:dyDescent="0.25">
      <c r="I69" s="44"/>
      <c r="J69" s="44"/>
      <c r="K69" s="44"/>
      <c r="L69" s="44"/>
      <c r="M69" s="44"/>
      <c r="N69" s="44"/>
      <c r="O69" s="44"/>
      <c r="P69" s="44"/>
      <c r="Q69" s="44"/>
      <c r="R69" s="44"/>
      <c r="S69" s="44"/>
      <c r="T69" s="44"/>
      <c r="U69" s="44"/>
      <c r="V69" s="44"/>
      <c r="W69" s="44"/>
      <c r="X69" s="44"/>
      <c r="Y69" s="44"/>
      <c r="Z69" s="44"/>
      <c r="AA69" s="44"/>
      <c r="AB69" s="44"/>
      <c r="AC69" s="44"/>
      <c r="AD69" s="44"/>
      <c r="AE69" s="44"/>
      <c r="AF69" s="44"/>
      <c r="AG69" s="44"/>
      <c r="AH69" s="44"/>
      <c r="AI69" s="44"/>
      <c r="AJ69" s="44"/>
      <c r="AK69" s="44"/>
      <c r="AL69" s="44"/>
      <c r="AM69" s="44"/>
      <c r="AN69" s="44"/>
      <c r="AO69" s="44"/>
      <c r="AP69" s="44"/>
      <c r="AQ69" s="44"/>
      <c r="AR69" s="44"/>
      <c r="AS69" s="44"/>
      <c r="AT69" s="44"/>
      <c r="AU69" s="44"/>
      <c r="AV69" s="44"/>
      <c r="AW69" s="44"/>
      <c r="AX69" s="44"/>
      <c r="AY69" s="44"/>
      <c r="AZ69" s="44"/>
      <c r="BA69" s="44"/>
      <c r="BB69" s="44"/>
      <c r="BC69" s="44"/>
      <c r="BD69" s="44"/>
      <c r="BE69" s="44"/>
      <c r="BF69" s="44"/>
      <c r="BG69" s="44"/>
      <c r="BH69" s="44"/>
      <c r="BI69" s="44"/>
      <c r="BJ69" s="44"/>
      <c r="BK69" s="44"/>
      <c r="BL69" s="44"/>
      <c r="BM69" s="44"/>
      <c r="BN69" s="44"/>
      <c r="BO69" s="44"/>
      <c r="BP69" s="44"/>
      <c r="BQ69" s="44"/>
      <c r="BR69" s="44"/>
      <c r="BS69" s="44"/>
      <c r="BT69" s="44"/>
      <c r="BU69" s="44"/>
      <c r="BV69" s="44"/>
      <c r="BW69" s="44"/>
      <c r="BX69" s="44"/>
      <c r="BY69" s="44"/>
      <c r="BZ69" s="44"/>
      <c r="CA69" s="44"/>
      <c r="CB69" s="44"/>
      <c r="CC69" s="44"/>
      <c r="CD69" s="44"/>
      <c r="CE69" s="44"/>
      <c r="CF69" s="44"/>
      <c r="CG69" s="44"/>
      <c r="CH69" s="44"/>
      <c r="CI69" s="44"/>
      <c r="CJ69" s="44"/>
      <c r="CK69" s="44"/>
      <c r="CL69" s="44"/>
      <c r="CM69" s="44"/>
      <c r="CN69" s="44"/>
      <c r="CO69" s="44"/>
      <c r="CP69" s="44"/>
      <c r="CQ69" s="44"/>
      <c r="CR69" s="44"/>
      <c r="CS69" s="44"/>
      <c r="CT69" s="44"/>
      <c r="CU69" s="44"/>
      <c r="CV69" s="44"/>
      <c r="CW69" s="44"/>
      <c r="CX69" s="44"/>
      <c r="CY69" s="44"/>
      <c r="CZ69" s="44"/>
      <c r="DA69" s="44"/>
      <c r="DB69" s="44"/>
      <c r="DC69" s="44"/>
      <c r="DD69" s="44"/>
      <c r="DE69" s="44"/>
      <c r="DF69" s="44"/>
      <c r="DG69" s="44"/>
      <c r="DH69" s="44"/>
      <c r="DI69" s="44"/>
      <c r="DJ69" s="44"/>
      <c r="DK69" s="44"/>
      <c r="DL69" s="44"/>
      <c r="DM69" s="44"/>
      <c r="DN69" s="44"/>
      <c r="DO69" s="44"/>
      <c r="DP69" s="44"/>
      <c r="DQ69" s="44"/>
      <c r="DR69" s="44"/>
      <c r="DS69" s="44"/>
      <c r="DT69" s="44"/>
      <c r="DU69" s="44"/>
      <c r="DV69" s="44"/>
      <c r="DW69" s="44"/>
      <c r="DX69" s="44"/>
      <c r="DY69" s="44"/>
      <c r="DZ69" s="44"/>
      <c r="EA69" s="44"/>
      <c r="EB69" s="44"/>
      <c r="EC69" s="44"/>
      <c r="ED69" s="44"/>
      <c r="EE69" s="44"/>
      <c r="EF69" s="44"/>
      <c r="EG69" s="44"/>
      <c r="EH69" s="44"/>
      <c r="EI69" s="44"/>
      <c r="EJ69" s="44"/>
      <c r="EK69" s="44"/>
      <c r="EL69" s="44"/>
      <c r="EM69" s="44"/>
      <c r="EN69" s="44"/>
      <c r="EO69" s="44"/>
      <c r="EP69" s="44"/>
      <c r="EQ69" s="44"/>
      <c r="ER69" s="44"/>
      <c r="ES69" s="44"/>
    </row>
    <row r="70" spans="9:149" ht="15.75" customHeight="1" x14ac:dyDescent="0.25">
      <c r="I70" s="44"/>
      <c r="J70" s="44"/>
      <c r="K70" s="44"/>
      <c r="L70" s="44"/>
      <c r="M70" s="44"/>
      <c r="N70" s="44"/>
      <c r="O70" s="44"/>
      <c r="P70" s="44"/>
      <c r="Q70" s="44"/>
      <c r="R70" s="44"/>
      <c r="S70" s="44"/>
      <c r="T70" s="44"/>
      <c r="U70" s="44"/>
      <c r="V70" s="44"/>
      <c r="W70" s="44"/>
      <c r="X70" s="44"/>
      <c r="Y70" s="44"/>
      <c r="Z70" s="44"/>
      <c r="AA70" s="44"/>
      <c r="AB70" s="44"/>
      <c r="AC70" s="44"/>
      <c r="AD70" s="44"/>
      <c r="AE70" s="44"/>
      <c r="AF70" s="44"/>
      <c r="AG70" s="44"/>
      <c r="AH70" s="44"/>
      <c r="AI70" s="44"/>
      <c r="AJ70" s="44"/>
      <c r="AK70" s="44"/>
      <c r="AL70" s="44"/>
      <c r="AM70" s="44"/>
      <c r="AN70" s="44"/>
      <c r="AO70" s="44"/>
      <c r="AP70" s="44"/>
      <c r="AQ70" s="44"/>
      <c r="AR70" s="44"/>
      <c r="AS70" s="44"/>
      <c r="AT70" s="44"/>
      <c r="AU70" s="44"/>
      <c r="AV70" s="44"/>
      <c r="AW70" s="44"/>
      <c r="AX70" s="44"/>
      <c r="AY70" s="44"/>
      <c r="AZ70" s="44"/>
      <c r="BA70" s="44"/>
      <c r="BB70" s="44"/>
      <c r="BC70" s="44"/>
      <c r="BD70" s="44"/>
      <c r="BE70" s="44"/>
      <c r="BF70" s="44"/>
      <c r="BG70" s="44"/>
      <c r="BH70" s="44"/>
      <c r="BI70" s="44"/>
      <c r="BJ70" s="44"/>
      <c r="BK70" s="44"/>
      <c r="BL70" s="44"/>
      <c r="BM70" s="44"/>
      <c r="BN70" s="44"/>
      <c r="BO70" s="44"/>
      <c r="BP70" s="44"/>
      <c r="BQ70" s="44"/>
      <c r="BR70" s="44"/>
      <c r="BS70" s="44"/>
      <c r="BT70" s="44"/>
      <c r="BU70" s="44"/>
      <c r="BV70" s="44"/>
      <c r="BW70" s="44"/>
      <c r="BX70" s="44"/>
      <c r="BY70" s="44"/>
      <c r="BZ70" s="44"/>
      <c r="CA70" s="44"/>
      <c r="CB70" s="44"/>
      <c r="CC70" s="44"/>
      <c r="CD70" s="44"/>
      <c r="CE70" s="44"/>
      <c r="CF70" s="44"/>
      <c r="CG70" s="44"/>
      <c r="CH70" s="44"/>
      <c r="CI70" s="44"/>
      <c r="CJ70" s="44"/>
      <c r="CK70" s="44"/>
      <c r="CL70" s="44"/>
      <c r="CM70" s="44"/>
      <c r="CN70" s="44"/>
      <c r="CO70" s="44"/>
      <c r="CP70" s="44"/>
      <c r="CQ70" s="44"/>
      <c r="CR70" s="44"/>
      <c r="CS70" s="44"/>
      <c r="CT70" s="44"/>
      <c r="CU70" s="44"/>
      <c r="CV70" s="44"/>
      <c r="CW70" s="44"/>
      <c r="CX70" s="44"/>
      <c r="CY70" s="44"/>
      <c r="CZ70" s="44"/>
      <c r="DA70" s="44"/>
      <c r="DB70" s="44"/>
      <c r="DC70" s="44"/>
      <c r="DD70" s="44"/>
      <c r="DE70" s="44"/>
      <c r="DF70" s="44"/>
      <c r="DG70" s="44"/>
      <c r="DH70" s="44"/>
      <c r="DI70" s="44"/>
      <c r="DJ70" s="44"/>
      <c r="DK70" s="44"/>
      <c r="DL70" s="44"/>
      <c r="DM70" s="44"/>
      <c r="DN70" s="44"/>
      <c r="DO70" s="44"/>
      <c r="DP70" s="44"/>
      <c r="DQ70" s="44"/>
      <c r="DR70" s="44"/>
      <c r="DS70" s="44"/>
      <c r="DT70" s="44"/>
      <c r="DU70" s="44"/>
      <c r="DV70" s="44"/>
      <c r="DW70" s="44"/>
      <c r="DX70" s="44"/>
      <c r="DY70" s="44"/>
      <c r="DZ70" s="44"/>
      <c r="EA70" s="44"/>
      <c r="EB70" s="44"/>
      <c r="EC70" s="44"/>
      <c r="ED70" s="44"/>
      <c r="EE70" s="44"/>
      <c r="EF70" s="44"/>
      <c r="EG70" s="44"/>
      <c r="EH70" s="44"/>
      <c r="EI70" s="44"/>
      <c r="EJ70" s="44"/>
      <c r="EK70" s="44"/>
      <c r="EL70" s="44"/>
      <c r="EM70" s="44"/>
      <c r="EN70" s="44"/>
      <c r="EO70" s="44"/>
      <c r="EP70" s="44"/>
      <c r="EQ70" s="44"/>
      <c r="ER70" s="44"/>
      <c r="ES70" s="44"/>
    </row>
    <row r="71" spans="9:149" ht="15.75" customHeight="1" x14ac:dyDescent="0.25">
      <c r="I71" s="44"/>
      <c r="J71" s="44"/>
      <c r="K71" s="44"/>
      <c r="L71" s="44"/>
      <c r="M71" s="44"/>
      <c r="N71" s="44"/>
      <c r="O71" s="44"/>
      <c r="P71" s="44"/>
      <c r="Q71" s="44"/>
      <c r="R71" s="44"/>
      <c r="S71" s="44"/>
      <c r="T71" s="44"/>
      <c r="U71" s="44"/>
      <c r="V71" s="44"/>
      <c r="W71" s="44"/>
      <c r="X71" s="44"/>
      <c r="Y71" s="44"/>
      <c r="Z71" s="44"/>
      <c r="AA71" s="44"/>
      <c r="AB71" s="44"/>
      <c r="AC71" s="44"/>
      <c r="AD71" s="44"/>
      <c r="AE71" s="44"/>
      <c r="AF71" s="44"/>
      <c r="AG71" s="44"/>
      <c r="AH71" s="44"/>
      <c r="AI71" s="44"/>
      <c r="AJ71" s="44"/>
      <c r="AK71" s="44"/>
      <c r="AL71" s="44"/>
      <c r="AM71" s="44"/>
      <c r="AN71" s="44"/>
      <c r="AO71" s="44"/>
      <c r="AP71" s="44"/>
      <c r="AQ71" s="44"/>
      <c r="AR71" s="44"/>
      <c r="AS71" s="44"/>
      <c r="AT71" s="44"/>
      <c r="AU71" s="44"/>
      <c r="AV71" s="44"/>
      <c r="AW71" s="44"/>
      <c r="AX71" s="44"/>
      <c r="AY71" s="44"/>
      <c r="AZ71" s="44"/>
      <c r="BA71" s="44"/>
      <c r="BB71" s="44"/>
      <c r="BC71" s="44"/>
      <c r="BD71" s="44"/>
      <c r="BE71" s="44"/>
      <c r="BF71" s="44"/>
      <c r="BG71" s="44"/>
      <c r="BH71" s="44"/>
      <c r="BI71" s="44"/>
      <c r="BJ71" s="44"/>
      <c r="BK71" s="44"/>
      <c r="BL71" s="44"/>
      <c r="BM71" s="44"/>
      <c r="BN71" s="44"/>
      <c r="BO71" s="44"/>
      <c r="BP71" s="44"/>
      <c r="BQ71" s="44"/>
      <c r="BR71" s="44"/>
      <c r="BS71" s="44"/>
      <c r="BT71" s="44"/>
      <c r="BU71" s="44"/>
      <c r="BV71" s="44"/>
      <c r="BW71" s="44"/>
      <c r="BX71" s="44"/>
      <c r="BY71" s="44"/>
      <c r="BZ71" s="44"/>
      <c r="CA71" s="44"/>
      <c r="CB71" s="44"/>
      <c r="CC71" s="44"/>
      <c r="CD71" s="44"/>
      <c r="CE71" s="44"/>
      <c r="CF71" s="44"/>
      <c r="CG71" s="44"/>
      <c r="CH71" s="44"/>
      <c r="CI71" s="44"/>
      <c r="CJ71" s="44"/>
      <c r="CK71" s="44"/>
      <c r="CL71" s="44"/>
      <c r="CM71" s="44"/>
      <c r="CN71" s="44"/>
      <c r="CO71" s="44"/>
      <c r="CP71" s="44"/>
      <c r="CQ71" s="44"/>
      <c r="CR71" s="44"/>
      <c r="CS71" s="44"/>
      <c r="CT71" s="44"/>
      <c r="CU71" s="44"/>
      <c r="CV71" s="44"/>
      <c r="CW71" s="44"/>
      <c r="CX71" s="44"/>
      <c r="CY71" s="44"/>
      <c r="CZ71" s="44"/>
      <c r="DA71" s="44"/>
      <c r="DB71" s="44"/>
      <c r="DC71" s="44"/>
      <c r="DD71" s="44"/>
      <c r="DE71" s="44"/>
      <c r="DF71" s="44"/>
      <c r="DG71" s="44"/>
      <c r="DH71" s="44"/>
      <c r="DI71" s="44"/>
      <c r="DJ71" s="44"/>
      <c r="DK71" s="44"/>
      <c r="DL71" s="44"/>
      <c r="DM71" s="44"/>
      <c r="DN71" s="44"/>
      <c r="DO71" s="44"/>
      <c r="DP71" s="44"/>
      <c r="DQ71" s="44"/>
      <c r="DR71" s="44"/>
      <c r="DS71" s="44"/>
      <c r="DT71" s="44"/>
      <c r="DU71" s="44"/>
      <c r="DV71" s="44"/>
      <c r="DW71" s="44"/>
      <c r="DX71" s="44"/>
      <c r="DY71" s="44"/>
      <c r="DZ71" s="44"/>
      <c r="EA71" s="44"/>
      <c r="EB71" s="44"/>
      <c r="EC71" s="44"/>
      <c r="ED71" s="44"/>
      <c r="EE71" s="44"/>
      <c r="EF71" s="44"/>
      <c r="EG71" s="44"/>
      <c r="EH71" s="44"/>
      <c r="EI71" s="44"/>
      <c r="EJ71" s="44"/>
      <c r="EK71" s="44"/>
      <c r="EL71" s="44"/>
      <c r="EM71" s="44"/>
      <c r="EN71" s="44"/>
      <c r="EO71" s="44"/>
      <c r="EP71" s="44"/>
      <c r="EQ71" s="44"/>
      <c r="ER71" s="44"/>
      <c r="ES71" s="44"/>
    </row>
    <row r="72" spans="9:149" ht="15.75" customHeight="1" x14ac:dyDescent="0.25">
      <c r="I72" s="44"/>
      <c r="J72" s="44"/>
      <c r="K72" s="44"/>
      <c r="L72" s="44"/>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44"/>
      <c r="AN72" s="44"/>
      <c r="AO72" s="44"/>
      <c r="AP72" s="44"/>
      <c r="AQ72" s="44"/>
      <c r="AR72" s="44"/>
      <c r="AS72" s="44"/>
      <c r="AT72" s="44"/>
      <c r="AU72" s="44"/>
      <c r="AV72" s="44"/>
      <c r="AW72" s="44"/>
      <c r="AX72" s="44"/>
      <c r="AY72" s="44"/>
      <c r="AZ72" s="44"/>
      <c r="BA72" s="44"/>
      <c r="BB72" s="44"/>
      <c r="BC72" s="44"/>
      <c r="BD72" s="44"/>
      <c r="BE72" s="44"/>
      <c r="BF72" s="44"/>
      <c r="BG72" s="44"/>
      <c r="BH72" s="44"/>
      <c r="BI72" s="44"/>
      <c r="BJ72" s="44"/>
      <c r="BK72" s="44"/>
      <c r="BL72" s="44"/>
      <c r="BM72" s="44"/>
      <c r="BN72" s="44"/>
      <c r="BO72" s="44"/>
      <c r="BP72" s="44"/>
      <c r="BQ72" s="44"/>
      <c r="BR72" s="44"/>
      <c r="BS72" s="44"/>
      <c r="BT72" s="44"/>
      <c r="BU72" s="44"/>
      <c r="BV72" s="44"/>
      <c r="BW72" s="44"/>
      <c r="BX72" s="44"/>
      <c r="BY72" s="44"/>
      <c r="BZ72" s="44"/>
      <c r="CA72" s="44"/>
      <c r="CB72" s="44"/>
      <c r="CC72" s="44"/>
      <c r="CD72" s="44"/>
      <c r="CE72" s="44"/>
      <c r="CF72" s="44"/>
      <c r="CG72" s="44"/>
      <c r="CH72" s="44"/>
      <c r="CI72" s="44"/>
      <c r="CJ72" s="44"/>
      <c r="CK72" s="44"/>
      <c r="CL72" s="44"/>
      <c r="CM72" s="44"/>
      <c r="CN72" s="44"/>
      <c r="CO72" s="44"/>
      <c r="CP72" s="44"/>
      <c r="CQ72" s="44"/>
      <c r="CR72" s="44"/>
      <c r="CS72" s="44"/>
      <c r="CT72" s="44"/>
      <c r="CU72" s="44"/>
      <c r="CV72" s="44"/>
      <c r="CW72" s="44"/>
      <c r="CX72" s="44"/>
      <c r="CY72" s="44"/>
      <c r="CZ72" s="44"/>
      <c r="DA72" s="44"/>
      <c r="DB72" s="44"/>
      <c r="DC72" s="44"/>
      <c r="DD72" s="44"/>
      <c r="DE72" s="44"/>
      <c r="DF72" s="44"/>
      <c r="DG72" s="44"/>
      <c r="DH72" s="44"/>
      <c r="DI72" s="44"/>
      <c r="DJ72" s="44"/>
      <c r="DK72" s="44"/>
      <c r="DL72" s="44"/>
      <c r="DM72" s="44"/>
      <c r="DN72" s="44"/>
      <c r="DO72" s="44"/>
      <c r="DP72" s="44"/>
      <c r="DQ72" s="44"/>
      <c r="DR72" s="44"/>
      <c r="DS72" s="44"/>
      <c r="DT72" s="44"/>
      <c r="DU72" s="44"/>
      <c r="DV72" s="44"/>
      <c r="DW72" s="44"/>
      <c r="DX72" s="44"/>
      <c r="DY72" s="44"/>
      <c r="DZ72" s="44"/>
      <c r="EA72" s="44"/>
      <c r="EB72" s="44"/>
      <c r="EC72" s="44"/>
      <c r="ED72" s="44"/>
      <c r="EE72" s="44"/>
      <c r="EF72" s="44"/>
      <c r="EG72" s="44"/>
      <c r="EH72" s="44"/>
      <c r="EI72" s="44"/>
      <c r="EJ72" s="44"/>
      <c r="EK72" s="44"/>
      <c r="EL72" s="44"/>
      <c r="EM72" s="44"/>
      <c r="EN72" s="44"/>
      <c r="EO72" s="44"/>
      <c r="EP72" s="44"/>
      <c r="EQ72" s="44"/>
      <c r="ER72" s="44"/>
      <c r="ES72" s="44"/>
    </row>
    <row r="73" spans="9:149" ht="15.75" customHeight="1" x14ac:dyDescent="0.25">
      <c r="I73" s="44"/>
      <c r="J73" s="44"/>
      <c r="K73" s="44"/>
      <c r="L73" s="44"/>
      <c r="M73" s="44"/>
      <c r="N73" s="44"/>
      <c r="O73" s="44"/>
      <c r="P73" s="44"/>
      <c r="Q73" s="44"/>
      <c r="R73" s="44"/>
      <c r="S73" s="44"/>
      <c r="T73" s="44"/>
      <c r="U73" s="44"/>
      <c r="V73" s="44"/>
      <c r="W73" s="44"/>
      <c r="X73" s="44"/>
      <c r="Y73" s="44"/>
      <c r="Z73" s="44"/>
      <c r="AA73" s="44"/>
      <c r="AB73" s="44"/>
      <c r="AC73" s="44"/>
      <c r="AD73" s="44"/>
      <c r="AE73" s="44"/>
      <c r="AF73" s="44"/>
      <c r="AG73" s="44"/>
      <c r="AH73" s="44"/>
      <c r="AI73" s="44"/>
      <c r="AJ73" s="44"/>
      <c r="AK73" s="44"/>
      <c r="AL73" s="44"/>
      <c r="AM73" s="44"/>
      <c r="AN73" s="44"/>
      <c r="AO73" s="44"/>
      <c r="AP73" s="44"/>
      <c r="AQ73" s="44"/>
      <c r="AR73" s="44"/>
      <c r="AS73" s="44"/>
      <c r="AT73" s="44"/>
      <c r="AU73" s="44"/>
      <c r="AV73" s="44"/>
      <c r="AW73" s="44"/>
      <c r="AX73" s="44"/>
      <c r="AY73" s="44"/>
      <c r="AZ73" s="44"/>
      <c r="BA73" s="44"/>
      <c r="BB73" s="44"/>
      <c r="BC73" s="44"/>
      <c r="BD73" s="44"/>
      <c r="BE73" s="44"/>
      <c r="BF73" s="44"/>
      <c r="BG73" s="44"/>
      <c r="BH73" s="44"/>
      <c r="BI73" s="44"/>
      <c r="BJ73" s="44"/>
      <c r="BK73" s="44"/>
      <c r="BL73" s="44"/>
      <c r="BM73" s="44"/>
      <c r="BN73" s="44"/>
      <c r="BO73" s="44"/>
      <c r="BP73" s="44"/>
      <c r="BQ73" s="44"/>
      <c r="BR73" s="44"/>
      <c r="BS73" s="44"/>
      <c r="BT73" s="44"/>
      <c r="BU73" s="44"/>
      <c r="BV73" s="44"/>
      <c r="BW73" s="44"/>
      <c r="BX73" s="44"/>
      <c r="BY73" s="44"/>
      <c r="BZ73" s="44"/>
      <c r="CA73" s="44"/>
      <c r="CB73" s="44"/>
      <c r="CC73" s="44"/>
      <c r="CD73" s="44"/>
      <c r="CE73" s="44"/>
      <c r="CF73" s="44"/>
      <c r="CG73" s="44"/>
      <c r="CH73" s="44"/>
      <c r="CI73" s="44"/>
      <c r="CJ73" s="44"/>
      <c r="CK73" s="44"/>
      <c r="CL73" s="44"/>
      <c r="CM73" s="44"/>
      <c r="CN73" s="44"/>
      <c r="CO73" s="44"/>
      <c r="CP73" s="44"/>
      <c r="CQ73" s="44"/>
      <c r="CR73" s="44"/>
      <c r="CS73" s="44"/>
      <c r="CT73" s="44"/>
      <c r="CU73" s="44"/>
      <c r="CV73" s="44"/>
      <c r="CW73" s="44"/>
      <c r="CX73" s="44"/>
      <c r="CY73" s="44"/>
      <c r="CZ73" s="44"/>
      <c r="DA73" s="44"/>
      <c r="DB73" s="44"/>
      <c r="DC73" s="44"/>
      <c r="DD73" s="44"/>
      <c r="DE73" s="44"/>
      <c r="DF73" s="44"/>
      <c r="DG73" s="44"/>
      <c r="DH73" s="44"/>
      <c r="DI73" s="44"/>
      <c r="DJ73" s="44"/>
      <c r="DK73" s="44"/>
      <c r="DL73" s="44"/>
      <c r="DM73" s="44"/>
      <c r="DN73" s="44"/>
      <c r="DO73" s="44"/>
      <c r="DP73" s="44"/>
      <c r="DQ73" s="44"/>
      <c r="DR73" s="44"/>
      <c r="DS73" s="44"/>
      <c r="DT73" s="44"/>
      <c r="DU73" s="44"/>
      <c r="DV73" s="44"/>
      <c r="DW73" s="44"/>
      <c r="DX73" s="44"/>
      <c r="DY73" s="44"/>
      <c r="DZ73" s="44"/>
      <c r="EA73" s="44"/>
      <c r="EB73" s="44"/>
      <c r="EC73" s="44"/>
      <c r="ED73" s="44"/>
      <c r="EE73" s="44"/>
      <c r="EF73" s="44"/>
      <c r="EG73" s="44"/>
      <c r="EH73" s="44"/>
      <c r="EI73" s="44"/>
      <c r="EJ73" s="44"/>
      <c r="EK73" s="44"/>
      <c r="EL73" s="44"/>
      <c r="EM73" s="44"/>
      <c r="EN73" s="44"/>
      <c r="EO73" s="44"/>
      <c r="EP73" s="44"/>
      <c r="EQ73" s="44"/>
      <c r="ER73" s="44"/>
      <c r="ES73" s="44"/>
    </row>
    <row r="74" spans="9:149" ht="15.75" customHeight="1" x14ac:dyDescent="0.25">
      <c r="I74" s="44"/>
      <c r="J74" s="44"/>
      <c r="K74" s="44"/>
      <c r="L74" s="44"/>
      <c r="M74" s="44"/>
      <c r="N74" s="44"/>
      <c r="O74" s="44"/>
      <c r="P74" s="44"/>
      <c r="Q74" s="44"/>
      <c r="R74" s="44"/>
      <c r="S74" s="44"/>
      <c r="T74" s="44"/>
      <c r="U74" s="44"/>
      <c r="V74" s="44"/>
      <c r="W74" s="44"/>
      <c r="X74" s="44"/>
      <c r="Y74" s="44"/>
      <c r="Z74" s="44"/>
      <c r="AA74" s="44"/>
      <c r="AB74" s="44"/>
      <c r="AC74" s="44"/>
      <c r="AD74" s="44"/>
      <c r="AE74" s="44"/>
      <c r="AF74" s="44"/>
      <c r="AG74" s="44"/>
      <c r="AH74" s="44"/>
      <c r="AI74" s="44"/>
      <c r="AJ74" s="44"/>
      <c r="AK74" s="44"/>
      <c r="AL74" s="44"/>
      <c r="AM74" s="44"/>
      <c r="AN74" s="44"/>
      <c r="AO74" s="44"/>
      <c r="AP74" s="44"/>
      <c r="AQ74" s="44"/>
      <c r="AR74" s="44"/>
      <c r="AS74" s="44"/>
      <c r="AT74" s="44"/>
      <c r="AU74" s="44"/>
      <c r="AV74" s="44"/>
      <c r="AW74" s="44"/>
      <c r="AX74" s="44"/>
      <c r="AY74" s="44"/>
      <c r="AZ74" s="44"/>
      <c r="BA74" s="44"/>
      <c r="BB74" s="44"/>
      <c r="BC74" s="44"/>
      <c r="BD74" s="44"/>
      <c r="BE74" s="44"/>
      <c r="BF74" s="44"/>
      <c r="BG74" s="44"/>
      <c r="BH74" s="44"/>
      <c r="BI74" s="44"/>
      <c r="BJ74" s="44"/>
      <c r="BK74" s="44"/>
      <c r="BL74" s="44"/>
      <c r="BM74" s="44"/>
      <c r="BN74" s="44"/>
      <c r="BO74" s="44"/>
      <c r="BP74" s="44"/>
      <c r="BQ74" s="44"/>
      <c r="BR74" s="44"/>
      <c r="BS74" s="44"/>
      <c r="BT74" s="44"/>
      <c r="BU74" s="44"/>
      <c r="BV74" s="44"/>
      <c r="BW74" s="44"/>
      <c r="BX74" s="44"/>
      <c r="BY74" s="44"/>
      <c r="BZ74" s="44"/>
      <c r="CA74" s="44"/>
      <c r="CB74" s="44"/>
      <c r="CC74" s="44"/>
      <c r="CD74" s="44"/>
      <c r="CE74" s="44"/>
      <c r="CF74" s="44"/>
      <c r="CG74" s="44"/>
      <c r="CH74" s="44"/>
      <c r="CI74" s="44"/>
      <c r="CJ74" s="44"/>
      <c r="CK74" s="44"/>
      <c r="CL74" s="44"/>
      <c r="CM74" s="44"/>
      <c r="CN74" s="44"/>
      <c r="CO74" s="44"/>
      <c r="CP74" s="44"/>
      <c r="CQ74" s="44"/>
      <c r="CR74" s="44"/>
      <c r="CS74" s="44"/>
      <c r="CT74" s="44"/>
      <c r="CU74" s="44"/>
      <c r="CV74" s="44"/>
      <c r="CW74" s="44"/>
      <c r="CX74" s="44"/>
      <c r="CY74" s="44"/>
      <c r="CZ74" s="44"/>
      <c r="DA74" s="44"/>
      <c r="DB74" s="44"/>
      <c r="DC74" s="44"/>
      <c r="DD74" s="44"/>
      <c r="DE74" s="44"/>
      <c r="DF74" s="44"/>
      <c r="DG74" s="44"/>
      <c r="DH74" s="44"/>
      <c r="DI74" s="44"/>
      <c r="DJ74" s="44"/>
      <c r="DK74" s="44"/>
      <c r="DL74" s="44"/>
      <c r="DM74" s="44"/>
      <c r="DN74" s="44"/>
      <c r="DO74" s="44"/>
      <c r="DP74" s="44"/>
      <c r="DQ74" s="44"/>
      <c r="DR74" s="44"/>
      <c r="DS74" s="44"/>
      <c r="DT74" s="44"/>
      <c r="DU74" s="44"/>
      <c r="DV74" s="44"/>
      <c r="DW74" s="44"/>
      <c r="DX74" s="44"/>
      <c r="DY74" s="44"/>
      <c r="DZ74" s="44"/>
      <c r="EA74" s="44"/>
      <c r="EB74" s="44"/>
      <c r="EC74" s="44"/>
      <c r="ED74" s="44"/>
      <c r="EE74" s="44"/>
      <c r="EF74" s="44"/>
      <c r="EG74" s="44"/>
      <c r="EH74" s="44"/>
      <c r="EI74" s="44"/>
      <c r="EJ74" s="44"/>
      <c r="EK74" s="44"/>
      <c r="EL74" s="44"/>
      <c r="EM74" s="44"/>
      <c r="EN74" s="44"/>
      <c r="EO74" s="44"/>
      <c r="EP74" s="44"/>
      <c r="EQ74" s="44"/>
      <c r="ER74" s="44"/>
      <c r="ES74" s="44"/>
    </row>
    <row r="75" spans="9:149" ht="15.75" customHeight="1" x14ac:dyDescent="0.25">
      <c r="I75" s="44"/>
      <c r="J75" s="44"/>
      <c r="K75" s="44"/>
      <c r="L75" s="44"/>
      <c r="M75" s="44"/>
      <c r="N75" s="44"/>
      <c r="O75" s="44"/>
      <c r="P75" s="44"/>
      <c r="Q75" s="44"/>
      <c r="R75" s="44"/>
      <c r="S75" s="44"/>
      <c r="T75" s="44"/>
      <c r="U75" s="44"/>
      <c r="V75" s="44"/>
      <c r="W75" s="44"/>
      <c r="X75" s="44"/>
      <c r="Y75" s="44"/>
      <c r="Z75" s="44"/>
      <c r="AA75" s="44"/>
      <c r="AB75" s="44"/>
      <c r="AC75" s="44"/>
      <c r="AD75" s="44"/>
      <c r="AE75" s="44"/>
      <c r="AF75" s="44"/>
      <c r="AG75" s="44"/>
      <c r="AH75" s="44"/>
      <c r="AI75" s="44"/>
      <c r="AJ75" s="44"/>
      <c r="AK75" s="44"/>
      <c r="AL75" s="44"/>
      <c r="AM75" s="44"/>
      <c r="AN75" s="44"/>
      <c r="AO75" s="44"/>
      <c r="AP75" s="44"/>
      <c r="AQ75" s="44"/>
      <c r="AR75" s="44"/>
      <c r="AS75" s="44"/>
      <c r="AT75" s="44"/>
      <c r="AU75" s="44"/>
      <c r="AV75" s="44"/>
      <c r="AW75" s="44"/>
      <c r="AX75" s="44"/>
      <c r="AY75" s="44"/>
      <c r="AZ75" s="44"/>
      <c r="BA75" s="44"/>
      <c r="BB75" s="44"/>
      <c r="BC75" s="44"/>
      <c r="BD75" s="44"/>
      <c r="BE75" s="44"/>
      <c r="BF75" s="44"/>
      <c r="BG75" s="44"/>
      <c r="BH75" s="44"/>
      <c r="BI75" s="44"/>
      <c r="BJ75" s="44"/>
      <c r="BK75" s="44"/>
      <c r="BL75" s="44"/>
      <c r="BM75" s="44"/>
      <c r="BN75" s="44"/>
      <c r="BO75" s="44"/>
      <c r="BP75" s="44"/>
      <c r="BQ75" s="44"/>
      <c r="BR75" s="44"/>
      <c r="BS75" s="44"/>
      <c r="BT75" s="44"/>
      <c r="BU75" s="44"/>
      <c r="BV75" s="44"/>
      <c r="BW75" s="44"/>
      <c r="BX75" s="44"/>
      <c r="BY75" s="44"/>
      <c r="BZ75" s="44"/>
      <c r="CA75" s="44"/>
      <c r="CB75" s="44"/>
      <c r="CC75" s="44"/>
      <c r="CD75" s="44"/>
      <c r="CE75" s="44"/>
      <c r="CF75" s="44"/>
      <c r="CG75" s="44"/>
      <c r="CH75" s="44"/>
      <c r="CI75" s="44"/>
      <c r="CJ75" s="44"/>
      <c r="CK75" s="44"/>
      <c r="CL75" s="44"/>
      <c r="CM75" s="44"/>
      <c r="CN75" s="44"/>
      <c r="CO75" s="44"/>
      <c r="CP75" s="44"/>
      <c r="CQ75" s="44"/>
      <c r="CR75" s="44"/>
      <c r="CS75" s="44"/>
      <c r="CT75" s="44"/>
      <c r="CU75" s="44"/>
      <c r="CV75" s="44"/>
      <c r="CW75" s="44"/>
      <c r="CX75" s="44"/>
      <c r="CY75" s="44"/>
      <c r="CZ75" s="44"/>
      <c r="DA75" s="44"/>
      <c r="DB75" s="44"/>
      <c r="DC75" s="44"/>
      <c r="DD75" s="44"/>
      <c r="DE75" s="44"/>
      <c r="DF75" s="44"/>
      <c r="DG75" s="44"/>
      <c r="DH75" s="44"/>
      <c r="DI75" s="44"/>
      <c r="DJ75" s="44"/>
      <c r="DK75" s="44"/>
      <c r="DL75" s="44"/>
      <c r="DM75" s="44"/>
      <c r="DN75" s="44"/>
      <c r="DO75" s="44"/>
      <c r="DP75" s="44"/>
      <c r="DQ75" s="44"/>
      <c r="DR75" s="44"/>
      <c r="DS75" s="44"/>
      <c r="DT75" s="44"/>
      <c r="DU75" s="44"/>
      <c r="DV75" s="44"/>
      <c r="DW75" s="44"/>
      <c r="DX75" s="44"/>
      <c r="DY75" s="44"/>
      <c r="DZ75" s="44"/>
      <c r="EA75" s="44"/>
      <c r="EB75" s="44"/>
      <c r="EC75" s="44"/>
      <c r="ED75" s="44"/>
      <c r="EE75" s="44"/>
      <c r="EF75" s="44"/>
      <c r="EG75" s="44"/>
      <c r="EH75" s="44"/>
      <c r="EI75" s="44"/>
      <c r="EJ75" s="44"/>
      <c r="EK75" s="44"/>
      <c r="EL75" s="44"/>
      <c r="EM75" s="44"/>
      <c r="EN75" s="44"/>
      <c r="EO75" s="44"/>
      <c r="EP75" s="44"/>
      <c r="EQ75" s="44"/>
      <c r="ER75" s="44"/>
      <c r="ES75" s="44"/>
    </row>
    <row r="76" spans="9:149" ht="15.75" customHeight="1" x14ac:dyDescent="0.25">
      <c r="I76" s="44"/>
      <c r="J76" s="44"/>
      <c r="K76" s="44"/>
      <c r="L76" s="44"/>
      <c r="M76" s="44"/>
      <c r="N76" s="44"/>
      <c r="O76" s="44"/>
      <c r="P76" s="44"/>
      <c r="Q76" s="44"/>
      <c r="R76" s="44"/>
      <c r="S76" s="44"/>
      <c r="T76" s="44"/>
      <c r="U76" s="44"/>
      <c r="V76" s="44"/>
      <c r="W76" s="44"/>
      <c r="X76" s="44"/>
      <c r="Y76" s="44"/>
      <c r="Z76" s="44"/>
      <c r="AA76" s="44"/>
      <c r="AB76" s="44"/>
      <c r="AC76" s="44"/>
      <c r="AD76" s="44"/>
      <c r="AE76" s="44"/>
      <c r="AF76" s="44"/>
      <c r="AG76" s="44"/>
      <c r="AH76" s="44"/>
      <c r="AI76" s="44"/>
      <c r="AJ76" s="44"/>
      <c r="AK76" s="44"/>
      <c r="AL76" s="44"/>
      <c r="AM76" s="44"/>
      <c r="AN76" s="44"/>
      <c r="AO76" s="44"/>
      <c r="AP76" s="44"/>
      <c r="AQ76" s="44"/>
      <c r="AR76" s="44"/>
      <c r="AS76" s="44"/>
      <c r="AT76" s="44"/>
      <c r="AU76" s="44"/>
      <c r="AV76" s="44"/>
      <c r="AW76" s="44"/>
      <c r="AX76" s="44"/>
      <c r="AY76" s="44"/>
      <c r="AZ76" s="44"/>
      <c r="BA76" s="44"/>
      <c r="BB76" s="44"/>
      <c r="BC76" s="44"/>
      <c r="BD76" s="44"/>
      <c r="BE76" s="44"/>
      <c r="BF76" s="44"/>
      <c r="BG76" s="44"/>
      <c r="BH76" s="44"/>
      <c r="BI76" s="44"/>
      <c r="BJ76" s="44"/>
      <c r="BK76" s="44"/>
      <c r="BL76" s="44"/>
      <c r="BM76" s="44"/>
      <c r="BN76" s="44"/>
      <c r="BO76" s="44"/>
      <c r="BP76" s="44"/>
      <c r="BQ76" s="44"/>
      <c r="BR76" s="44"/>
      <c r="BS76" s="44"/>
      <c r="BT76" s="44"/>
      <c r="BU76" s="44"/>
      <c r="BV76" s="44"/>
      <c r="BW76" s="44"/>
      <c r="BX76" s="44"/>
      <c r="BY76" s="44"/>
      <c r="BZ76" s="44"/>
      <c r="CA76" s="44"/>
      <c r="CB76" s="44"/>
      <c r="CC76" s="44"/>
      <c r="CD76" s="44"/>
      <c r="CE76" s="44"/>
      <c r="CF76" s="44"/>
      <c r="CG76" s="44"/>
      <c r="CH76" s="44"/>
      <c r="CI76" s="44"/>
      <c r="CJ76" s="44"/>
      <c r="CK76" s="44"/>
      <c r="CL76" s="44"/>
      <c r="CM76" s="44"/>
      <c r="CN76" s="44"/>
      <c r="CO76" s="44"/>
      <c r="CP76" s="44"/>
      <c r="CQ76" s="44"/>
      <c r="CR76" s="44"/>
      <c r="CS76" s="44"/>
      <c r="CT76" s="44"/>
      <c r="CU76" s="44"/>
      <c r="CV76" s="44"/>
      <c r="CW76" s="44"/>
      <c r="CX76" s="44"/>
      <c r="CY76" s="44"/>
      <c r="CZ76" s="44"/>
      <c r="DA76" s="44"/>
      <c r="DB76" s="44"/>
      <c r="DC76" s="44"/>
      <c r="DD76" s="44"/>
      <c r="DE76" s="44"/>
      <c r="DF76" s="44"/>
      <c r="DG76" s="44"/>
      <c r="DH76" s="44"/>
      <c r="DI76" s="44"/>
      <c r="DJ76" s="44"/>
      <c r="DK76" s="44"/>
      <c r="DL76" s="44"/>
      <c r="DM76" s="44"/>
      <c r="DN76" s="44"/>
      <c r="DO76" s="44"/>
      <c r="DP76" s="44"/>
      <c r="DQ76" s="44"/>
      <c r="DR76" s="44"/>
      <c r="DS76" s="44"/>
      <c r="DT76" s="44"/>
      <c r="DU76" s="44"/>
      <c r="DV76" s="44"/>
      <c r="DW76" s="44"/>
      <c r="DX76" s="44"/>
      <c r="DY76" s="44"/>
      <c r="DZ76" s="44"/>
      <c r="EA76" s="44"/>
      <c r="EB76" s="44"/>
      <c r="EC76" s="44"/>
      <c r="ED76" s="44"/>
      <c r="EE76" s="44"/>
      <c r="EF76" s="44"/>
      <c r="EG76" s="44"/>
      <c r="EH76" s="44"/>
      <c r="EI76" s="44"/>
      <c r="EJ76" s="44"/>
      <c r="EK76" s="44"/>
      <c r="EL76" s="44"/>
      <c r="EM76" s="44"/>
      <c r="EN76" s="44"/>
      <c r="EO76" s="44"/>
      <c r="EP76" s="44"/>
      <c r="EQ76" s="44"/>
      <c r="ER76" s="44"/>
      <c r="ES76" s="44"/>
    </row>
    <row r="77" spans="9:149" ht="15.75" customHeight="1" x14ac:dyDescent="0.25">
      <c r="I77" s="44"/>
      <c r="J77" s="44"/>
      <c r="K77" s="44"/>
      <c r="L77" s="44"/>
      <c r="M77" s="44"/>
      <c r="N77" s="44"/>
      <c r="O77" s="44"/>
      <c r="P77" s="44"/>
      <c r="Q77" s="44"/>
      <c r="R77" s="44"/>
      <c r="S77" s="44"/>
      <c r="T77" s="44"/>
      <c r="U77" s="44"/>
      <c r="V77" s="44"/>
      <c r="W77" s="44"/>
      <c r="X77" s="44"/>
      <c r="Y77" s="44"/>
      <c r="Z77" s="44"/>
      <c r="AA77" s="44"/>
      <c r="AB77" s="44"/>
      <c r="AC77" s="44"/>
      <c r="AD77" s="44"/>
      <c r="AE77" s="44"/>
      <c r="AF77" s="44"/>
      <c r="AG77" s="44"/>
      <c r="AH77" s="44"/>
      <c r="AI77" s="44"/>
      <c r="AJ77" s="44"/>
      <c r="AK77" s="44"/>
      <c r="AL77" s="44"/>
      <c r="AM77" s="44"/>
      <c r="AN77" s="44"/>
      <c r="AO77" s="44"/>
      <c r="AP77" s="44"/>
      <c r="AQ77" s="44"/>
      <c r="AR77" s="44"/>
      <c r="AS77" s="44"/>
      <c r="AT77" s="44"/>
      <c r="AU77" s="44"/>
      <c r="AV77" s="44"/>
      <c r="AW77" s="44"/>
      <c r="AX77" s="44"/>
      <c r="AY77" s="44"/>
      <c r="AZ77" s="44"/>
      <c r="BA77" s="44"/>
      <c r="BB77" s="44"/>
      <c r="BC77" s="44"/>
      <c r="BD77" s="44"/>
      <c r="BE77" s="44"/>
      <c r="BF77" s="44"/>
      <c r="BG77" s="44"/>
      <c r="BH77" s="44"/>
      <c r="BI77" s="44"/>
      <c r="BJ77" s="44"/>
      <c r="BK77" s="44"/>
      <c r="BL77" s="44"/>
      <c r="BM77" s="44"/>
      <c r="BN77" s="44"/>
      <c r="BO77" s="44"/>
      <c r="BP77" s="44"/>
      <c r="BQ77" s="44"/>
      <c r="BR77" s="44"/>
      <c r="BS77" s="44"/>
      <c r="BT77" s="44"/>
      <c r="BU77" s="44"/>
      <c r="BV77" s="44"/>
      <c r="BW77" s="44"/>
      <c r="BX77" s="44"/>
      <c r="BY77" s="44"/>
      <c r="BZ77" s="44"/>
      <c r="CA77" s="44"/>
      <c r="CB77" s="44"/>
      <c r="CC77" s="44"/>
      <c r="CD77" s="44"/>
      <c r="CE77" s="44"/>
      <c r="CF77" s="44"/>
      <c r="CG77" s="44"/>
      <c r="CH77" s="44"/>
      <c r="CI77" s="44"/>
      <c r="CJ77" s="44"/>
      <c r="CK77" s="44"/>
      <c r="CL77" s="44"/>
      <c r="CM77" s="44"/>
      <c r="CN77" s="44"/>
      <c r="CO77" s="44"/>
      <c r="CP77" s="44"/>
      <c r="CQ77" s="44"/>
      <c r="CR77" s="44"/>
      <c r="CS77" s="44"/>
      <c r="CT77" s="44"/>
      <c r="CU77" s="44"/>
      <c r="CV77" s="44"/>
      <c r="CW77" s="44"/>
      <c r="CX77" s="44"/>
      <c r="CY77" s="44"/>
      <c r="CZ77" s="44"/>
      <c r="DA77" s="44"/>
      <c r="DB77" s="44"/>
      <c r="DC77" s="44"/>
      <c r="DD77" s="44"/>
      <c r="DE77" s="44"/>
      <c r="DF77" s="44"/>
      <c r="DG77" s="44"/>
      <c r="DH77" s="44"/>
      <c r="DI77" s="44"/>
      <c r="DJ77" s="44"/>
      <c r="DK77" s="44"/>
      <c r="DL77" s="44"/>
      <c r="DM77" s="44"/>
      <c r="DN77" s="44"/>
      <c r="DO77" s="44"/>
      <c r="DP77" s="44"/>
      <c r="DQ77" s="44"/>
      <c r="DR77" s="44"/>
      <c r="DS77" s="44"/>
      <c r="DT77" s="44"/>
      <c r="DU77" s="44"/>
      <c r="DV77" s="44"/>
      <c r="DW77" s="44"/>
      <c r="DX77" s="44"/>
      <c r="DY77" s="44"/>
      <c r="DZ77" s="44"/>
      <c r="EA77" s="44"/>
      <c r="EB77" s="44"/>
      <c r="EC77" s="44"/>
      <c r="ED77" s="44"/>
      <c r="EE77" s="44"/>
      <c r="EF77" s="44"/>
      <c r="EG77" s="44"/>
      <c r="EH77" s="44"/>
      <c r="EI77" s="44"/>
      <c r="EJ77" s="44"/>
      <c r="EK77" s="44"/>
      <c r="EL77" s="44"/>
      <c r="EM77" s="44"/>
      <c r="EN77" s="44"/>
      <c r="EO77" s="44"/>
      <c r="EP77" s="44"/>
      <c r="EQ77" s="44"/>
      <c r="ER77" s="44"/>
      <c r="ES77" s="44"/>
    </row>
    <row r="78" spans="9:149" ht="15.75" customHeight="1" x14ac:dyDescent="0.25">
      <c r="I78" s="44"/>
      <c r="J78" s="44"/>
      <c r="K78" s="44"/>
      <c r="L78" s="44"/>
      <c r="M78" s="44"/>
      <c r="N78" s="44"/>
      <c r="O78" s="44"/>
      <c r="P78" s="44"/>
      <c r="Q78" s="44"/>
      <c r="R78" s="44"/>
      <c r="S78" s="44"/>
      <c r="T78" s="44"/>
      <c r="U78" s="44"/>
      <c r="V78" s="44"/>
      <c r="W78" s="44"/>
      <c r="X78" s="44"/>
      <c r="Y78" s="44"/>
      <c r="Z78" s="44"/>
      <c r="AA78" s="44"/>
      <c r="AB78" s="44"/>
      <c r="AC78" s="44"/>
      <c r="AD78" s="44"/>
      <c r="AE78" s="44"/>
      <c r="AF78" s="44"/>
      <c r="AG78" s="44"/>
      <c r="AH78" s="44"/>
      <c r="AI78" s="44"/>
      <c r="AJ78" s="44"/>
      <c r="AK78" s="44"/>
      <c r="AL78" s="44"/>
      <c r="AM78" s="44"/>
      <c r="AN78" s="44"/>
      <c r="AO78" s="44"/>
      <c r="AP78" s="44"/>
      <c r="AQ78" s="44"/>
      <c r="AR78" s="44"/>
      <c r="AS78" s="44"/>
      <c r="AT78" s="44"/>
      <c r="AU78" s="44"/>
      <c r="AV78" s="44"/>
      <c r="AW78" s="44"/>
      <c r="AX78" s="44"/>
      <c r="AY78" s="44"/>
      <c r="AZ78" s="44"/>
      <c r="BA78" s="44"/>
      <c r="BB78" s="44"/>
      <c r="BC78" s="44"/>
      <c r="BD78" s="44"/>
      <c r="BE78" s="44"/>
      <c r="BF78" s="44"/>
      <c r="BG78" s="44"/>
      <c r="BH78" s="44"/>
      <c r="BI78" s="44"/>
      <c r="BJ78" s="44"/>
      <c r="BK78" s="44"/>
      <c r="BL78" s="44"/>
      <c r="BM78" s="44"/>
      <c r="BN78" s="44"/>
      <c r="BO78" s="44"/>
      <c r="BP78" s="44"/>
      <c r="BQ78" s="44"/>
      <c r="BR78" s="44"/>
      <c r="BS78" s="44"/>
      <c r="BT78" s="44"/>
      <c r="BU78" s="44"/>
      <c r="BV78" s="44"/>
      <c r="BW78" s="44"/>
      <c r="BX78" s="44"/>
      <c r="BY78" s="44"/>
      <c r="BZ78" s="44"/>
      <c r="CA78" s="44"/>
      <c r="CB78" s="44"/>
      <c r="CC78" s="44"/>
      <c r="CD78" s="44"/>
      <c r="CE78" s="44"/>
      <c r="CF78" s="44"/>
      <c r="CG78" s="44"/>
      <c r="CH78" s="44"/>
      <c r="CI78" s="44"/>
      <c r="CJ78" s="44"/>
      <c r="CK78" s="44"/>
      <c r="CL78" s="44"/>
      <c r="CM78" s="44"/>
      <c r="CN78" s="44"/>
      <c r="CO78" s="44"/>
      <c r="CP78" s="44"/>
      <c r="CQ78" s="44"/>
      <c r="CR78" s="44"/>
      <c r="CS78" s="44"/>
      <c r="CT78" s="44"/>
      <c r="CU78" s="44"/>
      <c r="CV78" s="44"/>
      <c r="CW78" s="44"/>
      <c r="CX78" s="44"/>
      <c r="CY78" s="44"/>
      <c r="CZ78" s="44"/>
      <c r="DA78" s="44"/>
      <c r="DB78" s="44"/>
      <c r="DC78" s="44"/>
      <c r="DD78" s="44"/>
      <c r="DE78" s="44"/>
      <c r="DF78" s="44"/>
      <c r="DG78" s="44"/>
      <c r="DH78" s="44"/>
      <c r="DI78" s="44"/>
      <c r="DJ78" s="44"/>
      <c r="DK78" s="44"/>
      <c r="DL78" s="44"/>
      <c r="DM78" s="44"/>
      <c r="DN78" s="44"/>
      <c r="DO78" s="44"/>
      <c r="DP78" s="44"/>
      <c r="DQ78" s="44"/>
      <c r="DR78" s="44"/>
      <c r="DS78" s="44"/>
      <c r="DT78" s="44"/>
      <c r="DU78" s="44"/>
      <c r="DV78" s="44"/>
      <c r="DW78" s="44"/>
      <c r="DX78" s="44"/>
      <c r="DY78" s="44"/>
      <c r="DZ78" s="44"/>
      <c r="EA78" s="44"/>
      <c r="EB78" s="44"/>
      <c r="EC78" s="44"/>
      <c r="ED78" s="44"/>
      <c r="EE78" s="44"/>
      <c r="EF78" s="44"/>
      <c r="EG78" s="44"/>
      <c r="EH78" s="44"/>
      <c r="EI78" s="44"/>
      <c r="EJ78" s="44"/>
      <c r="EK78" s="44"/>
      <c r="EL78" s="44"/>
      <c r="EM78" s="44"/>
      <c r="EN78" s="44"/>
      <c r="EO78" s="44"/>
      <c r="EP78" s="44"/>
      <c r="EQ78" s="44"/>
      <c r="ER78" s="44"/>
      <c r="ES78" s="44"/>
    </row>
    <row r="79" spans="9:149" ht="15.75" customHeight="1" x14ac:dyDescent="0.25">
      <c r="I79" s="44"/>
      <c r="J79" s="44"/>
      <c r="K79" s="44"/>
      <c r="L79" s="44"/>
      <c r="M79" s="44"/>
      <c r="N79" s="44"/>
      <c r="O79" s="44"/>
      <c r="P79" s="44"/>
      <c r="Q79" s="44"/>
      <c r="R79" s="44"/>
      <c r="S79" s="44"/>
      <c r="T79" s="44"/>
      <c r="U79" s="44"/>
      <c r="V79" s="44"/>
      <c r="W79" s="44"/>
      <c r="X79" s="44"/>
      <c r="Y79" s="44"/>
      <c r="Z79" s="44"/>
      <c r="AA79" s="44"/>
      <c r="AB79" s="44"/>
      <c r="AC79" s="44"/>
      <c r="AD79" s="44"/>
      <c r="AE79" s="44"/>
      <c r="AF79" s="44"/>
      <c r="AG79" s="44"/>
      <c r="AH79" s="44"/>
      <c r="AI79" s="44"/>
      <c r="AJ79" s="44"/>
      <c r="AK79" s="44"/>
      <c r="AL79" s="44"/>
      <c r="AM79" s="44"/>
      <c r="AN79" s="44"/>
      <c r="AO79" s="44"/>
      <c r="AP79" s="44"/>
      <c r="AQ79" s="44"/>
      <c r="AR79" s="44"/>
      <c r="AS79" s="44"/>
      <c r="AT79" s="44"/>
      <c r="AU79" s="44"/>
      <c r="AV79" s="44"/>
      <c r="AW79" s="44"/>
      <c r="AX79" s="44"/>
      <c r="AY79" s="44"/>
      <c r="AZ79" s="44"/>
      <c r="BA79" s="44"/>
      <c r="BB79" s="44"/>
      <c r="BC79" s="44"/>
      <c r="BD79" s="44"/>
      <c r="BE79" s="44"/>
      <c r="BF79" s="44"/>
      <c r="BG79" s="44"/>
      <c r="BH79" s="44"/>
      <c r="BI79" s="44"/>
      <c r="BJ79" s="44"/>
      <c r="BK79" s="44"/>
      <c r="BL79" s="44"/>
      <c r="BM79" s="44"/>
      <c r="BN79" s="44"/>
      <c r="BO79" s="44"/>
      <c r="BP79" s="44"/>
      <c r="BQ79" s="44"/>
      <c r="BR79" s="44"/>
      <c r="BS79" s="44"/>
      <c r="BT79" s="44"/>
      <c r="BU79" s="44"/>
      <c r="BV79" s="44"/>
      <c r="BW79" s="44"/>
      <c r="BX79" s="44"/>
      <c r="BY79" s="44"/>
      <c r="BZ79" s="44"/>
      <c r="CA79" s="44"/>
      <c r="CB79" s="44"/>
      <c r="CC79" s="44"/>
      <c r="CD79" s="44"/>
      <c r="CE79" s="44"/>
      <c r="CF79" s="44"/>
      <c r="CG79" s="44"/>
      <c r="CH79" s="44"/>
      <c r="CI79" s="44"/>
      <c r="CJ79" s="44"/>
      <c r="CK79" s="44"/>
      <c r="CL79" s="44"/>
      <c r="CM79" s="44"/>
      <c r="CN79" s="44"/>
      <c r="CO79" s="44"/>
      <c r="CP79" s="44"/>
      <c r="CQ79" s="44"/>
      <c r="CR79" s="44"/>
      <c r="CS79" s="44"/>
      <c r="CT79" s="44"/>
      <c r="CU79" s="44"/>
      <c r="CV79" s="44"/>
      <c r="CW79" s="44"/>
      <c r="CX79" s="44"/>
      <c r="CY79" s="44"/>
      <c r="CZ79" s="44"/>
      <c r="DA79" s="44"/>
      <c r="DB79" s="44"/>
      <c r="DC79" s="44"/>
      <c r="DD79" s="44"/>
      <c r="DE79" s="44"/>
      <c r="DF79" s="44"/>
      <c r="DG79" s="44"/>
      <c r="DH79" s="44"/>
      <c r="DI79" s="44"/>
      <c r="DJ79" s="44"/>
      <c r="DK79" s="44"/>
      <c r="DL79" s="44"/>
      <c r="DM79" s="44"/>
      <c r="DN79" s="44"/>
      <c r="DO79" s="44"/>
      <c r="DP79" s="44"/>
      <c r="DQ79" s="44"/>
      <c r="DR79" s="44"/>
      <c r="DS79" s="44"/>
      <c r="DT79" s="44"/>
      <c r="DU79" s="44"/>
      <c r="DV79" s="44"/>
      <c r="DW79" s="44"/>
      <c r="DX79" s="44"/>
      <c r="DY79" s="44"/>
      <c r="DZ79" s="44"/>
      <c r="EA79" s="44"/>
      <c r="EB79" s="44"/>
      <c r="EC79" s="44"/>
      <c r="ED79" s="44"/>
      <c r="EE79" s="44"/>
      <c r="EF79" s="44"/>
      <c r="EG79" s="44"/>
      <c r="EH79" s="44"/>
      <c r="EI79" s="44"/>
      <c r="EJ79" s="44"/>
      <c r="EK79" s="44"/>
      <c r="EL79" s="44"/>
      <c r="EM79" s="44"/>
      <c r="EN79" s="44"/>
      <c r="EO79" s="44"/>
      <c r="EP79" s="44"/>
      <c r="EQ79" s="44"/>
      <c r="ER79" s="44"/>
      <c r="ES79" s="44"/>
    </row>
    <row r="80" spans="9:149" ht="15.75" customHeight="1" x14ac:dyDescent="0.25">
      <c r="I80" s="44"/>
      <c r="J80" s="44"/>
      <c r="K80" s="44"/>
      <c r="L80" s="44"/>
      <c r="M80" s="44"/>
      <c r="N80" s="44"/>
      <c r="O80" s="44"/>
      <c r="P80" s="44"/>
      <c r="Q80" s="44"/>
      <c r="R80" s="44"/>
      <c r="S80" s="44"/>
      <c r="T80" s="44"/>
      <c r="U80" s="44"/>
      <c r="V80" s="44"/>
      <c r="W80" s="44"/>
      <c r="X80" s="44"/>
      <c r="Y80" s="44"/>
      <c r="Z80" s="44"/>
      <c r="AA80" s="44"/>
      <c r="AB80" s="44"/>
      <c r="AC80" s="44"/>
      <c r="AD80" s="44"/>
      <c r="AE80" s="44"/>
      <c r="AF80" s="44"/>
      <c r="AG80" s="44"/>
      <c r="AH80" s="44"/>
      <c r="AI80" s="44"/>
      <c r="AJ80" s="44"/>
      <c r="AK80" s="44"/>
      <c r="AL80" s="44"/>
      <c r="AM80" s="44"/>
      <c r="AN80" s="44"/>
      <c r="AO80" s="44"/>
      <c r="AP80" s="44"/>
      <c r="AQ80" s="44"/>
      <c r="AR80" s="44"/>
      <c r="AS80" s="44"/>
      <c r="AT80" s="44"/>
      <c r="AU80" s="44"/>
      <c r="AV80" s="44"/>
      <c r="AW80" s="44"/>
      <c r="AX80" s="44"/>
      <c r="AY80" s="44"/>
      <c r="AZ80" s="44"/>
      <c r="BA80" s="44"/>
      <c r="BB80" s="44"/>
      <c r="BC80" s="44"/>
      <c r="BD80" s="44"/>
      <c r="BE80" s="44"/>
      <c r="BF80" s="44"/>
      <c r="BG80" s="44"/>
      <c r="BH80" s="44"/>
      <c r="BI80" s="44"/>
      <c r="BJ80" s="44"/>
      <c r="BK80" s="44"/>
      <c r="BL80" s="44"/>
      <c r="BM80" s="44"/>
      <c r="BN80" s="44"/>
      <c r="BO80" s="44"/>
      <c r="BP80" s="44"/>
      <c r="BQ80" s="44"/>
      <c r="BR80" s="44"/>
      <c r="BS80" s="44"/>
      <c r="BT80" s="44"/>
      <c r="BU80" s="44"/>
      <c r="BV80" s="44"/>
      <c r="BW80" s="44"/>
      <c r="BX80" s="44"/>
      <c r="BY80" s="44"/>
      <c r="BZ80" s="44"/>
      <c r="CA80" s="44"/>
      <c r="CB80" s="44"/>
      <c r="CC80" s="44"/>
      <c r="CD80" s="44"/>
      <c r="CE80" s="44"/>
      <c r="CF80" s="44"/>
      <c r="CG80" s="44"/>
      <c r="CH80" s="44"/>
      <c r="CI80" s="44"/>
      <c r="CJ80" s="44"/>
      <c r="CK80" s="44"/>
      <c r="CL80" s="44"/>
      <c r="CM80" s="44"/>
      <c r="CN80" s="44"/>
      <c r="CO80" s="44"/>
      <c r="CP80" s="44"/>
      <c r="CQ80" s="44"/>
      <c r="CR80" s="44"/>
      <c r="CS80" s="44"/>
      <c r="CT80" s="44"/>
      <c r="CU80" s="44"/>
      <c r="CV80" s="44"/>
      <c r="CW80" s="44"/>
      <c r="CX80" s="44"/>
      <c r="CY80" s="44"/>
      <c r="CZ80" s="44"/>
      <c r="DA80" s="44"/>
      <c r="DB80" s="44"/>
      <c r="DC80" s="44"/>
      <c r="DD80" s="44"/>
      <c r="DE80" s="44"/>
      <c r="DF80" s="44"/>
      <c r="DG80" s="44"/>
      <c r="DH80" s="44"/>
      <c r="DI80" s="44"/>
      <c r="DJ80" s="44"/>
      <c r="DK80" s="44"/>
      <c r="DL80" s="44"/>
      <c r="DM80" s="44"/>
      <c r="DN80" s="44"/>
      <c r="DO80" s="44"/>
      <c r="DP80" s="44"/>
      <c r="DQ80" s="44"/>
      <c r="DR80" s="44"/>
      <c r="DS80" s="44"/>
      <c r="DT80" s="44"/>
      <c r="DU80" s="44"/>
      <c r="DV80" s="44"/>
      <c r="DW80" s="44"/>
      <c r="DX80" s="44"/>
      <c r="DY80" s="44"/>
      <c r="DZ80" s="44"/>
      <c r="EA80" s="44"/>
      <c r="EB80" s="44"/>
      <c r="EC80" s="44"/>
      <c r="ED80" s="44"/>
      <c r="EE80" s="44"/>
      <c r="EF80" s="44"/>
      <c r="EG80" s="44"/>
      <c r="EH80" s="44"/>
      <c r="EI80" s="44"/>
      <c r="EJ80" s="44"/>
      <c r="EK80" s="44"/>
      <c r="EL80" s="44"/>
      <c r="EM80" s="44"/>
      <c r="EN80" s="44"/>
      <c r="EO80" s="44"/>
      <c r="EP80" s="44"/>
      <c r="EQ80" s="44"/>
      <c r="ER80" s="44"/>
      <c r="ES80" s="44"/>
    </row>
    <row r="81" spans="9:149" ht="15.75" customHeight="1" x14ac:dyDescent="0.25">
      <c r="I81" s="44"/>
      <c r="J81" s="44"/>
      <c r="K81" s="44"/>
      <c r="L81" s="44"/>
      <c r="M81" s="44"/>
      <c r="N81" s="44"/>
      <c r="O81" s="44"/>
      <c r="P81" s="44"/>
      <c r="Q81" s="44"/>
      <c r="R81" s="44"/>
      <c r="S81" s="44"/>
      <c r="T81" s="44"/>
      <c r="U81" s="44"/>
      <c r="V81" s="44"/>
      <c r="W81" s="44"/>
      <c r="X81" s="44"/>
      <c r="Y81" s="44"/>
      <c r="Z81" s="44"/>
      <c r="AA81" s="44"/>
      <c r="AB81" s="44"/>
      <c r="AC81" s="44"/>
      <c r="AD81" s="44"/>
      <c r="AE81" s="44"/>
      <c r="AF81" s="44"/>
      <c r="AG81" s="44"/>
      <c r="AH81" s="44"/>
      <c r="AI81" s="44"/>
      <c r="AJ81" s="44"/>
      <c r="AK81" s="44"/>
      <c r="AL81" s="44"/>
      <c r="AM81" s="44"/>
      <c r="AN81" s="44"/>
      <c r="AO81" s="44"/>
      <c r="AP81" s="44"/>
      <c r="AQ81" s="44"/>
      <c r="AR81" s="44"/>
      <c r="AS81" s="44"/>
      <c r="AT81" s="44"/>
      <c r="AU81" s="44"/>
      <c r="AV81" s="44"/>
      <c r="AW81" s="44"/>
      <c r="AX81" s="44"/>
      <c r="AY81" s="44"/>
      <c r="AZ81" s="44"/>
      <c r="BA81" s="44"/>
      <c r="BB81" s="44"/>
      <c r="BC81" s="44"/>
      <c r="BD81" s="44"/>
      <c r="BE81" s="44"/>
      <c r="BF81" s="44"/>
      <c r="BG81" s="44"/>
      <c r="BH81" s="44"/>
      <c r="BI81" s="44"/>
      <c r="BJ81" s="44"/>
      <c r="BK81" s="44"/>
      <c r="BL81" s="44"/>
      <c r="BM81" s="44"/>
      <c r="BN81" s="44"/>
      <c r="BO81" s="44"/>
      <c r="BP81" s="44"/>
      <c r="BQ81" s="44"/>
      <c r="BR81" s="44"/>
      <c r="BS81" s="44"/>
      <c r="BT81" s="44"/>
      <c r="BU81" s="44"/>
      <c r="BV81" s="44"/>
      <c r="BW81" s="44"/>
      <c r="BX81" s="44"/>
      <c r="BY81" s="44"/>
      <c r="BZ81" s="44"/>
      <c r="CA81" s="44"/>
      <c r="CB81" s="44"/>
      <c r="CC81" s="44"/>
      <c r="CD81" s="44"/>
      <c r="CE81" s="44"/>
      <c r="CF81" s="44"/>
      <c r="CG81" s="44"/>
      <c r="CH81" s="44"/>
      <c r="CI81" s="44"/>
      <c r="CJ81" s="44"/>
      <c r="CK81" s="44"/>
      <c r="CL81" s="44"/>
      <c r="CM81" s="44"/>
      <c r="CN81" s="44"/>
      <c r="CO81" s="44"/>
      <c r="CP81" s="44"/>
      <c r="CQ81" s="44"/>
      <c r="CR81" s="44"/>
      <c r="CS81" s="44"/>
      <c r="CT81" s="44"/>
      <c r="CU81" s="44"/>
      <c r="CV81" s="44"/>
      <c r="CW81" s="44"/>
      <c r="CX81" s="44"/>
      <c r="CY81" s="44"/>
      <c r="CZ81" s="44"/>
      <c r="DA81" s="44"/>
      <c r="DB81" s="44"/>
      <c r="DC81" s="44"/>
      <c r="DD81" s="44"/>
      <c r="DE81" s="44"/>
      <c r="DF81" s="44"/>
      <c r="DG81" s="44"/>
      <c r="DH81" s="44"/>
      <c r="DI81" s="44"/>
      <c r="DJ81" s="44"/>
      <c r="DK81" s="44"/>
      <c r="DL81" s="44"/>
      <c r="DM81" s="44"/>
      <c r="DN81" s="44"/>
      <c r="DO81" s="44"/>
      <c r="DP81" s="44"/>
      <c r="DQ81" s="44"/>
      <c r="DR81" s="44"/>
      <c r="DS81" s="44"/>
      <c r="DT81" s="44"/>
      <c r="DU81" s="44"/>
      <c r="DV81" s="44"/>
      <c r="DW81" s="44"/>
      <c r="DX81" s="44"/>
      <c r="DY81" s="44"/>
      <c r="DZ81" s="44"/>
      <c r="EA81" s="44"/>
      <c r="EB81" s="44"/>
      <c r="EC81" s="44"/>
      <c r="ED81" s="44"/>
      <c r="EE81" s="44"/>
      <c r="EF81" s="44"/>
      <c r="EG81" s="44"/>
      <c r="EH81" s="44"/>
      <c r="EI81" s="44"/>
      <c r="EJ81" s="44"/>
      <c r="EK81" s="44"/>
      <c r="EL81" s="44"/>
      <c r="EM81" s="44"/>
      <c r="EN81" s="44"/>
      <c r="EO81" s="44"/>
      <c r="EP81" s="44"/>
      <c r="EQ81" s="44"/>
      <c r="ER81" s="44"/>
      <c r="ES81" s="44"/>
    </row>
    <row r="82" spans="9:149" ht="15.75" customHeight="1" x14ac:dyDescent="0.25">
      <c r="I82" s="44"/>
      <c r="J82" s="44"/>
      <c r="K82" s="44"/>
      <c r="L82" s="44"/>
      <c r="M82" s="44"/>
      <c r="N82" s="44"/>
      <c r="O82" s="44"/>
      <c r="P82" s="44"/>
      <c r="Q82" s="44"/>
      <c r="R82" s="44"/>
      <c r="S82" s="44"/>
      <c r="T82" s="44"/>
      <c r="U82" s="44"/>
      <c r="V82" s="44"/>
      <c r="W82" s="44"/>
      <c r="X82" s="44"/>
      <c r="Y82" s="44"/>
      <c r="Z82" s="44"/>
      <c r="AA82" s="44"/>
      <c r="AB82" s="44"/>
      <c r="AC82" s="44"/>
      <c r="AD82" s="44"/>
      <c r="AE82" s="44"/>
      <c r="AF82" s="44"/>
      <c r="AG82" s="44"/>
      <c r="AH82" s="44"/>
      <c r="AI82" s="44"/>
      <c r="AJ82" s="44"/>
      <c r="AK82" s="44"/>
      <c r="AL82" s="44"/>
      <c r="AM82" s="44"/>
      <c r="AN82" s="44"/>
      <c r="AO82" s="44"/>
      <c r="AP82" s="44"/>
      <c r="AQ82" s="44"/>
      <c r="AR82" s="44"/>
      <c r="AS82" s="44"/>
      <c r="AT82" s="44"/>
      <c r="AU82" s="44"/>
      <c r="AV82" s="44"/>
      <c r="AW82" s="44"/>
      <c r="AX82" s="44"/>
      <c r="AY82" s="44"/>
      <c r="AZ82" s="44"/>
      <c r="BA82" s="44"/>
      <c r="BB82" s="44"/>
      <c r="BC82" s="44"/>
      <c r="BD82" s="44"/>
      <c r="BE82" s="44"/>
      <c r="BF82" s="44"/>
      <c r="BG82" s="44"/>
      <c r="BH82" s="44"/>
      <c r="BI82" s="44"/>
      <c r="BJ82" s="44"/>
      <c r="BK82" s="44"/>
      <c r="BL82" s="44"/>
      <c r="BM82" s="44"/>
      <c r="BN82" s="44"/>
      <c r="BO82" s="44"/>
      <c r="BP82" s="44"/>
      <c r="BQ82" s="44"/>
      <c r="BR82" s="44"/>
      <c r="BS82" s="44"/>
      <c r="BT82" s="44"/>
      <c r="BU82" s="44"/>
      <c r="BV82" s="44"/>
      <c r="BW82" s="44"/>
      <c r="BX82" s="44"/>
      <c r="BY82" s="44"/>
      <c r="BZ82" s="44"/>
      <c r="CA82" s="44"/>
      <c r="CB82" s="44"/>
      <c r="CC82" s="44"/>
      <c r="CD82" s="44"/>
      <c r="CE82" s="44"/>
      <c r="CF82" s="44"/>
      <c r="CG82" s="44"/>
      <c r="CH82" s="44"/>
      <c r="CI82" s="44"/>
      <c r="CJ82" s="44"/>
      <c r="CK82" s="44"/>
      <c r="CL82" s="44"/>
      <c r="CM82" s="44"/>
      <c r="CN82" s="44"/>
      <c r="CO82" s="44"/>
      <c r="CP82" s="44"/>
      <c r="CQ82" s="44"/>
      <c r="CR82" s="44"/>
      <c r="CS82" s="44"/>
      <c r="CT82" s="44"/>
      <c r="CU82" s="44"/>
      <c r="CV82" s="44"/>
      <c r="CW82" s="44"/>
      <c r="CX82" s="44"/>
      <c r="CY82" s="44"/>
      <c r="CZ82" s="44"/>
      <c r="DA82" s="44"/>
      <c r="DB82" s="44"/>
      <c r="DC82" s="44"/>
      <c r="DD82" s="44"/>
      <c r="DE82" s="44"/>
      <c r="DF82" s="44"/>
      <c r="DG82" s="44"/>
      <c r="DH82" s="44"/>
      <c r="DI82" s="44"/>
      <c r="DJ82" s="44"/>
      <c r="DK82" s="44"/>
      <c r="DL82" s="44"/>
      <c r="DM82" s="44"/>
      <c r="DN82" s="44"/>
      <c r="DO82" s="44"/>
      <c r="DP82" s="44"/>
      <c r="DQ82" s="44"/>
      <c r="DR82" s="44"/>
      <c r="DS82" s="44"/>
      <c r="DT82" s="44"/>
      <c r="DU82" s="44"/>
      <c r="DV82" s="44"/>
      <c r="DW82" s="44"/>
      <c r="DX82" s="44"/>
      <c r="DY82" s="44"/>
      <c r="DZ82" s="44"/>
      <c r="EA82" s="44"/>
      <c r="EB82" s="44"/>
      <c r="EC82" s="44"/>
      <c r="ED82" s="44"/>
      <c r="EE82" s="44"/>
      <c r="EF82" s="44"/>
      <c r="EG82" s="44"/>
      <c r="EH82" s="44"/>
      <c r="EI82" s="44"/>
      <c r="EJ82" s="44"/>
      <c r="EK82" s="44"/>
      <c r="EL82" s="44"/>
      <c r="EM82" s="44"/>
      <c r="EN82" s="44"/>
      <c r="EO82" s="44"/>
      <c r="EP82" s="44"/>
      <c r="EQ82" s="44"/>
      <c r="ER82" s="44"/>
      <c r="ES82" s="44"/>
    </row>
    <row r="83" spans="9:149" ht="15.75" customHeight="1" x14ac:dyDescent="0.25">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c r="BK83" s="44"/>
      <c r="BL83" s="44"/>
      <c r="BM83" s="44"/>
      <c r="BN83" s="44"/>
      <c r="BO83" s="44"/>
      <c r="BP83" s="44"/>
      <c r="BQ83" s="44"/>
      <c r="BR83" s="44"/>
      <c r="BS83" s="44"/>
      <c r="BT83" s="44"/>
      <c r="BU83" s="44"/>
      <c r="BV83" s="44"/>
      <c r="BW83" s="44"/>
      <c r="BX83" s="44"/>
      <c r="BY83" s="44"/>
      <c r="BZ83" s="44"/>
      <c r="CA83" s="44"/>
      <c r="CB83" s="44"/>
      <c r="CC83" s="44"/>
      <c r="CD83" s="44"/>
      <c r="CE83" s="44"/>
      <c r="CF83" s="44"/>
      <c r="CG83" s="44"/>
      <c r="CH83" s="44"/>
      <c r="CI83" s="44"/>
      <c r="CJ83" s="44"/>
      <c r="CK83" s="44"/>
      <c r="CL83" s="44"/>
      <c r="CM83" s="44"/>
      <c r="CN83" s="44"/>
      <c r="CO83" s="44"/>
      <c r="CP83" s="44"/>
      <c r="CQ83" s="44"/>
      <c r="CR83" s="44"/>
      <c r="CS83" s="44"/>
      <c r="CT83" s="44"/>
      <c r="CU83" s="44"/>
      <c r="CV83" s="44"/>
      <c r="CW83" s="44"/>
      <c r="CX83" s="44"/>
      <c r="CY83" s="44"/>
      <c r="CZ83" s="44"/>
      <c r="DA83" s="44"/>
      <c r="DB83" s="44"/>
      <c r="DC83" s="44"/>
      <c r="DD83" s="44"/>
      <c r="DE83" s="44"/>
      <c r="DF83" s="44"/>
      <c r="DG83" s="44"/>
      <c r="DH83" s="44"/>
      <c r="DI83" s="44"/>
      <c r="DJ83" s="44"/>
      <c r="DK83" s="44"/>
      <c r="DL83" s="44"/>
      <c r="DM83" s="44"/>
      <c r="DN83" s="44"/>
      <c r="DO83" s="44"/>
      <c r="DP83" s="44"/>
      <c r="DQ83" s="44"/>
      <c r="DR83" s="44"/>
      <c r="DS83" s="44"/>
      <c r="DT83" s="44"/>
      <c r="DU83" s="44"/>
      <c r="DV83" s="44"/>
      <c r="DW83" s="44"/>
      <c r="DX83" s="44"/>
      <c r="DY83" s="44"/>
      <c r="DZ83" s="44"/>
      <c r="EA83" s="44"/>
      <c r="EB83" s="44"/>
      <c r="EC83" s="44"/>
      <c r="ED83" s="44"/>
      <c r="EE83" s="44"/>
      <c r="EF83" s="44"/>
      <c r="EG83" s="44"/>
      <c r="EH83" s="44"/>
      <c r="EI83" s="44"/>
      <c r="EJ83" s="44"/>
      <c r="EK83" s="44"/>
      <c r="EL83" s="44"/>
      <c r="EM83" s="44"/>
      <c r="EN83" s="44"/>
      <c r="EO83" s="44"/>
      <c r="EP83" s="44"/>
      <c r="EQ83" s="44"/>
      <c r="ER83" s="44"/>
      <c r="ES83" s="44"/>
    </row>
    <row r="84" spans="9:149" ht="15.75" customHeight="1" x14ac:dyDescent="0.25">
      <c r="I84" s="44"/>
      <c r="J84" s="44"/>
      <c r="K84" s="44"/>
      <c r="L84" s="44"/>
      <c r="M84" s="44"/>
      <c r="N84" s="44"/>
      <c r="O84" s="44"/>
      <c r="P84" s="44"/>
      <c r="Q84" s="44"/>
      <c r="R84" s="44"/>
      <c r="S84" s="44"/>
      <c r="T84" s="44"/>
      <c r="U84" s="44"/>
      <c r="V84" s="44"/>
      <c r="W84" s="44"/>
      <c r="X84" s="44"/>
      <c r="Y84" s="44"/>
      <c r="Z84" s="44"/>
      <c r="AA84" s="44"/>
      <c r="AB84" s="44"/>
      <c r="AC84" s="44"/>
      <c r="AD84" s="44"/>
      <c r="AE84" s="44"/>
      <c r="AF84" s="44"/>
      <c r="AG84" s="44"/>
      <c r="AH84" s="44"/>
      <c r="AI84" s="44"/>
      <c r="AJ84" s="44"/>
      <c r="AK84" s="44"/>
      <c r="AL84" s="44"/>
      <c r="AM84" s="44"/>
      <c r="AN84" s="44"/>
      <c r="AO84" s="44"/>
      <c r="AP84" s="44"/>
      <c r="AQ84" s="44"/>
      <c r="AR84" s="44"/>
      <c r="AS84" s="44"/>
      <c r="AT84" s="44"/>
      <c r="AU84" s="44"/>
      <c r="AV84" s="44"/>
      <c r="AW84" s="44"/>
      <c r="AX84" s="44"/>
      <c r="AY84" s="44"/>
      <c r="AZ84" s="44"/>
      <c r="BA84" s="44"/>
      <c r="BB84" s="44"/>
      <c r="BC84" s="44"/>
      <c r="BD84" s="44"/>
      <c r="BE84" s="44"/>
      <c r="BF84" s="44"/>
      <c r="BG84" s="44"/>
      <c r="BH84" s="44"/>
      <c r="BI84" s="44"/>
      <c r="BJ84" s="44"/>
      <c r="BK84" s="44"/>
      <c r="BL84" s="44"/>
      <c r="BM84" s="44"/>
      <c r="BN84" s="44"/>
      <c r="BO84" s="44"/>
      <c r="BP84" s="44"/>
      <c r="BQ84" s="44"/>
      <c r="BR84" s="44"/>
      <c r="BS84" s="44"/>
      <c r="BT84" s="44"/>
      <c r="BU84" s="44"/>
      <c r="BV84" s="44"/>
      <c r="BW84" s="44"/>
      <c r="BX84" s="44"/>
      <c r="BY84" s="44"/>
      <c r="BZ84" s="44"/>
      <c r="CA84" s="44"/>
      <c r="CB84" s="44"/>
      <c r="CC84" s="44"/>
      <c r="CD84" s="44"/>
      <c r="CE84" s="44"/>
      <c r="CF84" s="44"/>
      <c r="CG84" s="44"/>
      <c r="CH84" s="44"/>
      <c r="CI84" s="44"/>
      <c r="CJ84" s="44"/>
      <c r="CK84" s="44"/>
      <c r="CL84" s="44"/>
      <c r="CM84" s="44"/>
      <c r="CN84" s="44"/>
      <c r="CO84" s="44"/>
      <c r="CP84" s="44"/>
      <c r="CQ84" s="44"/>
      <c r="CR84" s="44"/>
      <c r="CS84" s="44"/>
      <c r="CT84" s="44"/>
      <c r="CU84" s="44"/>
      <c r="CV84" s="44"/>
      <c r="CW84" s="44"/>
      <c r="CX84" s="44"/>
      <c r="CY84" s="44"/>
      <c r="CZ84" s="44"/>
      <c r="DA84" s="44"/>
      <c r="DB84" s="44"/>
      <c r="DC84" s="44"/>
      <c r="DD84" s="44"/>
      <c r="DE84" s="44"/>
      <c r="DF84" s="44"/>
      <c r="DG84" s="44"/>
      <c r="DH84" s="44"/>
      <c r="DI84" s="44"/>
      <c r="DJ84" s="44"/>
      <c r="DK84" s="44"/>
      <c r="DL84" s="44"/>
      <c r="DM84" s="44"/>
      <c r="DN84" s="44"/>
      <c r="DO84" s="44"/>
      <c r="DP84" s="44"/>
      <c r="DQ84" s="44"/>
      <c r="DR84" s="44"/>
      <c r="DS84" s="44"/>
      <c r="DT84" s="44"/>
      <c r="DU84" s="44"/>
      <c r="DV84" s="44"/>
      <c r="DW84" s="44"/>
      <c r="DX84" s="44"/>
      <c r="DY84" s="44"/>
      <c r="DZ84" s="44"/>
      <c r="EA84" s="44"/>
      <c r="EB84" s="44"/>
      <c r="EC84" s="44"/>
      <c r="ED84" s="44"/>
      <c r="EE84" s="44"/>
      <c r="EF84" s="44"/>
      <c r="EG84" s="44"/>
      <c r="EH84" s="44"/>
      <c r="EI84" s="44"/>
      <c r="EJ84" s="44"/>
      <c r="EK84" s="44"/>
      <c r="EL84" s="44"/>
      <c r="EM84" s="44"/>
      <c r="EN84" s="44"/>
      <c r="EO84" s="44"/>
      <c r="EP84" s="44"/>
      <c r="EQ84" s="44"/>
      <c r="ER84" s="44"/>
      <c r="ES84" s="44"/>
    </row>
    <row r="85" spans="9:149" ht="15.75" customHeight="1" x14ac:dyDescent="0.25">
      <c r="I85" s="44"/>
      <c r="J85" s="44"/>
      <c r="K85" s="44"/>
      <c r="L85" s="44"/>
      <c r="M85" s="44"/>
      <c r="N85" s="44"/>
      <c r="O85" s="44"/>
      <c r="P85" s="44"/>
      <c r="Q85" s="44"/>
      <c r="R85" s="44"/>
      <c r="S85" s="44"/>
      <c r="T85" s="44"/>
      <c r="U85" s="44"/>
      <c r="V85" s="44"/>
      <c r="W85" s="44"/>
      <c r="X85" s="44"/>
      <c r="Y85" s="44"/>
      <c r="Z85" s="44"/>
      <c r="AA85" s="44"/>
      <c r="AB85" s="44"/>
      <c r="AC85" s="44"/>
      <c r="AD85" s="44"/>
      <c r="AE85" s="44"/>
      <c r="AF85" s="44"/>
      <c r="AG85" s="44"/>
      <c r="AH85" s="44"/>
      <c r="AI85" s="44"/>
      <c r="AJ85" s="44"/>
      <c r="AK85" s="44"/>
      <c r="AL85" s="44"/>
      <c r="AM85" s="44"/>
      <c r="AN85" s="44"/>
      <c r="AO85" s="44"/>
      <c r="AP85" s="44"/>
      <c r="AQ85" s="44"/>
      <c r="AR85" s="44"/>
      <c r="AS85" s="44"/>
      <c r="AT85" s="44"/>
      <c r="AU85" s="44"/>
      <c r="AV85" s="44"/>
      <c r="AW85" s="44"/>
      <c r="AX85" s="44"/>
      <c r="AY85" s="44"/>
      <c r="AZ85" s="44"/>
      <c r="BA85" s="44"/>
      <c r="BB85" s="44"/>
      <c r="BC85" s="44"/>
      <c r="BD85" s="44"/>
      <c r="BE85" s="44"/>
      <c r="BF85" s="44"/>
      <c r="BG85" s="44"/>
      <c r="BH85" s="44"/>
      <c r="BI85" s="44"/>
      <c r="BJ85" s="44"/>
      <c r="BK85" s="44"/>
      <c r="BL85" s="44"/>
      <c r="BM85" s="44"/>
      <c r="BN85" s="44"/>
      <c r="BO85" s="44"/>
      <c r="BP85" s="44"/>
      <c r="BQ85" s="44"/>
      <c r="BR85" s="44"/>
      <c r="BS85" s="44"/>
      <c r="BT85" s="44"/>
      <c r="BU85" s="44"/>
      <c r="BV85" s="44"/>
      <c r="BW85" s="44"/>
      <c r="BX85" s="44"/>
      <c r="BY85" s="44"/>
      <c r="BZ85" s="44"/>
      <c r="CA85" s="44"/>
      <c r="CB85" s="44"/>
      <c r="CC85" s="44"/>
      <c r="CD85" s="44"/>
      <c r="CE85" s="44"/>
      <c r="CF85" s="44"/>
      <c r="CG85" s="44"/>
      <c r="CH85" s="44"/>
      <c r="CI85" s="44"/>
      <c r="CJ85" s="44"/>
      <c r="CK85" s="44"/>
      <c r="CL85" s="44"/>
      <c r="CM85" s="44"/>
      <c r="CN85" s="44"/>
      <c r="CO85" s="44"/>
      <c r="CP85" s="44"/>
      <c r="CQ85" s="44"/>
      <c r="CR85" s="44"/>
      <c r="CS85" s="44"/>
      <c r="CT85" s="44"/>
      <c r="CU85" s="44"/>
      <c r="CV85" s="44"/>
      <c r="CW85" s="44"/>
      <c r="CX85" s="44"/>
      <c r="CY85" s="44"/>
      <c r="CZ85" s="44"/>
      <c r="DA85" s="44"/>
      <c r="DB85" s="44"/>
      <c r="DC85" s="44"/>
      <c r="DD85" s="44"/>
      <c r="DE85" s="44"/>
      <c r="DF85" s="44"/>
      <c r="DG85" s="44"/>
      <c r="DH85" s="44"/>
      <c r="DI85" s="44"/>
      <c r="DJ85" s="44"/>
      <c r="DK85" s="44"/>
      <c r="DL85" s="44"/>
      <c r="DM85" s="44"/>
      <c r="DN85" s="44"/>
      <c r="DO85" s="44"/>
      <c r="DP85" s="44"/>
      <c r="DQ85" s="44"/>
      <c r="DR85" s="44"/>
      <c r="DS85" s="44"/>
      <c r="DT85" s="44"/>
      <c r="DU85" s="44"/>
      <c r="DV85" s="44"/>
      <c r="DW85" s="44"/>
      <c r="DX85" s="44"/>
      <c r="DY85" s="44"/>
      <c r="DZ85" s="44"/>
      <c r="EA85" s="44"/>
      <c r="EB85" s="44"/>
      <c r="EC85" s="44"/>
      <c r="ED85" s="44"/>
      <c r="EE85" s="44"/>
      <c r="EF85" s="44"/>
      <c r="EG85" s="44"/>
      <c r="EH85" s="44"/>
      <c r="EI85" s="44"/>
      <c r="EJ85" s="44"/>
      <c r="EK85" s="44"/>
      <c r="EL85" s="44"/>
      <c r="EM85" s="44"/>
      <c r="EN85" s="44"/>
      <c r="EO85" s="44"/>
      <c r="EP85" s="44"/>
      <c r="EQ85" s="44"/>
      <c r="ER85" s="44"/>
      <c r="ES85" s="44"/>
    </row>
    <row r="86" spans="9:149" ht="15.75" customHeight="1" x14ac:dyDescent="0.25">
      <c r="I86" s="44"/>
      <c r="J86" s="44"/>
      <c r="K86" s="44"/>
      <c r="L86" s="44"/>
      <c r="M86" s="44"/>
      <c r="N86" s="44"/>
      <c r="O86" s="44"/>
      <c r="P86" s="44"/>
      <c r="Q86" s="44"/>
      <c r="R86" s="44"/>
      <c r="S86" s="44"/>
      <c r="T86" s="44"/>
      <c r="U86" s="44"/>
      <c r="V86" s="44"/>
      <c r="W86" s="44"/>
      <c r="X86" s="44"/>
      <c r="Y86" s="44"/>
      <c r="Z86" s="44"/>
      <c r="AA86" s="44"/>
      <c r="AB86" s="44"/>
      <c r="AC86" s="44"/>
      <c r="AD86" s="44"/>
      <c r="AE86" s="44"/>
      <c r="AF86" s="44"/>
      <c r="AG86" s="44"/>
      <c r="AH86" s="44"/>
      <c r="AI86" s="44"/>
      <c r="AJ86" s="44"/>
      <c r="AK86" s="44"/>
      <c r="AL86" s="44"/>
      <c r="AM86" s="44"/>
      <c r="AN86" s="44"/>
      <c r="AO86" s="44"/>
      <c r="AP86" s="44"/>
      <c r="AQ86" s="44"/>
      <c r="AR86" s="44"/>
      <c r="AS86" s="44"/>
      <c r="AT86" s="44"/>
      <c r="AU86" s="44"/>
      <c r="AV86" s="44"/>
      <c r="AW86" s="44"/>
      <c r="AX86" s="44"/>
      <c r="AY86" s="44"/>
      <c r="AZ86" s="44"/>
      <c r="BA86" s="44"/>
      <c r="BB86" s="44"/>
      <c r="BC86" s="44"/>
      <c r="BD86" s="44"/>
      <c r="BE86" s="44"/>
      <c r="BF86" s="44"/>
      <c r="BG86" s="44"/>
      <c r="BH86" s="44"/>
      <c r="BI86" s="44"/>
      <c r="BJ86" s="44"/>
      <c r="BK86" s="44"/>
      <c r="BL86" s="44"/>
      <c r="BM86" s="44"/>
      <c r="BN86" s="44"/>
      <c r="BO86" s="44"/>
      <c r="BP86" s="44"/>
      <c r="BQ86" s="44"/>
      <c r="BR86" s="44"/>
      <c r="BS86" s="44"/>
      <c r="BT86" s="44"/>
      <c r="BU86" s="44"/>
      <c r="BV86" s="44"/>
      <c r="BW86" s="44"/>
      <c r="BX86" s="44"/>
      <c r="BY86" s="44"/>
      <c r="BZ86" s="44"/>
      <c r="CA86" s="44"/>
      <c r="CB86" s="44"/>
      <c r="CC86" s="44"/>
      <c r="CD86" s="44"/>
      <c r="CE86" s="44"/>
      <c r="CF86" s="44"/>
      <c r="CG86" s="44"/>
      <c r="CH86" s="44"/>
      <c r="CI86" s="44"/>
      <c r="CJ86" s="44"/>
      <c r="CK86" s="44"/>
      <c r="CL86" s="44"/>
      <c r="CM86" s="44"/>
      <c r="CN86" s="44"/>
      <c r="CO86" s="44"/>
      <c r="CP86" s="44"/>
      <c r="CQ86" s="44"/>
      <c r="CR86" s="44"/>
      <c r="CS86" s="44"/>
      <c r="CT86" s="44"/>
      <c r="CU86" s="44"/>
      <c r="CV86" s="44"/>
      <c r="CW86" s="44"/>
      <c r="CX86" s="44"/>
      <c r="CY86" s="44"/>
      <c r="CZ86" s="44"/>
      <c r="DA86" s="44"/>
      <c r="DB86" s="44"/>
      <c r="DC86" s="44"/>
      <c r="DD86" s="44"/>
      <c r="DE86" s="44"/>
      <c r="DF86" s="44"/>
      <c r="DG86" s="44"/>
      <c r="DH86" s="44"/>
      <c r="DI86" s="44"/>
      <c r="DJ86" s="44"/>
      <c r="DK86" s="44"/>
      <c r="DL86" s="44"/>
      <c r="DM86" s="44"/>
      <c r="DN86" s="44"/>
      <c r="DO86" s="44"/>
      <c r="DP86" s="44"/>
      <c r="DQ86" s="44"/>
      <c r="DR86" s="44"/>
      <c r="DS86" s="44"/>
      <c r="DT86" s="44"/>
      <c r="DU86" s="44"/>
      <c r="DV86" s="44"/>
      <c r="DW86" s="44"/>
      <c r="DX86" s="44"/>
      <c r="DY86" s="44"/>
      <c r="DZ86" s="44"/>
      <c r="EA86" s="44"/>
      <c r="EB86" s="44"/>
      <c r="EC86" s="44"/>
      <c r="ED86" s="44"/>
      <c r="EE86" s="44"/>
      <c r="EF86" s="44"/>
      <c r="EG86" s="44"/>
      <c r="EH86" s="44"/>
      <c r="EI86" s="44"/>
      <c r="EJ86" s="44"/>
      <c r="EK86" s="44"/>
      <c r="EL86" s="44"/>
      <c r="EM86" s="44"/>
      <c r="EN86" s="44"/>
      <c r="EO86" s="44"/>
      <c r="EP86" s="44"/>
      <c r="EQ86" s="44"/>
      <c r="ER86" s="44"/>
      <c r="ES86" s="44"/>
    </row>
    <row r="87" spans="9:149" ht="15.75" customHeight="1" x14ac:dyDescent="0.25">
      <c r="I87" s="44"/>
      <c r="J87" s="44"/>
      <c r="K87" s="44"/>
      <c r="L87" s="44"/>
      <c r="M87" s="44"/>
      <c r="N87" s="44"/>
      <c r="O87" s="44"/>
      <c r="P87" s="44"/>
      <c r="Q87" s="44"/>
      <c r="R87" s="44"/>
      <c r="S87" s="44"/>
      <c r="T87" s="44"/>
      <c r="U87" s="44"/>
      <c r="V87" s="44"/>
      <c r="W87" s="44"/>
      <c r="X87" s="44"/>
      <c r="Y87" s="44"/>
      <c r="Z87" s="44"/>
      <c r="AA87" s="44"/>
      <c r="AB87" s="44"/>
      <c r="AC87" s="44"/>
      <c r="AD87" s="44"/>
      <c r="AE87" s="44"/>
      <c r="AF87" s="44"/>
      <c r="AG87" s="44"/>
      <c r="AH87" s="44"/>
      <c r="AI87" s="44"/>
      <c r="AJ87" s="44"/>
      <c r="AK87" s="44"/>
      <c r="AL87" s="44"/>
      <c r="AM87" s="44"/>
      <c r="AN87" s="44"/>
      <c r="AO87" s="44"/>
      <c r="AP87" s="44"/>
      <c r="AQ87" s="44"/>
      <c r="AR87" s="44"/>
      <c r="AS87" s="44"/>
      <c r="AT87" s="44"/>
      <c r="AU87" s="44"/>
      <c r="AV87" s="44"/>
      <c r="AW87" s="44"/>
      <c r="AX87" s="44"/>
      <c r="AY87" s="44"/>
      <c r="AZ87" s="44"/>
      <c r="BA87" s="44"/>
      <c r="BB87" s="44"/>
      <c r="BC87" s="44"/>
      <c r="BD87" s="44"/>
      <c r="BE87" s="44"/>
      <c r="BF87" s="44"/>
      <c r="BG87" s="44"/>
      <c r="BH87" s="44"/>
      <c r="BI87" s="44"/>
      <c r="BJ87" s="44"/>
      <c r="BK87" s="44"/>
      <c r="BL87" s="44"/>
      <c r="BM87" s="44"/>
      <c r="BN87" s="44"/>
      <c r="BO87" s="44"/>
      <c r="BP87" s="44"/>
      <c r="BQ87" s="44"/>
      <c r="BR87" s="44"/>
      <c r="BS87" s="44"/>
      <c r="BT87" s="44"/>
      <c r="BU87" s="44"/>
      <c r="BV87" s="44"/>
      <c r="BW87" s="44"/>
      <c r="BX87" s="44"/>
      <c r="BY87" s="44"/>
      <c r="BZ87" s="44"/>
      <c r="CA87" s="44"/>
      <c r="CB87" s="44"/>
      <c r="CC87" s="44"/>
      <c r="CD87" s="44"/>
      <c r="CE87" s="44"/>
      <c r="CF87" s="44"/>
      <c r="CG87" s="44"/>
      <c r="CH87" s="44"/>
      <c r="CI87" s="44"/>
      <c r="CJ87" s="44"/>
      <c r="CK87" s="44"/>
      <c r="CL87" s="44"/>
      <c r="CM87" s="44"/>
      <c r="CN87" s="44"/>
      <c r="CO87" s="44"/>
      <c r="CP87" s="44"/>
      <c r="CQ87" s="44"/>
      <c r="CR87" s="44"/>
      <c r="CS87" s="44"/>
      <c r="CT87" s="44"/>
      <c r="CU87" s="44"/>
      <c r="CV87" s="44"/>
      <c r="CW87" s="44"/>
      <c r="CX87" s="44"/>
      <c r="CY87" s="44"/>
      <c r="CZ87" s="44"/>
      <c r="DA87" s="44"/>
      <c r="DB87" s="44"/>
      <c r="DC87" s="44"/>
      <c r="DD87" s="44"/>
      <c r="DE87" s="44"/>
      <c r="DF87" s="44"/>
      <c r="DG87" s="44"/>
      <c r="DH87" s="44"/>
      <c r="DI87" s="44"/>
      <c r="DJ87" s="44"/>
      <c r="DK87" s="44"/>
      <c r="DL87" s="44"/>
      <c r="DM87" s="44"/>
      <c r="DN87" s="44"/>
      <c r="DO87" s="44"/>
      <c r="DP87" s="44"/>
      <c r="DQ87" s="44"/>
      <c r="DR87" s="44"/>
      <c r="DS87" s="44"/>
      <c r="DT87" s="44"/>
      <c r="DU87" s="44"/>
      <c r="DV87" s="44"/>
      <c r="DW87" s="44"/>
      <c r="DX87" s="44"/>
      <c r="DY87" s="44"/>
      <c r="DZ87" s="44"/>
      <c r="EA87" s="44"/>
      <c r="EB87" s="44"/>
      <c r="EC87" s="44"/>
      <c r="ED87" s="44"/>
      <c r="EE87" s="44"/>
      <c r="EF87" s="44"/>
      <c r="EG87" s="44"/>
      <c r="EH87" s="44"/>
      <c r="EI87" s="44"/>
      <c r="EJ87" s="44"/>
      <c r="EK87" s="44"/>
      <c r="EL87" s="44"/>
      <c r="EM87" s="44"/>
      <c r="EN87" s="44"/>
      <c r="EO87" s="44"/>
      <c r="EP87" s="44"/>
      <c r="EQ87" s="44"/>
      <c r="ER87" s="44"/>
      <c r="ES87" s="44"/>
    </row>
    <row r="88" spans="9:149" ht="15.75" customHeight="1" x14ac:dyDescent="0.25">
      <c r="I88" s="44"/>
      <c r="J88" s="44"/>
      <c r="K88" s="44"/>
      <c r="L88" s="44"/>
      <c r="M88" s="44"/>
      <c r="N88" s="44"/>
      <c r="O88" s="44"/>
      <c r="P88" s="44"/>
      <c r="Q88" s="44"/>
      <c r="R88" s="44"/>
      <c r="S88" s="44"/>
      <c r="T88" s="44"/>
      <c r="U88" s="44"/>
      <c r="V88" s="44"/>
      <c r="W88" s="44"/>
      <c r="X88" s="44"/>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c r="AW88" s="44"/>
      <c r="AX88" s="44"/>
      <c r="AY88" s="44"/>
      <c r="AZ88" s="44"/>
      <c r="BA88" s="44"/>
      <c r="BB88" s="44"/>
      <c r="BC88" s="44"/>
      <c r="BD88" s="44"/>
      <c r="BE88" s="44"/>
      <c r="BF88" s="44"/>
      <c r="BG88" s="44"/>
      <c r="BH88" s="44"/>
      <c r="BI88" s="44"/>
      <c r="BJ88" s="44"/>
      <c r="BK88" s="44"/>
      <c r="BL88" s="44"/>
      <c r="BM88" s="44"/>
      <c r="BN88" s="44"/>
      <c r="BO88" s="44"/>
      <c r="BP88" s="44"/>
      <c r="BQ88" s="44"/>
      <c r="BR88" s="44"/>
      <c r="BS88" s="44"/>
      <c r="BT88" s="44"/>
      <c r="BU88" s="44"/>
      <c r="BV88" s="44"/>
      <c r="BW88" s="44"/>
      <c r="BX88" s="44"/>
      <c r="BY88" s="44"/>
      <c r="BZ88" s="44"/>
      <c r="CA88" s="44"/>
      <c r="CB88" s="44"/>
      <c r="CC88" s="44"/>
      <c r="CD88" s="44"/>
      <c r="CE88" s="44"/>
      <c r="CF88" s="44"/>
      <c r="CG88" s="44"/>
      <c r="CH88" s="44"/>
      <c r="CI88" s="44"/>
      <c r="CJ88" s="44"/>
      <c r="CK88" s="44"/>
      <c r="CL88" s="44"/>
      <c r="CM88" s="44"/>
      <c r="CN88" s="44"/>
      <c r="CO88" s="44"/>
      <c r="CP88" s="44"/>
      <c r="CQ88" s="44"/>
      <c r="CR88" s="44"/>
      <c r="CS88" s="44"/>
      <c r="CT88" s="44"/>
      <c r="CU88" s="44"/>
      <c r="CV88" s="44"/>
      <c r="CW88" s="44"/>
      <c r="CX88" s="44"/>
      <c r="CY88" s="44"/>
      <c r="CZ88" s="44"/>
      <c r="DA88" s="44"/>
      <c r="DB88" s="44"/>
      <c r="DC88" s="44"/>
      <c r="DD88" s="44"/>
      <c r="DE88" s="44"/>
      <c r="DF88" s="44"/>
      <c r="DG88" s="44"/>
      <c r="DH88" s="44"/>
      <c r="DI88" s="44"/>
      <c r="DJ88" s="44"/>
      <c r="DK88" s="44"/>
      <c r="DL88" s="44"/>
      <c r="DM88" s="44"/>
      <c r="DN88" s="44"/>
      <c r="DO88" s="44"/>
      <c r="DP88" s="44"/>
      <c r="DQ88" s="44"/>
      <c r="DR88" s="44"/>
      <c r="DS88" s="44"/>
      <c r="DT88" s="44"/>
      <c r="DU88" s="44"/>
      <c r="DV88" s="44"/>
      <c r="DW88" s="44"/>
      <c r="DX88" s="44"/>
      <c r="DY88" s="44"/>
      <c r="DZ88" s="44"/>
      <c r="EA88" s="44"/>
      <c r="EB88" s="44"/>
      <c r="EC88" s="44"/>
      <c r="ED88" s="44"/>
      <c r="EE88" s="44"/>
      <c r="EF88" s="44"/>
      <c r="EG88" s="44"/>
      <c r="EH88" s="44"/>
      <c r="EI88" s="44"/>
      <c r="EJ88" s="44"/>
      <c r="EK88" s="44"/>
      <c r="EL88" s="44"/>
      <c r="EM88" s="44"/>
      <c r="EN88" s="44"/>
      <c r="EO88" s="44"/>
      <c r="EP88" s="44"/>
      <c r="EQ88" s="44"/>
      <c r="ER88" s="44"/>
      <c r="ES88" s="44"/>
    </row>
    <row r="89" spans="9:149" ht="15.75" customHeight="1" x14ac:dyDescent="0.25">
      <c r="I89" s="44"/>
      <c r="J89" s="44"/>
      <c r="K89" s="44"/>
      <c r="L89" s="44"/>
      <c r="M89" s="44"/>
      <c r="N89" s="44"/>
      <c r="O89" s="44"/>
      <c r="P89" s="44"/>
      <c r="Q89" s="44"/>
      <c r="R89" s="44"/>
      <c r="S89" s="44"/>
      <c r="T89" s="44"/>
      <c r="U89" s="44"/>
      <c r="V89" s="44"/>
      <c r="W89" s="44"/>
      <c r="X89" s="44"/>
      <c r="Y89" s="44"/>
      <c r="Z89" s="44"/>
      <c r="AA89" s="44"/>
      <c r="AB89" s="44"/>
      <c r="AC89" s="44"/>
      <c r="AD89" s="44"/>
      <c r="AE89" s="44"/>
      <c r="AF89" s="44"/>
      <c r="AG89" s="44"/>
      <c r="AH89" s="44"/>
      <c r="AI89" s="44"/>
      <c r="AJ89" s="44"/>
      <c r="AK89" s="44"/>
      <c r="AL89" s="44"/>
      <c r="AM89" s="44"/>
      <c r="AN89" s="44"/>
      <c r="AO89" s="44"/>
      <c r="AP89" s="44"/>
      <c r="AQ89" s="44"/>
      <c r="AR89" s="44"/>
      <c r="AS89" s="44"/>
      <c r="AT89" s="44"/>
      <c r="AU89" s="44"/>
      <c r="AV89" s="44"/>
      <c r="AW89" s="44"/>
      <c r="AX89" s="44"/>
      <c r="AY89" s="44"/>
      <c r="AZ89" s="44"/>
      <c r="BA89" s="44"/>
      <c r="BB89" s="44"/>
      <c r="BC89" s="44"/>
      <c r="BD89" s="44"/>
      <c r="BE89" s="44"/>
      <c r="BF89" s="44"/>
      <c r="BG89" s="44"/>
      <c r="BH89" s="44"/>
      <c r="BI89" s="44"/>
      <c r="BJ89" s="44"/>
      <c r="BK89" s="44"/>
      <c r="BL89" s="44"/>
      <c r="BM89" s="44"/>
      <c r="BN89" s="44"/>
      <c r="BO89" s="44"/>
      <c r="BP89" s="44"/>
      <c r="BQ89" s="44"/>
      <c r="BR89" s="44"/>
      <c r="BS89" s="44"/>
      <c r="BT89" s="44"/>
      <c r="BU89" s="44"/>
      <c r="BV89" s="44"/>
      <c r="BW89" s="44"/>
      <c r="BX89" s="44"/>
      <c r="BY89" s="44"/>
      <c r="BZ89" s="44"/>
      <c r="CA89" s="44"/>
      <c r="CB89" s="44"/>
      <c r="CC89" s="44"/>
      <c r="CD89" s="44"/>
      <c r="CE89" s="44"/>
      <c r="CF89" s="44"/>
      <c r="CG89" s="44"/>
      <c r="CH89" s="44"/>
      <c r="CI89" s="44"/>
      <c r="CJ89" s="44"/>
      <c r="CK89" s="44"/>
      <c r="CL89" s="44"/>
      <c r="CM89" s="44"/>
      <c r="CN89" s="44"/>
      <c r="CO89" s="44"/>
      <c r="CP89" s="44"/>
      <c r="CQ89" s="44"/>
      <c r="CR89" s="44"/>
      <c r="CS89" s="44"/>
      <c r="CT89" s="44"/>
      <c r="CU89" s="44"/>
      <c r="CV89" s="44"/>
      <c r="CW89" s="44"/>
      <c r="CX89" s="44"/>
      <c r="CY89" s="44"/>
      <c r="CZ89" s="44"/>
      <c r="DA89" s="44"/>
      <c r="DB89" s="44"/>
      <c r="DC89" s="44"/>
      <c r="DD89" s="44"/>
      <c r="DE89" s="44"/>
      <c r="DF89" s="44"/>
      <c r="DG89" s="44"/>
      <c r="DH89" s="44"/>
      <c r="DI89" s="44"/>
      <c r="DJ89" s="44"/>
      <c r="DK89" s="44"/>
      <c r="DL89" s="44"/>
      <c r="DM89" s="44"/>
      <c r="DN89" s="44"/>
      <c r="DO89" s="44"/>
      <c r="DP89" s="44"/>
      <c r="DQ89" s="44"/>
      <c r="DR89" s="44"/>
      <c r="DS89" s="44"/>
      <c r="DT89" s="44"/>
      <c r="DU89" s="44"/>
      <c r="DV89" s="44"/>
      <c r="DW89" s="44"/>
      <c r="DX89" s="44"/>
      <c r="DY89" s="44"/>
      <c r="DZ89" s="44"/>
      <c r="EA89" s="44"/>
      <c r="EB89" s="44"/>
      <c r="EC89" s="44"/>
      <c r="ED89" s="44"/>
      <c r="EE89" s="44"/>
      <c r="EF89" s="44"/>
      <c r="EG89" s="44"/>
      <c r="EH89" s="44"/>
      <c r="EI89" s="44"/>
      <c r="EJ89" s="44"/>
      <c r="EK89" s="44"/>
      <c r="EL89" s="44"/>
      <c r="EM89" s="44"/>
      <c r="EN89" s="44"/>
      <c r="EO89" s="44"/>
      <c r="EP89" s="44"/>
      <c r="EQ89" s="44"/>
      <c r="ER89" s="44"/>
      <c r="ES89" s="44"/>
    </row>
    <row r="90" spans="9:149" ht="15.75" customHeight="1" x14ac:dyDescent="0.25">
      <c r="I90" s="44"/>
      <c r="J90" s="44"/>
      <c r="K90" s="44"/>
      <c r="L90" s="44"/>
      <c r="M90" s="44"/>
      <c r="N90" s="44"/>
      <c r="O90" s="44"/>
      <c r="P90" s="44"/>
      <c r="Q90" s="44"/>
      <c r="R90" s="44"/>
      <c r="S90" s="44"/>
      <c r="T90" s="44"/>
      <c r="U90" s="44"/>
      <c r="V90" s="44"/>
      <c r="W90" s="44"/>
      <c r="X90" s="44"/>
      <c r="Y90" s="44"/>
      <c r="Z90" s="44"/>
      <c r="AA90" s="44"/>
      <c r="AB90" s="44"/>
      <c r="AC90" s="44"/>
      <c r="AD90" s="44"/>
      <c r="AE90" s="44"/>
      <c r="AF90" s="44"/>
      <c r="AG90" s="44"/>
      <c r="AH90" s="44"/>
      <c r="AI90" s="44"/>
      <c r="AJ90" s="44"/>
      <c r="AK90" s="44"/>
      <c r="AL90" s="44"/>
      <c r="AM90" s="44"/>
      <c r="AN90" s="44"/>
      <c r="AO90" s="44"/>
      <c r="AP90" s="44"/>
      <c r="AQ90" s="44"/>
      <c r="AR90" s="44"/>
      <c r="AS90" s="44"/>
      <c r="AT90" s="44"/>
      <c r="AU90" s="44"/>
      <c r="AV90" s="44"/>
      <c r="AW90" s="44"/>
      <c r="AX90" s="44"/>
      <c r="AY90" s="44"/>
      <c r="AZ90" s="44"/>
      <c r="BA90" s="44"/>
      <c r="BB90" s="44"/>
      <c r="BC90" s="44"/>
      <c r="BD90" s="44"/>
      <c r="BE90" s="44"/>
      <c r="BF90" s="44"/>
      <c r="BG90" s="44"/>
      <c r="BH90" s="44"/>
      <c r="BI90" s="44"/>
      <c r="BJ90" s="44"/>
      <c r="BK90" s="44"/>
      <c r="BL90" s="44"/>
      <c r="BM90" s="44"/>
      <c r="BN90" s="44"/>
      <c r="BO90" s="44"/>
      <c r="BP90" s="44"/>
      <c r="BQ90" s="44"/>
      <c r="BR90" s="44"/>
      <c r="BS90" s="44"/>
      <c r="BT90" s="44"/>
      <c r="BU90" s="44"/>
      <c r="BV90" s="44"/>
      <c r="BW90" s="44"/>
      <c r="BX90" s="44"/>
      <c r="BY90" s="44"/>
      <c r="BZ90" s="44"/>
      <c r="CA90" s="44"/>
      <c r="CB90" s="44"/>
      <c r="CC90" s="44"/>
      <c r="CD90" s="44"/>
      <c r="CE90" s="44"/>
      <c r="CF90" s="44"/>
      <c r="CG90" s="44"/>
      <c r="CH90" s="44"/>
      <c r="CI90" s="44"/>
      <c r="CJ90" s="44"/>
      <c r="CK90" s="44"/>
      <c r="CL90" s="44"/>
      <c r="CM90" s="44"/>
      <c r="CN90" s="44"/>
      <c r="CO90" s="44"/>
      <c r="CP90" s="44"/>
      <c r="CQ90" s="44"/>
      <c r="CR90" s="44"/>
      <c r="CS90" s="44"/>
      <c r="CT90" s="44"/>
      <c r="CU90" s="44"/>
      <c r="CV90" s="44"/>
      <c r="CW90" s="44"/>
      <c r="CX90" s="44"/>
      <c r="CY90" s="44"/>
      <c r="CZ90" s="44"/>
      <c r="DA90" s="44"/>
      <c r="DB90" s="44"/>
      <c r="DC90" s="44"/>
      <c r="DD90" s="44"/>
      <c r="DE90" s="44"/>
      <c r="DF90" s="44"/>
      <c r="DG90" s="44"/>
      <c r="DH90" s="44"/>
      <c r="DI90" s="44"/>
      <c r="DJ90" s="44"/>
      <c r="DK90" s="44"/>
      <c r="DL90" s="44"/>
      <c r="DM90" s="44"/>
      <c r="DN90" s="44"/>
      <c r="DO90" s="44"/>
      <c r="DP90" s="44"/>
      <c r="DQ90" s="44"/>
      <c r="DR90" s="44"/>
      <c r="DS90" s="44"/>
      <c r="DT90" s="44"/>
      <c r="DU90" s="44"/>
      <c r="DV90" s="44"/>
      <c r="DW90" s="44"/>
      <c r="DX90" s="44"/>
      <c r="DY90" s="44"/>
      <c r="DZ90" s="44"/>
      <c r="EA90" s="44"/>
      <c r="EB90" s="44"/>
      <c r="EC90" s="44"/>
      <c r="ED90" s="44"/>
      <c r="EE90" s="44"/>
      <c r="EF90" s="44"/>
      <c r="EG90" s="44"/>
      <c r="EH90" s="44"/>
      <c r="EI90" s="44"/>
      <c r="EJ90" s="44"/>
      <c r="EK90" s="44"/>
      <c r="EL90" s="44"/>
      <c r="EM90" s="44"/>
      <c r="EN90" s="44"/>
      <c r="EO90" s="44"/>
      <c r="EP90" s="44"/>
      <c r="EQ90" s="44"/>
      <c r="ER90" s="44"/>
      <c r="ES90" s="44"/>
    </row>
    <row r="91" spans="9:149" ht="15.75" customHeight="1" x14ac:dyDescent="0.25">
      <c r="I91" s="44"/>
      <c r="J91" s="44"/>
      <c r="K91" s="44"/>
      <c r="L91" s="44"/>
      <c r="M91" s="44"/>
      <c r="N91" s="44"/>
      <c r="O91" s="44"/>
      <c r="P91" s="44"/>
      <c r="Q91" s="44"/>
      <c r="R91" s="44"/>
      <c r="S91" s="44"/>
      <c r="T91" s="44"/>
      <c r="U91" s="44"/>
      <c r="V91" s="44"/>
      <c r="W91" s="44"/>
      <c r="X91" s="44"/>
      <c r="Y91" s="44"/>
      <c r="Z91" s="44"/>
      <c r="AA91" s="44"/>
      <c r="AB91" s="44"/>
      <c r="AC91" s="44"/>
      <c r="AD91" s="44"/>
      <c r="AE91" s="44"/>
      <c r="AF91" s="44"/>
      <c r="AG91" s="44"/>
      <c r="AH91" s="44"/>
      <c r="AI91" s="44"/>
      <c r="AJ91" s="44"/>
      <c r="AK91" s="44"/>
      <c r="AL91" s="44"/>
      <c r="AM91" s="44"/>
      <c r="AN91" s="44"/>
      <c r="AO91" s="44"/>
      <c r="AP91" s="44"/>
      <c r="AQ91" s="44"/>
      <c r="AR91" s="44"/>
      <c r="AS91" s="44"/>
      <c r="AT91" s="44"/>
      <c r="AU91" s="44"/>
      <c r="AV91" s="44"/>
      <c r="AW91" s="44"/>
      <c r="AX91" s="44"/>
      <c r="AY91" s="44"/>
      <c r="AZ91" s="44"/>
      <c r="BA91" s="44"/>
      <c r="BB91" s="44"/>
      <c r="BC91" s="44"/>
      <c r="BD91" s="44"/>
      <c r="BE91" s="44"/>
      <c r="BF91" s="44"/>
      <c r="BG91" s="44"/>
      <c r="BH91" s="44"/>
      <c r="BI91" s="44"/>
      <c r="BJ91" s="44"/>
      <c r="BK91" s="44"/>
      <c r="BL91" s="44"/>
      <c r="BM91" s="44"/>
      <c r="BN91" s="44"/>
      <c r="BO91" s="44"/>
      <c r="BP91" s="44"/>
      <c r="BQ91" s="44"/>
      <c r="BR91" s="44"/>
      <c r="BS91" s="44"/>
      <c r="BT91" s="44"/>
      <c r="BU91" s="44"/>
      <c r="BV91" s="44"/>
      <c r="BW91" s="44"/>
      <c r="BX91" s="44"/>
      <c r="BY91" s="44"/>
      <c r="BZ91" s="44"/>
      <c r="CA91" s="44"/>
      <c r="CB91" s="44"/>
      <c r="CC91" s="44"/>
      <c r="CD91" s="44"/>
      <c r="CE91" s="44"/>
      <c r="CF91" s="44"/>
      <c r="CG91" s="44"/>
      <c r="CH91" s="44"/>
      <c r="CI91" s="44"/>
      <c r="CJ91" s="44"/>
      <c r="CK91" s="44"/>
      <c r="CL91" s="44"/>
      <c r="CM91" s="44"/>
      <c r="CN91" s="44"/>
      <c r="CO91" s="44"/>
      <c r="CP91" s="44"/>
      <c r="CQ91" s="44"/>
      <c r="CR91" s="44"/>
      <c r="CS91" s="44"/>
      <c r="CT91" s="44"/>
      <c r="CU91" s="44"/>
      <c r="CV91" s="44"/>
      <c r="CW91" s="44"/>
      <c r="CX91" s="44"/>
      <c r="CY91" s="44"/>
      <c r="CZ91" s="44"/>
      <c r="DA91" s="44"/>
      <c r="DB91" s="44"/>
      <c r="DC91" s="44"/>
      <c r="DD91" s="44"/>
      <c r="DE91" s="44"/>
      <c r="DF91" s="44"/>
      <c r="DG91" s="44"/>
      <c r="DH91" s="44"/>
      <c r="DI91" s="44"/>
      <c r="DJ91" s="44"/>
      <c r="DK91" s="44"/>
      <c r="DL91" s="44"/>
      <c r="DM91" s="44"/>
      <c r="DN91" s="44"/>
      <c r="DO91" s="44"/>
      <c r="DP91" s="44"/>
      <c r="DQ91" s="44"/>
      <c r="DR91" s="44"/>
      <c r="DS91" s="44"/>
      <c r="DT91" s="44"/>
      <c r="DU91" s="44"/>
      <c r="DV91" s="44"/>
      <c r="DW91" s="44"/>
      <c r="DX91" s="44"/>
      <c r="DY91" s="44"/>
      <c r="DZ91" s="44"/>
      <c r="EA91" s="44"/>
      <c r="EB91" s="44"/>
      <c r="EC91" s="44"/>
      <c r="ED91" s="44"/>
      <c r="EE91" s="44"/>
      <c r="EF91" s="44"/>
      <c r="EG91" s="44"/>
      <c r="EH91" s="44"/>
      <c r="EI91" s="44"/>
      <c r="EJ91" s="44"/>
      <c r="EK91" s="44"/>
      <c r="EL91" s="44"/>
      <c r="EM91" s="44"/>
      <c r="EN91" s="44"/>
      <c r="EO91" s="44"/>
      <c r="EP91" s="44"/>
      <c r="EQ91" s="44"/>
      <c r="ER91" s="44"/>
      <c r="ES91" s="44"/>
    </row>
    <row r="92" spans="9:149" ht="15.75" customHeight="1" x14ac:dyDescent="0.25">
      <c r="I92" s="44"/>
      <c r="J92" s="44"/>
      <c r="K92" s="44"/>
      <c r="L92" s="44"/>
      <c r="M92" s="44"/>
      <c r="N92" s="44"/>
      <c r="O92" s="44"/>
      <c r="P92" s="44"/>
      <c r="Q92" s="44"/>
      <c r="R92" s="44"/>
      <c r="S92" s="44"/>
      <c r="T92" s="44"/>
      <c r="U92" s="44"/>
      <c r="V92" s="44"/>
      <c r="W92" s="44"/>
      <c r="X92" s="44"/>
      <c r="Y92" s="44"/>
      <c r="Z92" s="44"/>
      <c r="AA92" s="44"/>
      <c r="AB92" s="44"/>
      <c r="AC92" s="44"/>
      <c r="AD92" s="44"/>
      <c r="AE92" s="44"/>
      <c r="AF92" s="44"/>
      <c r="AG92" s="44"/>
      <c r="AH92" s="44"/>
      <c r="AI92" s="44"/>
      <c r="AJ92" s="44"/>
      <c r="AK92" s="44"/>
      <c r="AL92" s="44"/>
      <c r="AM92" s="44"/>
      <c r="AN92" s="44"/>
      <c r="AO92" s="44"/>
      <c r="AP92" s="44"/>
      <c r="AQ92" s="44"/>
      <c r="AR92" s="44"/>
      <c r="AS92" s="44"/>
      <c r="AT92" s="44"/>
      <c r="AU92" s="44"/>
      <c r="AV92" s="44"/>
      <c r="AW92" s="44"/>
      <c r="AX92" s="44"/>
      <c r="AY92" s="44"/>
      <c r="AZ92" s="44"/>
      <c r="BA92" s="44"/>
      <c r="BB92" s="44"/>
      <c r="BC92" s="44"/>
      <c r="BD92" s="44"/>
      <c r="BE92" s="44"/>
      <c r="BF92" s="44"/>
      <c r="BG92" s="44"/>
      <c r="BH92" s="44"/>
      <c r="BI92" s="44"/>
      <c r="BJ92" s="44"/>
      <c r="BK92" s="44"/>
      <c r="BL92" s="44"/>
      <c r="BM92" s="44"/>
      <c r="BN92" s="44"/>
      <c r="BO92" s="44"/>
      <c r="BP92" s="44"/>
      <c r="BQ92" s="44"/>
      <c r="BR92" s="44"/>
      <c r="BS92" s="44"/>
      <c r="BT92" s="44"/>
      <c r="BU92" s="44"/>
      <c r="BV92" s="44"/>
      <c r="BW92" s="44"/>
      <c r="BX92" s="44"/>
      <c r="BY92" s="44"/>
      <c r="BZ92" s="44"/>
      <c r="CA92" s="44"/>
      <c r="CB92" s="44"/>
      <c r="CC92" s="44"/>
      <c r="CD92" s="44"/>
      <c r="CE92" s="44"/>
      <c r="CF92" s="44"/>
      <c r="CG92" s="44"/>
      <c r="CH92" s="44"/>
      <c r="CI92" s="44"/>
      <c r="CJ92" s="44"/>
      <c r="CK92" s="44"/>
      <c r="CL92" s="44"/>
      <c r="CM92" s="44"/>
      <c r="CN92" s="44"/>
      <c r="CO92" s="44"/>
      <c r="CP92" s="44"/>
      <c r="CQ92" s="44"/>
      <c r="CR92" s="44"/>
      <c r="CS92" s="44"/>
      <c r="CT92" s="44"/>
      <c r="CU92" s="44"/>
      <c r="CV92" s="44"/>
      <c r="CW92" s="44"/>
      <c r="CX92" s="44"/>
      <c r="CY92" s="44"/>
      <c r="CZ92" s="44"/>
      <c r="DA92" s="44"/>
      <c r="DB92" s="44"/>
      <c r="DC92" s="44"/>
      <c r="DD92" s="44"/>
      <c r="DE92" s="44"/>
      <c r="DF92" s="44"/>
      <c r="DG92" s="44"/>
      <c r="DH92" s="44"/>
      <c r="DI92" s="44"/>
      <c r="DJ92" s="44"/>
      <c r="DK92" s="44"/>
      <c r="DL92" s="44"/>
      <c r="DM92" s="44"/>
      <c r="DN92" s="44"/>
      <c r="DO92" s="44"/>
      <c r="DP92" s="44"/>
      <c r="DQ92" s="44"/>
      <c r="DR92" s="44"/>
      <c r="DS92" s="44"/>
      <c r="DT92" s="44"/>
      <c r="DU92" s="44"/>
      <c r="DV92" s="44"/>
      <c r="DW92" s="44"/>
      <c r="DX92" s="44"/>
      <c r="DY92" s="44"/>
      <c r="DZ92" s="44"/>
      <c r="EA92" s="44"/>
      <c r="EB92" s="44"/>
      <c r="EC92" s="44"/>
      <c r="ED92" s="44"/>
      <c r="EE92" s="44"/>
      <c r="EF92" s="44"/>
      <c r="EG92" s="44"/>
      <c r="EH92" s="44"/>
      <c r="EI92" s="44"/>
      <c r="EJ92" s="44"/>
      <c r="EK92" s="44"/>
      <c r="EL92" s="44"/>
      <c r="EM92" s="44"/>
      <c r="EN92" s="44"/>
      <c r="EO92" s="44"/>
      <c r="EP92" s="44"/>
      <c r="EQ92" s="44"/>
      <c r="ER92" s="44"/>
      <c r="ES92" s="44"/>
    </row>
    <row r="93" spans="9:149" ht="15.75" customHeight="1" x14ac:dyDescent="0.25">
      <c r="I93" s="44"/>
      <c r="J93" s="44"/>
      <c r="K93" s="44"/>
      <c r="L93" s="44"/>
      <c r="M93" s="44"/>
      <c r="N93" s="44"/>
      <c r="O93" s="44"/>
      <c r="P93" s="44"/>
      <c r="Q93" s="44"/>
      <c r="R93" s="44"/>
      <c r="S93" s="44"/>
      <c r="T93" s="44"/>
      <c r="U93" s="44"/>
      <c r="V93" s="44"/>
      <c r="W93" s="44"/>
      <c r="X93" s="44"/>
      <c r="Y93" s="44"/>
      <c r="Z93" s="44"/>
      <c r="AA93" s="44"/>
      <c r="AB93" s="44"/>
      <c r="AC93" s="44"/>
      <c r="AD93" s="44"/>
      <c r="AE93" s="44"/>
      <c r="AF93" s="44"/>
      <c r="AG93" s="44"/>
      <c r="AH93" s="44"/>
      <c r="AI93" s="44"/>
      <c r="AJ93" s="44"/>
      <c r="AK93" s="44"/>
      <c r="AL93" s="44"/>
      <c r="AM93" s="44"/>
      <c r="AN93" s="44"/>
      <c r="AO93" s="44"/>
      <c r="AP93" s="44"/>
      <c r="AQ93" s="44"/>
      <c r="AR93" s="44"/>
      <c r="AS93" s="44"/>
      <c r="AT93" s="44"/>
      <c r="AU93" s="44"/>
      <c r="AV93" s="44"/>
      <c r="AW93" s="44"/>
      <c r="AX93" s="44"/>
      <c r="AY93" s="44"/>
      <c r="AZ93" s="44"/>
      <c r="BA93" s="44"/>
      <c r="BB93" s="44"/>
      <c r="BC93" s="44"/>
      <c r="BD93" s="44"/>
      <c r="BE93" s="44"/>
      <c r="BF93" s="44"/>
      <c r="BG93" s="44"/>
      <c r="BH93" s="44"/>
      <c r="BI93" s="44"/>
      <c r="BJ93" s="44"/>
      <c r="BK93" s="44"/>
      <c r="BL93" s="44"/>
      <c r="BM93" s="44"/>
      <c r="BN93" s="44"/>
      <c r="BO93" s="44"/>
      <c r="BP93" s="44"/>
      <c r="BQ93" s="44"/>
      <c r="BR93" s="44"/>
      <c r="BS93" s="44"/>
      <c r="BT93" s="44"/>
      <c r="BU93" s="44"/>
      <c r="BV93" s="44"/>
      <c r="BW93" s="44"/>
      <c r="BX93" s="44"/>
      <c r="BY93" s="44"/>
      <c r="BZ93" s="44"/>
      <c r="CA93" s="44"/>
      <c r="CB93" s="44"/>
      <c r="CC93" s="44"/>
      <c r="CD93" s="44"/>
      <c r="CE93" s="44"/>
      <c r="CF93" s="44"/>
      <c r="CG93" s="44"/>
      <c r="CH93" s="44"/>
      <c r="CI93" s="44"/>
      <c r="CJ93" s="44"/>
      <c r="CK93" s="44"/>
      <c r="CL93" s="44"/>
      <c r="CM93" s="44"/>
      <c r="CN93" s="44"/>
      <c r="CO93" s="44"/>
      <c r="CP93" s="44"/>
      <c r="CQ93" s="44"/>
      <c r="CR93" s="44"/>
      <c r="CS93" s="44"/>
      <c r="CT93" s="44"/>
      <c r="CU93" s="44"/>
      <c r="CV93" s="44"/>
      <c r="CW93" s="44"/>
      <c r="CX93" s="44"/>
      <c r="CY93" s="44"/>
      <c r="CZ93" s="44"/>
      <c r="DA93" s="44"/>
      <c r="DB93" s="44"/>
      <c r="DC93" s="44"/>
      <c r="DD93" s="44"/>
      <c r="DE93" s="44"/>
      <c r="DF93" s="44"/>
      <c r="DG93" s="44"/>
      <c r="DH93" s="44"/>
      <c r="DI93" s="44"/>
      <c r="DJ93" s="44"/>
      <c r="DK93" s="44"/>
      <c r="DL93" s="44"/>
      <c r="DM93" s="44"/>
      <c r="DN93" s="44"/>
      <c r="DO93" s="44"/>
      <c r="DP93" s="44"/>
      <c r="DQ93" s="44"/>
      <c r="DR93" s="44"/>
      <c r="DS93" s="44"/>
      <c r="DT93" s="44"/>
      <c r="DU93" s="44"/>
      <c r="DV93" s="44"/>
      <c r="DW93" s="44"/>
      <c r="DX93" s="44"/>
      <c r="DY93" s="44"/>
      <c r="DZ93" s="44"/>
      <c r="EA93" s="44"/>
      <c r="EB93" s="44"/>
      <c r="EC93" s="44"/>
      <c r="ED93" s="44"/>
      <c r="EE93" s="44"/>
      <c r="EF93" s="44"/>
      <c r="EG93" s="44"/>
      <c r="EH93" s="44"/>
      <c r="EI93" s="44"/>
      <c r="EJ93" s="44"/>
      <c r="EK93" s="44"/>
      <c r="EL93" s="44"/>
      <c r="EM93" s="44"/>
      <c r="EN93" s="44"/>
      <c r="EO93" s="44"/>
      <c r="EP93" s="44"/>
      <c r="EQ93" s="44"/>
      <c r="ER93" s="44"/>
      <c r="ES93" s="44"/>
    </row>
    <row r="94" spans="9:149" ht="15.75" customHeight="1" x14ac:dyDescent="0.25">
      <c r="I94" s="44"/>
      <c r="J94" s="44"/>
      <c r="K94" s="44"/>
      <c r="L94" s="44"/>
      <c r="M94" s="44"/>
      <c r="N94" s="44"/>
      <c r="O94" s="44"/>
      <c r="P94" s="44"/>
      <c r="Q94" s="44"/>
      <c r="R94" s="44"/>
      <c r="S94" s="44"/>
      <c r="T94" s="44"/>
      <c r="U94" s="44"/>
      <c r="V94" s="44"/>
      <c r="W94" s="44"/>
      <c r="X94" s="44"/>
      <c r="Y94" s="44"/>
      <c r="Z94" s="44"/>
      <c r="AA94" s="44"/>
      <c r="AB94" s="44"/>
      <c r="AC94" s="44"/>
      <c r="AD94" s="44"/>
      <c r="AE94" s="44"/>
      <c r="AF94" s="44"/>
      <c r="AG94" s="44"/>
      <c r="AH94" s="44"/>
      <c r="AI94" s="44"/>
      <c r="AJ94" s="44"/>
      <c r="AK94" s="44"/>
      <c r="AL94" s="44"/>
      <c r="AM94" s="44"/>
      <c r="AN94" s="44"/>
      <c r="AO94" s="44"/>
      <c r="AP94" s="44"/>
      <c r="AQ94" s="44"/>
      <c r="AR94" s="44"/>
      <c r="AS94" s="44"/>
      <c r="AT94" s="44"/>
      <c r="AU94" s="44"/>
      <c r="AV94" s="44"/>
      <c r="AW94" s="44"/>
      <c r="AX94" s="44"/>
      <c r="AY94" s="44"/>
      <c r="AZ94" s="44"/>
      <c r="BA94" s="44"/>
      <c r="BB94" s="44"/>
      <c r="BC94" s="44"/>
      <c r="BD94" s="44"/>
      <c r="BE94" s="44"/>
      <c r="BF94" s="44"/>
      <c r="BG94" s="44"/>
      <c r="BH94" s="44"/>
      <c r="BI94" s="44"/>
      <c r="BJ94" s="44"/>
      <c r="BK94" s="44"/>
      <c r="BL94" s="44"/>
      <c r="BM94" s="44"/>
      <c r="BN94" s="44"/>
      <c r="BO94" s="44"/>
      <c r="BP94" s="44"/>
      <c r="BQ94" s="44"/>
      <c r="BR94" s="44"/>
      <c r="BS94" s="44"/>
      <c r="BT94" s="44"/>
      <c r="BU94" s="44"/>
      <c r="BV94" s="44"/>
      <c r="BW94" s="44"/>
      <c r="BX94" s="44"/>
      <c r="BY94" s="44"/>
      <c r="BZ94" s="44"/>
      <c r="CA94" s="44"/>
      <c r="CB94" s="44"/>
      <c r="CC94" s="44"/>
      <c r="CD94" s="44"/>
      <c r="CE94" s="44"/>
      <c r="CF94" s="44"/>
      <c r="CG94" s="44"/>
      <c r="CH94" s="44"/>
      <c r="CI94" s="44"/>
      <c r="CJ94" s="44"/>
      <c r="CK94" s="44"/>
      <c r="CL94" s="44"/>
      <c r="CM94" s="44"/>
      <c r="CN94" s="44"/>
      <c r="CO94" s="44"/>
      <c r="CP94" s="44"/>
      <c r="CQ94" s="44"/>
      <c r="CR94" s="44"/>
      <c r="CS94" s="44"/>
      <c r="CT94" s="44"/>
      <c r="CU94" s="44"/>
      <c r="CV94" s="44"/>
      <c r="CW94" s="44"/>
      <c r="CX94" s="44"/>
      <c r="CY94" s="44"/>
      <c r="CZ94" s="44"/>
      <c r="DA94" s="44"/>
      <c r="DB94" s="44"/>
      <c r="DC94" s="44"/>
      <c r="DD94" s="44"/>
      <c r="DE94" s="44"/>
      <c r="DF94" s="44"/>
      <c r="DG94" s="44"/>
      <c r="DH94" s="44"/>
      <c r="DI94" s="44"/>
      <c r="DJ94" s="44"/>
      <c r="DK94" s="44"/>
      <c r="DL94" s="44"/>
      <c r="DM94" s="44"/>
      <c r="DN94" s="44"/>
      <c r="DO94" s="44"/>
      <c r="DP94" s="44"/>
      <c r="DQ94" s="44"/>
      <c r="DR94" s="44"/>
      <c r="DS94" s="44"/>
      <c r="DT94" s="44"/>
      <c r="DU94" s="44"/>
      <c r="DV94" s="44"/>
      <c r="DW94" s="44"/>
      <c r="DX94" s="44"/>
      <c r="DY94" s="44"/>
      <c r="DZ94" s="44"/>
      <c r="EA94" s="44"/>
      <c r="EB94" s="44"/>
      <c r="EC94" s="44"/>
      <c r="ED94" s="44"/>
      <c r="EE94" s="44"/>
      <c r="EF94" s="44"/>
      <c r="EG94" s="44"/>
      <c r="EH94" s="44"/>
      <c r="EI94" s="44"/>
      <c r="EJ94" s="44"/>
      <c r="EK94" s="44"/>
      <c r="EL94" s="44"/>
      <c r="EM94" s="44"/>
      <c r="EN94" s="44"/>
      <c r="EO94" s="44"/>
      <c r="EP94" s="44"/>
      <c r="EQ94" s="44"/>
      <c r="ER94" s="44"/>
      <c r="ES94" s="44"/>
    </row>
    <row r="95" spans="9:149" ht="15.75" customHeight="1" x14ac:dyDescent="0.25">
      <c r="I95" s="44"/>
      <c r="J95" s="44"/>
      <c r="K95" s="44"/>
      <c r="L95" s="44"/>
      <c r="M95" s="44"/>
      <c r="N95" s="44"/>
      <c r="O95" s="44"/>
      <c r="P95" s="44"/>
      <c r="Q95" s="44"/>
      <c r="R95" s="44"/>
      <c r="S95" s="44"/>
      <c r="T95" s="44"/>
      <c r="U95" s="44"/>
      <c r="V95" s="44"/>
      <c r="W95" s="44"/>
      <c r="X95" s="44"/>
      <c r="Y95" s="44"/>
      <c r="Z95" s="44"/>
      <c r="AA95" s="44"/>
      <c r="AB95" s="44"/>
      <c r="AC95" s="44"/>
      <c r="AD95" s="44"/>
      <c r="AE95" s="44"/>
      <c r="AF95" s="44"/>
      <c r="AG95" s="44"/>
      <c r="AH95" s="44"/>
      <c r="AI95" s="44"/>
      <c r="AJ95" s="44"/>
      <c r="AK95" s="44"/>
      <c r="AL95" s="44"/>
      <c r="AM95" s="44"/>
      <c r="AN95" s="44"/>
      <c r="AO95" s="44"/>
      <c r="AP95" s="44"/>
      <c r="AQ95" s="44"/>
      <c r="AR95" s="44"/>
      <c r="AS95" s="44"/>
      <c r="AT95" s="44"/>
      <c r="AU95" s="44"/>
      <c r="AV95" s="44"/>
      <c r="AW95" s="44"/>
      <c r="AX95" s="44"/>
      <c r="AY95" s="44"/>
      <c r="AZ95" s="44"/>
      <c r="BA95" s="44"/>
      <c r="BB95" s="44"/>
      <c r="BC95" s="44"/>
      <c r="BD95" s="44"/>
      <c r="BE95" s="44"/>
      <c r="BF95" s="44"/>
      <c r="BG95" s="44"/>
      <c r="BH95" s="44"/>
      <c r="BI95" s="44"/>
      <c r="BJ95" s="44"/>
      <c r="BK95" s="44"/>
      <c r="BL95" s="44"/>
      <c r="BM95" s="44"/>
      <c r="BN95" s="44"/>
      <c r="BO95" s="44"/>
      <c r="BP95" s="44"/>
      <c r="BQ95" s="44"/>
      <c r="BR95" s="44"/>
      <c r="BS95" s="44"/>
      <c r="BT95" s="44"/>
      <c r="BU95" s="44"/>
      <c r="BV95" s="44"/>
      <c r="BW95" s="44"/>
      <c r="BX95" s="44"/>
      <c r="BY95" s="44"/>
      <c r="BZ95" s="44"/>
      <c r="CA95" s="44"/>
      <c r="CB95" s="44"/>
      <c r="CC95" s="44"/>
      <c r="CD95" s="44"/>
      <c r="CE95" s="44"/>
      <c r="CF95" s="44"/>
      <c r="CG95" s="44"/>
      <c r="CH95" s="44"/>
      <c r="CI95" s="44"/>
      <c r="CJ95" s="44"/>
      <c r="CK95" s="44"/>
      <c r="CL95" s="44"/>
      <c r="CM95" s="44"/>
      <c r="CN95" s="44"/>
      <c r="CO95" s="44"/>
      <c r="CP95" s="44"/>
      <c r="CQ95" s="44"/>
      <c r="CR95" s="44"/>
      <c r="CS95" s="44"/>
      <c r="CT95" s="44"/>
      <c r="CU95" s="44"/>
      <c r="CV95" s="44"/>
      <c r="CW95" s="44"/>
      <c r="CX95" s="44"/>
      <c r="CY95" s="44"/>
      <c r="CZ95" s="44"/>
      <c r="DA95" s="44"/>
      <c r="DB95" s="44"/>
      <c r="DC95" s="44"/>
      <c r="DD95" s="44"/>
      <c r="DE95" s="44"/>
      <c r="DF95" s="44"/>
      <c r="DG95" s="44"/>
      <c r="DH95" s="44"/>
      <c r="DI95" s="44"/>
      <c r="DJ95" s="44"/>
      <c r="DK95" s="44"/>
      <c r="DL95" s="44"/>
      <c r="DM95" s="44"/>
      <c r="DN95" s="44"/>
      <c r="DO95" s="44"/>
      <c r="DP95" s="44"/>
      <c r="DQ95" s="44"/>
      <c r="DR95" s="44"/>
      <c r="DS95" s="44"/>
      <c r="DT95" s="44"/>
      <c r="DU95" s="44"/>
      <c r="DV95" s="44"/>
      <c r="DW95" s="44"/>
      <c r="DX95" s="44"/>
      <c r="DY95" s="44"/>
      <c r="DZ95" s="44"/>
      <c r="EA95" s="44"/>
      <c r="EB95" s="44"/>
      <c r="EC95" s="44"/>
      <c r="ED95" s="44"/>
      <c r="EE95" s="44"/>
      <c r="EF95" s="44"/>
      <c r="EG95" s="44"/>
      <c r="EH95" s="44"/>
      <c r="EI95" s="44"/>
      <c r="EJ95" s="44"/>
      <c r="EK95" s="44"/>
      <c r="EL95" s="44"/>
      <c r="EM95" s="44"/>
      <c r="EN95" s="44"/>
      <c r="EO95" s="44"/>
      <c r="EP95" s="44"/>
      <c r="EQ95" s="44"/>
      <c r="ER95" s="44"/>
      <c r="ES95" s="44"/>
    </row>
    <row r="96" spans="9:149" ht="15.75" customHeight="1" x14ac:dyDescent="0.25">
      <c r="I96" s="44"/>
      <c r="J96" s="44"/>
      <c r="K96" s="44"/>
      <c r="L96" s="44"/>
      <c r="M96" s="44"/>
      <c r="N96" s="44"/>
      <c r="O96" s="44"/>
      <c r="P96" s="44"/>
      <c r="Q96" s="44"/>
      <c r="R96" s="44"/>
      <c r="S96" s="44"/>
      <c r="T96" s="44"/>
      <c r="U96" s="44"/>
      <c r="V96" s="44"/>
      <c r="W96" s="44"/>
      <c r="X96" s="44"/>
      <c r="Y96" s="44"/>
      <c r="Z96" s="44"/>
      <c r="AA96" s="44"/>
      <c r="AB96" s="44"/>
      <c r="AC96" s="44"/>
      <c r="AD96" s="44"/>
      <c r="AE96" s="44"/>
      <c r="AF96" s="44"/>
      <c r="AG96" s="44"/>
      <c r="AH96" s="44"/>
      <c r="AI96" s="44"/>
      <c r="AJ96" s="44"/>
      <c r="AK96" s="44"/>
      <c r="AL96" s="44"/>
      <c r="AM96" s="44"/>
      <c r="AN96" s="44"/>
      <c r="AO96" s="44"/>
      <c r="AP96" s="44"/>
      <c r="AQ96" s="44"/>
      <c r="AR96" s="44"/>
      <c r="AS96" s="44"/>
      <c r="AT96" s="44"/>
      <c r="AU96" s="44"/>
      <c r="AV96" s="44"/>
      <c r="AW96" s="44"/>
      <c r="AX96" s="44"/>
      <c r="AY96" s="44"/>
      <c r="AZ96" s="44"/>
      <c r="BA96" s="44"/>
      <c r="BB96" s="44"/>
      <c r="BC96" s="44"/>
      <c r="BD96" s="44"/>
      <c r="BE96" s="44"/>
      <c r="BF96" s="44"/>
      <c r="BG96" s="44"/>
      <c r="BH96" s="44"/>
      <c r="BI96" s="44"/>
      <c r="BJ96" s="44"/>
      <c r="BK96" s="44"/>
      <c r="BL96" s="44"/>
      <c r="BM96" s="44"/>
      <c r="BN96" s="44"/>
      <c r="BO96" s="44"/>
      <c r="BP96" s="44"/>
      <c r="BQ96" s="44"/>
      <c r="BR96" s="44"/>
      <c r="BS96" s="44"/>
      <c r="BT96" s="44"/>
      <c r="BU96" s="44"/>
      <c r="BV96" s="44"/>
      <c r="BW96" s="44"/>
      <c r="BX96" s="44"/>
      <c r="BY96" s="44"/>
      <c r="BZ96" s="44"/>
      <c r="CA96" s="44"/>
      <c r="CB96" s="44"/>
      <c r="CC96" s="44"/>
      <c r="CD96" s="44"/>
      <c r="CE96" s="44"/>
      <c r="CF96" s="44"/>
      <c r="CG96" s="44"/>
      <c r="CH96" s="44"/>
      <c r="CI96" s="44"/>
      <c r="CJ96" s="44"/>
      <c r="CK96" s="44"/>
      <c r="CL96" s="44"/>
      <c r="CM96" s="44"/>
      <c r="CN96" s="44"/>
      <c r="CO96" s="44"/>
      <c r="CP96" s="44"/>
      <c r="CQ96" s="44"/>
      <c r="CR96" s="44"/>
      <c r="CS96" s="44"/>
      <c r="CT96" s="44"/>
      <c r="CU96" s="44"/>
      <c r="CV96" s="44"/>
      <c r="CW96" s="44"/>
      <c r="CX96" s="44"/>
      <c r="CY96" s="44"/>
      <c r="CZ96" s="44"/>
      <c r="DA96" s="44"/>
      <c r="DB96" s="44"/>
      <c r="DC96" s="44"/>
      <c r="DD96" s="44"/>
      <c r="DE96" s="44"/>
      <c r="DF96" s="44"/>
      <c r="DG96" s="44"/>
      <c r="DH96" s="44"/>
      <c r="DI96" s="44"/>
      <c r="DJ96" s="44"/>
      <c r="DK96" s="44"/>
      <c r="DL96" s="44"/>
      <c r="DM96" s="44"/>
      <c r="DN96" s="44"/>
      <c r="DO96" s="44"/>
      <c r="DP96" s="44"/>
      <c r="DQ96" s="44"/>
      <c r="DR96" s="44"/>
      <c r="DS96" s="44"/>
      <c r="DT96" s="44"/>
      <c r="DU96" s="44"/>
      <c r="DV96" s="44"/>
      <c r="DW96" s="44"/>
      <c r="DX96" s="44"/>
      <c r="DY96" s="44"/>
      <c r="DZ96" s="44"/>
      <c r="EA96" s="44"/>
      <c r="EB96" s="44"/>
      <c r="EC96" s="44"/>
      <c r="ED96" s="44"/>
      <c r="EE96" s="44"/>
      <c r="EF96" s="44"/>
      <c r="EG96" s="44"/>
      <c r="EH96" s="44"/>
      <c r="EI96" s="44"/>
      <c r="EJ96" s="44"/>
      <c r="EK96" s="44"/>
      <c r="EL96" s="44"/>
      <c r="EM96" s="44"/>
      <c r="EN96" s="44"/>
      <c r="EO96" s="44"/>
      <c r="EP96" s="44"/>
      <c r="EQ96" s="44"/>
      <c r="ER96" s="44"/>
      <c r="ES96" s="44"/>
    </row>
    <row r="97" spans="9:149" ht="15.75" customHeight="1" x14ac:dyDescent="0.25">
      <c r="I97" s="44"/>
      <c r="J97" s="44"/>
      <c r="K97" s="44"/>
      <c r="L97" s="44"/>
      <c r="M97" s="44"/>
      <c r="N97" s="44"/>
      <c r="O97" s="44"/>
      <c r="P97" s="44"/>
      <c r="Q97" s="44"/>
      <c r="R97" s="44"/>
      <c r="S97" s="44"/>
      <c r="T97" s="44"/>
      <c r="U97" s="44"/>
      <c r="V97" s="44"/>
      <c r="W97" s="44"/>
      <c r="X97" s="44"/>
      <c r="Y97" s="44"/>
      <c r="Z97" s="44"/>
      <c r="AA97" s="44"/>
      <c r="AB97" s="44"/>
      <c r="AC97" s="44"/>
      <c r="AD97" s="44"/>
      <c r="AE97" s="44"/>
      <c r="AF97" s="44"/>
      <c r="AG97" s="44"/>
      <c r="AH97" s="44"/>
      <c r="AI97" s="44"/>
      <c r="AJ97" s="44"/>
      <c r="AK97" s="44"/>
      <c r="AL97" s="44"/>
      <c r="AM97" s="44"/>
      <c r="AN97" s="44"/>
      <c r="AO97" s="44"/>
      <c r="AP97" s="44"/>
      <c r="AQ97" s="44"/>
      <c r="AR97" s="44"/>
      <c r="AS97" s="44"/>
      <c r="AT97" s="44"/>
      <c r="AU97" s="44"/>
      <c r="AV97" s="44"/>
      <c r="AW97" s="44"/>
      <c r="AX97" s="44"/>
      <c r="AY97" s="44"/>
      <c r="AZ97" s="44"/>
      <c r="BA97" s="44"/>
      <c r="BB97" s="44"/>
      <c r="BC97" s="44"/>
      <c r="BD97" s="44"/>
      <c r="BE97" s="44"/>
      <c r="BF97" s="44"/>
      <c r="BG97" s="44"/>
      <c r="BH97" s="44"/>
      <c r="BI97" s="44"/>
      <c r="BJ97" s="44"/>
      <c r="BK97" s="44"/>
      <c r="BL97" s="44"/>
      <c r="BM97" s="44"/>
      <c r="BN97" s="44"/>
      <c r="BO97" s="44"/>
      <c r="BP97" s="44"/>
      <c r="BQ97" s="44"/>
      <c r="BR97" s="44"/>
      <c r="BS97" s="44"/>
      <c r="BT97" s="44"/>
      <c r="BU97" s="44"/>
      <c r="BV97" s="44"/>
      <c r="BW97" s="44"/>
      <c r="BX97" s="44"/>
      <c r="BY97" s="44"/>
      <c r="BZ97" s="44"/>
      <c r="CA97" s="44"/>
      <c r="CB97" s="44"/>
      <c r="CC97" s="44"/>
      <c r="CD97" s="44"/>
      <c r="CE97" s="44"/>
      <c r="CF97" s="44"/>
      <c r="CG97" s="44"/>
      <c r="CH97" s="44"/>
      <c r="CI97" s="44"/>
      <c r="CJ97" s="44"/>
      <c r="CK97" s="44"/>
      <c r="CL97" s="44"/>
      <c r="CM97" s="44"/>
      <c r="CN97" s="44"/>
      <c r="CO97" s="44"/>
      <c r="CP97" s="44"/>
      <c r="CQ97" s="44"/>
      <c r="CR97" s="44"/>
      <c r="CS97" s="44"/>
      <c r="CT97" s="44"/>
      <c r="CU97" s="44"/>
      <c r="CV97" s="44"/>
      <c r="CW97" s="44"/>
      <c r="CX97" s="44"/>
      <c r="CY97" s="44"/>
      <c r="CZ97" s="44"/>
      <c r="DA97" s="44"/>
      <c r="DB97" s="44"/>
      <c r="DC97" s="44"/>
      <c r="DD97" s="44"/>
      <c r="DE97" s="44"/>
      <c r="DF97" s="44"/>
      <c r="DG97" s="44"/>
      <c r="DH97" s="44"/>
      <c r="DI97" s="44"/>
      <c r="DJ97" s="44"/>
      <c r="DK97" s="44"/>
      <c r="DL97" s="44"/>
      <c r="DM97" s="44"/>
      <c r="DN97" s="44"/>
      <c r="DO97" s="44"/>
      <c r="DP97" s="44"/>
      <c r="DQ97" s="44"/>
      <c r="DR97" s="44"/>
      <c r="DS97" s="44"/>
      <c r="DT97" s="44"/>
      <c r="DU97" s="44"/>
      <c r="DV97" s="44"/>
      <c r="DW97" s="44"/>
      <c r="DX97" s="44"/>
      <c r="DY97" s="44"/>
      <c r="DZ97" s="44"/>
      <c r="EA97" s="44"/>
      <c r="EB97" s="44"/>
      <c r="EC97" s="44"/>
      <c r="ED97" s="44"/>
      <c r="EE97" s="44"/>
      <c r="EF97" s="44"/>
      <c r="EG97" s="44"/>
      <c r="EH97" s="44"/>
      <c r="EI97" s="44"/>
      <c r="EJ97" s="44"/>
      <c r="EK97" s="44"/>
      <c r="EL97" s="44"/>
      <c r="EM97" s="44"/>
      <c r="EN97" s="44"/>
      <c r="EO97" s="44"/>
      <c r="EP97" s="44"/>
      <c r="EQ97" s="44"/>
      <c r="ER97" s="44"/>
      <c r="ES97" s="44"/>
    </row>
    <row r="98" spans="9:149" ht="15.75" customHeight="1" x14ac:dyDescent="0.25">
      <c r="I98" s="44"/>
      <c r="J98" s="44"/>
      <c r="K98" s="44"/>
      <c r="L98" s="44"/>
      <c r="M98" s="44"/>
      <c r="N98" s="44"/>
      <c r="O98" s="44"/>
      <c r="P98" s="44"/>
      <c r="Q98" s="44"/>
      <c r="R98" s="44"/>
      <c r="S98" s="44"/>
      <c r="T98" s="44"/>
      <c r="U98" s="44"/>
      <c r="V98" s="44"/>
      <c r="W98" s="44"/>
      <c r="X98" s="44"/>
      <c r="Y98" s="44"/>
      <c r="Z98" s="44"/>
      <c r="AA98" s="44"/>
      <c r="AB98" s="44"/>
      <c r="AC98" s="44"/>
      <c r="AD98" s="44"/>
      <c r="AE98" s="44"/>
      <c r="AF98" s="44"/>
      <c r="AG98" s="44"/>
      <c r="AH98" s="44"/>
      <c r="AI98" s="44"/>
      <c r="AJ98" s="44"/>
      <c r="AK98" s="44"/>
      <c r="AL98" s="44"/>
      <c r="AM98" s="44"/>
      <c r="AN98" s="44"/>
      <c r="AO98" s="44"/>
      <c r="AP98" s="44"/>
      <c r="AQ98" s="44"/>
      <c r="AR98" s="44"/>
      <c r="AS98" s="44"/>
      <c r="AT98" s="44"/>
      <c r="AU98" s="44"/>
      <c r="AV98" s="44"/>
      <c r="AW98" s="44"/>
      <c r="AX98" s="44"/>
      <c r="AY98" s="44"/>
      <c r="AZ98" s="44"/>
      <c r="BA98" s="44"/>
      <c r="BB98" s="44"/>
      <c r="BC98" s="44"/>
      <c r="BD98" s="44"/>
      <c r="BE98" s="44"/>
      <c r="BF98" s="44"/>
      <c r="BG98" s="44"/>
      <c r="BH98" s="44"/>
      <c r="BI98" s="44"/>
      <c r="BJ98" s="44"/>
      <c r="BK98" s="44"/>
      <c r="BL98" s="44"/>
      <c r="BM98" s="44"/>
      <c r="BN98" s="44"/>
      <c r="BO98" s="44"/>
      <c r="BP98" s="44"/>
      <c r="BQ98" s="44"/>
      <c r="BR98" s="44"/>
      <c r="BS98" s="44"/>
      <c r="BT98" s="44"/>
      <c r="BU98" s="44"/>
      <c r="BV98" s="44"/>
      <c r="BW98" s="44"/>
      <c r="BX98" s="44"/>
      <c r="BY98" s="44"/>
      <c r="BZ98" s="44"/>
      <c r="CA98" s="44"/>
      <c r="CB98" s="44"/>
      <c r="CC98" s="44"/>
      <c r="CD98" s="44"/>
      <c r="CE98" s="44"/>
      <c r="CF98" s="44"/>
      <c r="CG98" s="44"/>
      <c r="CH98" s="44"/>
      <c r="CI98" s="44"/>
      <c r="CJ98" s="44"/>
      <c r="CK98" s="44"/>
      <c r="CL98" s="44"/>
      <c r="CM98" s="44"/>
      <c r="CN98" s="44"/>
      <c r="CO98" s="44"/>
      <c r="CP98" s="44"/>
      <c r="CQ98" s="44"/>
      <c r="CR98" s="44"/>
      <c r="CS98" s="44"/>
      <c r="CT98" s="44"/>
      <c r="CU98" s="44"/>
      <c r="CV98" s="44"/>
      <c r="CW98" s="44"/>
      <c r="CX98" s="44"/>
      <c r="CY98" s="44"/>
      <c r="CZ98" s="44"/>
      <c r="DA98" s="44"/>
      <c r="DB98" s="44"/>
      <c r="DC98" s="44"/>
      <c r="DD98" s="44"/>
      <c r="DE98" s="44"/>
      <c r="DF98" s="44"/>
      <c r="DG98" s="44"/>
      <c r="DH98" s="44"/>
      <c r="DI98" s="44"/>
      <c r="DJ98" s="44"/>
      <c r="DK98" s="44"/>
      <c r="DL98" s="44"/>
      <c r="DM98" s="44"/>
      <c r="DN98" s="44"/>
      <c r="DO98" s="44"/>
      <c r="DP98" s="44"/>
      <c r="DQ98" s="44"/>
      <c r="DR98" s="44"/>
      <c r="DS98" s="44"/>
      <c r="DT98" s="44"/>
      <c r="DU98" s="44"/>
      <c r="DV98" s="44"/>
      <c r="DW98" s="44"/>
      <c r="DX98" s="44"/>
      <c r="DY98" s="44"/>
      <c r="DZ98" s="44"/>
      <c r="EA98" s="44"/>
      <c r="EB98" s="44"/>
      <c r="EC98" s="44"/>
      <c r="ED98" s="44"/>
      <c r="EE98" s="44"/>
      <c r="EF98" s="44"/>
      <c r="EG98" s="44"/>
      <c r="EH98" s="44"/>
      <c r="EI98" s="44"/>
      <c r="EJ98" s="44"/>
      <c r="EK98" s="44"/>
      <c r="EL98" s="44"/>
      <c r="EM98" s="44"/>
      <c r="EN98" s="44"/>
      <c r="EO98" s="44"/>
      <c r="EP98" s="44"/>
      <c r="EQ98" s="44"/>
      <c r="ER98" s="44"/>
      <c r="ES98" s="44"/>
    </row>
    <row r="99" spans="9:149" ht="15.75" customHeight="1" x14ac:dyDescent="0.25">
      <c r="I99" s="44"/>
      <c r="J99" s="44"/>
      <c r="K99" s="44"/>
      <c r="L99" s="44"/>
      <c r="M99" s="44"/>
      <c r="N99" s="44"/>
      <c r="O99" s="44"/>
      <c r="P99" s="44"/>
      <c r="Q99" s="44"/>
      <c r="R99" s="44"/>
      <c r="S99" s="44"/>
      <c r="T99" s="44"/>
      <c r="U99" s="44"/>
      <c r="V99" s="44"/>
      <c r="W99" s="44"/>
      <c r="X99" s="44"/>
      <c r="Y99" s="44"/>
      <c r="Z99" s="44"/>
      <c r="AA99" s="44"/>
      <c r="AB99" s="44"/>
      <c r="AC99" s="44"/>
      <c r="AD99" s="44"/>
      <c r="AE99" s="44"/>
      <c r="AF99" s="44"/>
      <c r="AG99" s="44"/>
      <c r="AH99" s="44"/>
      <c r="AI99" s="44"/>
      <c r="AJ99" s="44"/>
      <c r="AK99" s="44"/>
      <c r="AL99" s="44"/>
      <c r="AM99" s="44"/>
      <c r="AN99" s="44"/>
      <c r="AO99" s="44"/>
      <c r="AP99" s="44"/>
      <c r="AQ99" s="44"/>
      <c r="AR99" s="44"/>
      <c r="AS99" s="44"/>
      <c r="AT99" s="44"/>
      <c r="AU99" s="44"/>
      <c r="AV99" s="44"/>
      <c r="AW99" s="44"/>
      <c r="AX99" s="44"/>
      <c r="AY99" s="44"/>
      <c r="AZ99" s="44"/>
      <c r="BA99" s="44"/>
      <c r="BB99" s="44"/>
      <c r="BC99" s="44"/>
      <c r="BD99" s="44"/>
      <c r="BE99" s="44"/>
      <c r="BF99" s="44"/>
      <c r="BG99" s="44"/>
      <c r="BH99" s="44"/>
      <c r="BI99" s="44"/>
      <c r="BJ99" s="44"/>
      <c r="BK99" s="44"/>
      <c r="BL99" s="44"/>
      <c r="BM99" s="44"/>
      <c r="BN99" s="44"/>
      <c r="BO99" s="44"/>
      <c r="BP99" s="44"/>
      <c r="BQ99" s="44"/>
      <c r="BR99" s="44"/>
      <c r="BS99" s="44"/>
      <c r="BT99" s="44"/>
      <c r="BU99" s="44"/>
      <c r="BV99" s="44"/>
      <c r="BW99" s="44"/>
      <c r="BX99" s="44"/>
      <c r="BY99" s="44"/>
      <c r="BZ99" s="44"/>
      <c r="CA99" s="44"/>
      <c r="CB99" s="44"/>
      <c r="CC99" s="44"/>
      <c r="CD99" s="44"/>
      <c r="CE99" s="44"/>
      <c r="CF99" s="44"/>
      <c r="CG99" s="44"/>
      <c r="CH99" s="44"/>
      <c r="CI99" s="44"/>
      <c r="CJ99" s="44"/>
      <c r="CK99" s="44"/>
      <c r="CL99" s="44"/>
      <c r="CM99" s="44"/>
      <c r="CN99" s="44"/>
      <c r="CO99" s="44"/>
      <c r="CP99" s="44"/>
      <c r="CQ99" s="44"/>
      <c r="CR99" s="44"/>
      <c r="CS99" s="44"/>
      <c r="CT99" s="44"/>
      <c r="CU99" s="44"/>
      <c r="CV99" s="44"/>
      <c r="CW99" s="44"/>
      <c r="CX99" s="44"/>
      <c r="CY99" s="44"/>
      <c r="CZ99" s="44"/>
      <c r="DA99" s="44"/>
      <c r="DB99" s="44"/>
      <c r="DC99" s="44"/>
      <c r="DD99" s="44"/>
      <c r="DE99" s="44"/>
      <c r="DF99" s="44"/>
      <c r="DG99" s="44"/>
      <c r="DH99" s="44"/>
      <c r="DI99" s="44"/>
      <c r="DJ99" s="44"/>
      <c r="DK99" s="44"/>
      <c r="DL99" s="44"/>
      <c r="DM99" s="44"/>
      <c r="DN99" s="44"/>
      <c r="DO99" s="44"/>
      <c r="DP99" s="44"/>
      <c r="DQ99" s="44"/>
      <c r="DR99" s="44"/>
      <c r="DS99" s="44"/>
      <c r="DT99" s="44"/>
      <c r="DU99" s="44"/>
      <c r="DV99" s="44"/>
      <c r="DW99" s="44"/>
      <c r="DX99" s="44"/>
      <c r="DY99" s="44"/>
      <c r="DZ99" s="44"/>
      <c r="EA99" s="44"/>
      <c r="EB99" s="44"/>
      <c r="EC99" s="44"/>
      <c r="ED99" s="44"/>
      <c r="EE99" s="44"/>
      <c r="EF99" s="44"/>
      <c r="EG99" s="44"/>
      <c r="EH99" s="44"/>
      <c r="EI99" s="44"/>
      <c r="EJ99" s="44"/>
      <c r="EK99" s="44"/>
      <c r="EL99" s="44"/>
      <c r="EM99" s="44"/>
      <c r="EN99" s="44"/>
      <c r="EO99" s="44"/>
      <c r="EP99" s="44"/>
      <c r="EQ99" s="44"/>
      <c r="ER99" s="44"/>
      <c r="ES99" s="44"/>
    </row>
    <row r="100" spans="9:149" ht="15.75" customHeight="1" x14ac:dyDescent="0.25">
      <c r="I100" s="44"/>
      <c r="J100" s="44"/>
      <c r="K100" s="44"/>
      <c r="L100" s="44"/>
      <c r="M100" s="44"/>
      <c r="N100" s="44"/>
      <c r="O100" s="44"/>
      <c r="P100" s="44"/>
      <c r="Q100" s="44"/>
      <c r="R100" s="44"/>
      <c r="S100" s="44"/>
      <c r="T100" s="44"/>
      <c r="U100" s="44"/>
      <c r="V100" s="44"/>
      <c r="W100" s="44"/>
      <c r="X100" s="44"/>
      <c r="Y100" s="44"/>
      <c r="Z100" s="44"/>
      <c r="AA100" s="44"/>
      <c r="AB100" s="44"/>
      <c r="AC100" s="44"/>
      <c r="AD100" s="44"/>
      <c r="AE100" s="44"/>
      <c r="AF100" s="44"/>
      <c r="AG100" s="44"/>
      <c r="AH100" s="44"/>
      <c r="AI100" s="44"/>
      <c r="AJ100" s="44"/>
      <c r="AK100" s="44"/>
      <c r="AL100" s="44"/>
      <c r="AM100" s="44"/>
      <c r="AN100" s="44"/>
      <c r="AO100" s="44"/>
      <c r="AP100" s="44"/>
      <c r="AQ100" s="44"/>
      <c r="AR100" s="44"/>
      <c r="AS100" s="44"/>
      <c r="AT100" s="44"/>
      <c r="AU100" s="44"/>
      <c r="AV100" s="44"/>
      <c r="AW100" s="44"/>
      <c r="AX100" s="44"/>
      <c r="AY100" s="44"/>
      <c r="AZ100" s="44"/>
      <c r="BA100" s="44"/>
      <c r="BB100" s="44"/>
      <c r="BC100" s="44"/>
      <c r="BD100" s="44"/>
      <c r="BE100" s="44"/>
      <c r="BF100" s="44"/>
      <c r="BG100" s="44"/>
      <c r="BH100" s="44"/>
      <c r="BI100" s="44"/>
      <c r="BJ100" s="44"/>
      <c r="BK100" s="44"/>
      <c r="BL100" s="44"/>
      <c r="BM100" s="44"/>
      <c r="BN100" s="44"/>
      <c r="BO100" s="44"/>
      <c r="BP100" s="44"/>
      <c r="BQ100" s="44"/>
      <c r="BR100" s="44"/>
      <c r="BS100" s="44"/>
      <c r="BT100" s="44"/>
      <c r="BU100" s="44"/>
      <c r="BV100" s="44"/>
      <c r="BW100" s="44"/>
      <c r="BX100" s="44"/>
      <c r="BY100" s="44"/>
      <c r="BZ100" s="44"/>
      <c r="CA100" s="44"/>
      <c r="CB100" s="44"/>
      <c r="CC100" s="44"/>
      <c r="CD100" s="44"/>
      <c r="CE100" s="44"/>
      <c r="CF100" s="44"/>
      <c r="CG100" s="44"/>
      <c r="CH100" s="44"/>
      <c r="CI100" s="44"/>
      <c r="CJ100" s="44"/>
      <c r="CK100" s="44"/>
      <c r="CL100" s="44"/>
      <c r="CM100" s="44"/>
      <c r="CN100" s="44"/>
      <c r="CO100" s="44"/>
      <c r="CP100" s="44"/>
      <c r="CQ100" s="44"/>
      <c r="CR100" s="44"/>
      <c r="CS100" s="44"/>
      <c r="CT100" s="44"/>
      <c r="CU100" s="44"/>
      <c r="CV100" s="44"/>
      <c r="CW100" s="44"/>
      <c r="CX100" s="44"/>
      <c r="CY100" s="44"/>
      <c r="CZ100" s="44"/>
      <c r="DA100" s="44"/>
      <c r="DB100" s="44"/>
      <c r="DC100" s="44"/>
      <c r="DD100" s="44"/>
      <c r="DE100" s="44"/>
      <c r="DF100" s="44"/>
      <c r="DG100" s="44"/>
      <c r="DH100" s="44"/>
      <c r="DI100" s="44"/>
      <c r="DJ100" s="44"/>
      <c r="DK100" s="44"/>
      <c r="DL100" s="44"/>
      <c r="DM100" s="44"/>
      <c r="DN100" s="44"/>
      <c r="DO100" s="44"/>
      <c r="DP100" s="44"/>
      <c r="DQ100" s="44"/>
      <c r="DR100" s="44"/>
      <c r="DS100" s="44"/>
      <c r="DT100" s="44"/>
      <c r="DU100" s="44"/>
      <c r="DV100" s="44"/>
      <c r="DW100" s="44"/>
      <c r="DX100" s="44"/>
      <c r="DY100" s="44"/>
      <c r="DZ100" s="44"/>
      <c r="EA100" s="44"/>
      <c r="EB100" s="44"/>
      <c r="EC100" s="44"/>
      <c r="ED100" s="44"/>
      <c r="EE100" s="44"/>
      <c r="EF100" s="44"/>
      <c r="EG100" s="44"/>
      <c r="EH100" s="44"/>
      <c r="EI100" s="44"/>
      <c r="EJ100" s="44"/>
      <c r="EK100" s="44"/>
      <c r="EL100" s="44"/>
      <c r="EM100" s="44"/>
      <c r="EN100" s="44"/>
      <c r="EO100" s="44"/>
      <c r="EP100" s="44"/>
      <c r="EQ100" s="44"/>
      <c r="ER100" s="44"/>
      <c r="ES100" s="44"/>
    </row>
  </sheetData>
  <mergeCells count="37">
    <mergeCell ref="A10:I10"/>
    <mergeCell ref="J10:ES10"/>
    <mergeCell ref="FB10:FB12"/>
    <mergeCell ref="CL11:DO11"/>
    <mergeCell ref="DP11:ES11"/>
    <mergeCell ref="EX10:EX12"/>
    <mergeCell ref="EY10:EY12"/>
    <mergeCell ref="EZ10:EZ12"/>
    <mergeCell ref="FA10:FA12"/>
    <mergeCell ref="A6:F6"/>
    <mergeCell ref="G6:FC6"/>
    <mergeCell ref="A7:F7"/>
    <mergeCell ref="G7:FC7"/>
    <mergeCell ref="A8:F8"/>
    <mergeCell ref="G8:FC8"/>
    <mergeCell ref="FC10:FC12"/>
    <mergeCell ref="A5:F5"/>
    <mergeCell ref="G5:FC5"/>
    <mergeCell ref="A2:F4"/>
    <mergeCell ref="G2:FC2"/>
    <mergeCell ref="G3:FC3"/>
    <mergeCell ref="G4:ES4"/>
    <mergeCell ref="ET4:FC4"/>
    <mergeCell ref="ET10:ET12"/>
    <mergeCell ref="EU10:EU12"/>
    <mergeCell ref="EV10:EV12"/>
    <mergeCell ref="EW10:EW12"/>
    <mergeCell ref="A11:I11"/>
    <mergeCell ref="J11:AC11"/>
    <mergeCell ref="AD11:BG11"/>
    <mergeCell ref="BH11:CK11"/>
    <mergeCell ref="E19:K19"/>
    <mergeCell ref="L19:R19"/>
    <mergeCell ref="E17:K17"/>
    <mergeCell ref="L17:R17"/>
    <mergeCell ref="E18:K18"/>
    <mergeCell ref="L18:R18"/>
  </mergeCells>
  <dataValidations count="2">
    <dataValidation type="list" allowBlank="1" showErrorMessage="1" sqref="H13" xr:uid="{00000000-0002-0000-0000-000000000000}">
      <formula1>"suma,personas"</formula1>
    </dataValidation>
    <dataValidation type="custom" allowBlank="1" showErrorMessage="1" sqref="EY14" xr:uid="{00000000-0002-0000-0000-000001000000}">
      <formula1>LTE(LEN(EY14),(3000))</formula1>
    </dataValidation>
  </dataValidations>
  <pageMargins left="0.7" right="0.7" top="0.75" bottom="0.75" header="0" footer="0"/>
  <pageSetup paperSize="9"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C100"/>
  <sheetViews>
    <sheetView topLeftCell="DT1" zoomScale="57" zoomScaleNormal="57" workbookViewId="0">
      <selection activeCell="EP46" sqref="EP46"/>
    </sheetView>
  </sheetViews>
  <sheetFormatPr baseColWidth="10" defaultColWidth="14.42578125" defaultRowHeight="15" customHeight="1" x14ac:dyDescent="0.25"/>
  <cols>
    <col min="1" max="1" width="17.140625" customWidth="1"/>
    <col min="2" max="2" width="6.7109375" customWidth="1"/>
    <col min="3" max="3" width="23.140625" customWidth="1"/>
    <col min="4" max="4" width="15" customWidth="1"/>
    <col min="5" max="5" width="12" customWidth="1"/>
    <col min="6" max="6" width="15.5703125" customWidth="1"/>
    <col min="7" max="7" width="23.140625" customWidth="1"/>
    <col min="8" max="8" width="18.7109375" hidden="1" customWidth="1"/>
    <col min="9" max="9" width="23" hidden="1" customWidth="1"/>
    <col min="10" max="10" width="26.140625" hidden="1" customWidth="1"/>
    <col min="11" max="11" width="23" hidden="1" customWidth="1"/>
    <col min="12" max="12" width="20.5703125" hidden="1" customWidth="1"/>
    <col min="13" max="13" width="23" hidden="1" customWidth="1"/>
    <col min="14" max="14" width="20.5703125" hidden="1" customWidth="1"/>
    <col min="15" max="15" width="23" hidden="1" customWidth="1"/>
    <col min="16" max="16" width="20.5703125" hidden="1" customWidth="1"/>
    <col min="17" max="17" width="23" hidden="1" customWidth="1"/>
    <col min="18" max="18" width="20.5703125" hidden="1" customWidth="1"/>
    <col min="19" max="19" width="23" hidden="1" customWidth="1"/>
    <col min="20" max="20" width="20.5703125" hidden="1" customWidth="1"/>
    <col min="21" max="21" width="23" hidden="1" customWidth="1"/>
    <col min="22" max="25" width="16.85546875" hidden="1" customWidth="1"/>
    <col min="26" max="27" width="19.140625" customWidth="1"/>
    <col min="28" max="28" width="21.85546875" hidden="1" customWidth="1"/>
    <col min="29" max="30" width="15.7109375" hidden="1" customWidth="1"/>
    <col min="31" max="33" width="18.28515625" hidden="1" customWidth="1"/>
    <col min="34" max="34" width="21.28515625" hidden="1" customWidth="1"/>
    <col min="35" max="35" width="18.5703125" hidden="1" customWidth="1"/>
    <col min="36" max="36" width="20" hidden="1" customWidth="1"/>
    <col min="37" max="41" width="19" hidden="1" customWidth="1"/>
    <col min="42" max="42" width="21" hidden="1" customWidth="1"/>
    <col min="43" max="43" width="21.28515625" hidden="1" customWidth="1"/>
    <col min="44" max="44" width="17.5703125" hidden="1" customWidth="1"/>
    <col min="45" max="45" width="18" hidden="1" customWidth="1"/>
    <col min="46" max="46" width="17.5703125" hidden="1" customWidth="1"/>
    <col min="47" max="47" width="21.85546875" hidden="1" customWidth="1"/>
    <col min="48" max="48" width="20.28515625" hidden="1" customWidth="1"/>
    <col min="49" max="49" width="19.42578125" hidden="1" customWidth="1"/>
    <col min="50" max="50" width="19.140625" hidden="1" customWidth="1"/>
    <col min="51" max="51" width="17.7109375" hidden="1" customWidth="1"/>
    <col min="52" max="52" width="22.140625" hidden="1" customWidth="1"/>
    <col min="53" max="54" width="20.28515625" hidden="1" customWidth="1"/>
    <col min="55" max="55" width="25.42578125" hidden="1" customWidth="1"/>
    <col min="56" max="57" width="23.140625" customWidth="1"/>
    <col min="58" max="85" width="21.140625" hidden="1" customWidth="1"/>
    <col min="86" max="86" width="28.140625" customWidth="1"/>
    <col min="87" max="87" width="25.85546875" customWidth="1"/>
    <col min="88" max="88" width="20.5703125" hidden="1" customWidth="1"/>
    <col min="89" max="90" width="20.85546875" hidden="1" customWidth="1"/>
    <col min="91" max="102" width="21.140625" hidden="1" customWidth="1"/>
    <col min="103" max="103" width="21.7109375" hidden="1" customWidth="1"/>
    <col min="104" max="104" width="23" hidden="1" customWidth="1"/>
    <col min="105" max="105" width="19" hidden="1" customWidth="1"/>
    <col min="106" max="106" width="22.42578125" hidden="1" customWidth="1"/>
    <col min="107" max="107" width="17.42578125" hidden="1" customWidth="1"/>
    <col min="108" max="108" width="16.85546875" hidden="1" customWidth="1"/>
    <col min="109" max="109" width="19" hidden="1" customWidth="1"/>
    <col min="110" max="110" width="20" hidden="1" customWidth="1"/>
    <col min="111" max="111" width="19" hidden="1" customWidth="1"/>
    <col min="112" max="112" width="21.28515625" hidden="1" customWidth="1"/>
    <col min="113" max="113" width="25.7109375" hidden="1" customWidth="1"/>
    <col min="114" max="115" width="21.85546875" hidden="1" customWidth="1"/>
    <col min="116" max="116" width="27" customWidth="1"/>
    <col min="117" max="117" width="24.140625" customWidth="1"/>
    <col min="118" max="118" width="24" customWidth="1"/>
    <col min="119" max="124" width="18.5703125" customWidth="1"/>
    <col min="125" max="125" width="16.5703125" hidden="1" customWidth="1"/>
    <col min="126" max="128" width="15.7109375" hidden="1" customWidth="1"/>
    <col min="129" max="129" width="17.85546875" hidden="1" customWidth="1"/>
    <col min="130" max="130" width="15.7109375" hidden="1" customWidth="1"/>
    <col min="131" max="131" width="18" hidden="1" customWidth="1"/>
    <col min="132" max="142" width="15.7109375" hidden="1" customWidth="1"/>
    <col min="143" max="143" width="23.7109375" customWidth="1"/>
    <col min="144" max="145" width="20.140625" customWidth="1"/>
    <col min="146" max="146" width="24.85546875" customWidth="1"/>
    <col min="147" max="147" width="20.140625" customWidth="1"/>
    <col min="148" max="150" width="18" customWidth="1"/>
    <col min="151" max="151" width="28.85546875" customWidth="1"/>
    <col min="152" max="152" width="19.85546875" customWidth="1"/>
    <col min="153" max="153" width="39.85546875" customWidth="1"/>
    <col min="154" max="154" width="13.5703125" customWidth="1"/>
    <col min="155" max="155" width="12.5703125" customWidth="1"/>
    <col min="156" max="156" width="30.85546875" customWidth="1"/>
    <col min="157" max="157" width="30.5703125" customWidth="1"/>
    <col min="158" max="158" width="6" customWidth="1"/>
    <col min="159" max="159" width="10.85546875" customWidth="1"/>
  </cols>
  <sheetData>
    <row r="1" spans="1:159" ht="23.25" customHeight="1" x14ac:dyDescent="0.5">
      <c r="A1" s="555"/>
      <c r="B1" s="477"/>
      <c r="C1" s="477"/>
      <c r="D1" s="477"/>
      <c r="E1" s="478"/>
      <c r="F1" s="485" t="s">
        <v>0</v>
      </c>
      <c r="G1" s="471"/>
      <c r="H1" s="471"/>
      <c r="I1" s="471"/>
      <c r="J1" s="471"/>
      <c r="K1" s="471"/>
      <c r="L1" s="471"/>
      <c r="M1" s="471"/>
      <c r="N1" s="471"/>
      <c r="O1" s="471"/>
      <c r="P1" s="471"/>
      <c r="Q1" s="471"/>
      <c r="R1" s="471"/>
      <c r="S1" s="471"/>
      <c r="T1" s="471"/>
      <c r="U1" s="471"/>
      <c r="V1" s="471"/>
      <c r="W1" s="471"/>
      <c r="X1" s="471"/>
      <c r="Y1" s="471"/>
      <c r="Z1" s="471"/>
      <c r="AA1" s="471"/>
      <c r="AB1" s="471"/>
      <c r="AC1" s="471"/>
      <c r="AD1" s="471"/>
      <c r="AE1" s="471"/>
      <c r="AF1" s="471"/>
      <c r="AG1" s="471"/>
      <c r="AH1" s="471"/>
      <c r="AI1" s="471"/>
      <c r="AJ1" s="471"/>
      <c r="AK1" s="471"/>
      <c r="AL1" s="471"/>
      <c r="AM1" s="471"/>
      <c r="AN1" s="471"/>
      <c r="AO1" s="471"/>
      <c r="AP1" s="471"/>
      <c r="AQ1" s="471"/>
      <c r="AR1" s="471"/>
      <c r="AS1" s="471"/>
      <c r="AT1" s="471"/>
      <c r="AU1" s="471"/>
      <c r="AV1" s="471"/>
      <c r="AW1" s="471"/>
      <c r="AX1" s="471"/>
      <c r="AY1" s="471"/>
      <c r="AZ1" s="471"/>
      <c r="BA1" s="471"/>
      <c r="BB1" s="471"/>
      <c r="BC1" s="471"/>
      <c r="BD1" s="471"/>
      <c r="BE1" s="471"/>
      <c r="BF1" s="471"/>
      <c r="BG1" s="471"/>
      <c r="BH1" s="471"/>
      <c r="BI1" s="471"/>
      <c r="BJ1" s="471"/>
      <c r="BK1" s="471"/>
      <c r="BL1" s="471"/>
      <c r="BM1" s="471"/>
      <c r="BN1" s="471"/>
      <c r="BO1" s="471"/>
      <c r="BP1" s="471"/>
      <c r="BQ1" s="471"/>
      <c r="BR1" s="471"/>
      <c r="BS1" s="471"/>
      <c r="BT1" s="471"/>
      <c r="BU1" s="471"/>
      <c r="BV1" s="471"/>
      <c r="BW1" s="471"/>
      <c r="BX1" s="471"/>
      <c r="BY1" s="471"/>
      <c r="BZ1" s="471"/>
      <c r="CA1" s="471"/>
      <c r="CB1" s="471"/>
      <c r="CC1" s="471"/>
      <c r="CD1" s="471"/>
      <c r="CE1" s="471"/>
      <c r="CF1" s="471"/>
      <c r="CG1" s="471"/>
      <c r="CH1" s="471"/>
      <c r="CI1" s="471"/>
      <c r="CJ1" s="471"/>
      <c r="CK1" s="471"/>
      <c r="CL1" s="471"/>
      <c r="CM1" s="471"/>
      <c r="CN1" s="471"/>
      <c r="CO1" s="471"/>
      <c r="CP1" s="471"/>
      <c r="CQ1" s="471"/>
      <c r="CR1" s="471"/>
      <c r="CS1" s="471"/>
      <c r="CT1" s="471"/>
      <c r="CU1" s="471"/>
      <c r="CV1" s="471"/>
      <c r="CW1" s="471"/>
      <c r="CX1" s="471"/>
      <c r="CY1" s="471"/>
      <c r="CZ1" s="471"/>
      <c r="DA1" s="471"/>
      <c r="DB1" s="471"/>
      <c r="DC1" s="471"/>
      <c r="DD1" s="471"/>
      <c r="DE1" s="471"/>
      <c r="DF1" s="471"/>
      <c r="DG1" s="471"/>
      <c r="DH1" s="471"/>
      <c r="DI1" s="471"/>
      <c r="DJ1" s="471"/>
      <c r="DK1" s="471"/>
      <c r="DL1" s="471"/>
      <c r="DM1" s="471"/>
      <c r="DN1" s="471"/>
      <c r="DO1" s="471"/>
      <c r="DP1" s="471"/>
      <c r="DQ1" s="471"/>
      <c r="DR1" s="471"/>
      <c r="DS1" s="471"/>
      <c r="DT1" s="471"/>
      <c r="DU1" s="471"/>
      <c r="DV1" s="471"/>
      <c r="DW1" s="471"/>
      <c r="DX1" s="471"/>
      <c r="DY1" s="471"/>
      <c r="DZ1" s="471"/>
      <c r="EA1" s="471"/>
      <c r="EB1" s="471"/>
      <c r="EC1" s="471"/>
      <c r="ED1" s="471"/>
      <c r="EE1" s="471"/>
      <c r="EF1" s="471"/>
      <c r="EG1" s="471"/>
      <c r="EH1" s="471"/>
      <c r="EI1" s="471"/>
      <c r="EJ1" s="471"/>
      <c r="EK1" s="471"/>
      <c r="EL1" s="471"/>
      <c r="EM1" s="471"/>
      <c r="EN1" s="471"/>
      <c r="EO1" s="471"/>
      <c r="EP1" s="471"/>
      <c r="EQ1" s="471"/>
      <c r="ER1" s="471"/>
      <c r="ES1" s="471"/>
      <c r="ET1" s="471"/>
      <c r="EU1" s="471"/>
      <c r="EV1" s="471"/>
      <c r="EW1" s="471"/>
      <c r="EX1" s="471"/>
      <c r="EY1" s="471"/>
      <c r="EZ1" s="471"/>
      <c r="FA1" s="486"/>
      <c r="FB1" s="52"/>
      <c r="FC1" s="52"/>
    </row>
    <row r="2" spans="1:159" ht="23.25" customHeight="1" x14ac:dyDescent="0.5">
      <c r="A2" s="479"/>
      <c r="B2" s="480"/>
      <c r="C2" s="480"/>
      <c r="D2" s="480"/>
      <c r="E2" s="481"/>
      <c r="F2" s="559" t="s">
        <v>196</v>
      </c>
      <c r="G2" s="560"/>
      <c r="H2" s="560"/>
      <c r="I2" s="560"/>
      <c r="J2" s="560"/>
      <c r="K2" s="560"/>
      <c r="L2" s="560"/>
      <c r="M2" s="560"/>
      <c r="N2" s="560"/>
      <c r="O2" s="560"/>
      <c r="P2" s="560"/>
      <c r="Q2" s="560"/>
      <c r="R2" s="560"/>
      <c r="S2" s="560"/>
      <c r="T2" s="560"/>
      <c r="U2" s="560"/>
      <c r="V2" s="560"/>
      <c r="W2" s="560"/>
      <c r="X2" s="560"/>
      <c r="Y2" s="560"/>
      <c r="Z2" s="560"/>
      <c r="AA2" s="560"/>
      <c r="AB2" s="560"/>
      <c r="AC2" s="560"/>
      <c r="AD2" s="560"/>
      <c r="AE2" s="560"/>
      <c r="AF2" s="560"/>
      <c r="AG2" s="560"/>
      <c r="AH2" s="560"/>
      <c r="AI2" s="560"/>
      <c r="AJ2" s="560"/>
      <c r="AK2" s="560"/>
      <c r="AL2" s="560"/>
      <c r="AM2" s="560"/>
      <c r="AN2" s="560"/>
      <c r="AO2" s="560"/>
      <c r="AP2" s="560"/>
      <c r="AQ2" s="560"/>
      <c r="AR2" s="560"/>
      <c r="AS2" s="560"/>
      <c r="AT2" s="560"/>
      <c r="AU2" s="560"/>
      <c r="AV2" s="560"/>
      <c r="AW2" s="560"/>
      <c r="AX2" s="560"/>
      <c r="AY2" s="560"/>
      <c r="AZ2" s="560"/>
      <c r="BA2" s="560"/>
      <c r="BB2" s="560"/>
      <c r="BC2" s="560"/>
      <c r="BD2" s="560"/>
      <c r="BE2" s="560"/>
      <c r="BF2" s="560"/>
      <c r="BG2" s="560"/>
      <c r="BH2" s="560"/>
      <c r="BI2" s="560"/>
      <c r="BJ2" s="560"/>
      <c r="BK2" s="560"/>
      <c r="BL2" s="560"/>
      <c r="BM2" s="560"/>
      <c r="BN2" s="560"/>
      <c r="BO2" s="560"/>
      <c r="BP2" s="560"/>
      <c r="BQ2" s="560"/>
      <c r="BR2" s="560"/>
      <c r="BS2" s="560"/>
      <c r="BT2" s="560"/>
      <c r="BU2" s="560"/>
      <c r="BV2" s="560"/>
      <c r="BW2" s="560"/>
      <c r="BX2" s="560"/>
      <c r="BY2" s="560"/>
      <c r="BZ2" s="560"/>
      <c r="CA2" s="560"/>
      <c r="CB2" s="560"/>
      <c r="CC2" s="560"/>
      <c r="CD2" s="560"/>
      <c r="CE2" s="560"/>
      <c r="CF2" s="560"/>
      <c r="CG2" s="560"/>
      <c r="CH2" s="560"/>
      <c r="CI2" s="560"/>
      <c r="CJ2" s="560"/>
      <c r="CK2" s="560"/>
      <c r="CL2" s="560"/>
      <c r="CM2" s="560"/>
      <c r="CN2" s="560"/>
      <c r="CO2" s="560"/>
      <c r="CP2" s="560"/>
      <c r="CQ2" s="560"/>
      <c r="CR2" s="560"/>
      <c r="CS2" s="560"/>
      <c r="CT2" s="560"/>
      <c r="CU2" s="560"/>
      <c r="CV2" s="560"/>
      <c r="CW2" s="560"/>
      <c r="CX2" s="560"/>
      <c r="CY2" s="560"/>
      <c r="CZ2" s="560"/>
      <c r="DA2" s="560"/>
      <c r="DB2" s="560"/>
      <c r="DC2" s="560"/>
      <c r="DD2" s="560"/>
      <c r="DE2" s="560"/>
      <c r="DF2" s="560"/>
      <c r="DG2" s="560"/>
      <c r="DH2" s="560"/>
      <c r="DI2" s="560"/>
      <c r="DJ2" s="560"/>
      <c r="DK2" s="560"/>
      <c r="DL2" s="560"/>
      <c r="DM2" s="560"/>
      <c r="DN2" s="560"/>
      <c r="DO2" s="560"/>
      <c r="DP2" s="560"/>
      <c r="DQ2" s="560"/>
      <c r="DR2" s="560"/>
      <c r="DS2" s="560"/>
      <c r="DT2" s="560"/>
      <c r="DU2" s="560"/>
      <c r="DV2" s="560"/>
      <c r="DW2" s="560"/>
      <c r="DX2" s="560"/>
      <c r="DY2" s="560"/>
      <c r="DZ2" s="560"/>
      <c r="EA2" s="560"/>
      <c r="EB2" s="560"/>
      <c r="EC2" s="560"/>
      <c r="ED2" s="560"/>
      <c r="EE2" s="560"/>
      <c r="EF2" s="560"/>
      <c r="EG2" s="560"/>
      <c r="EH2" s="560"/>
      <c r="EI2" s="560"/>
      <c r="EJ2" s="560"/>
      <c r="EK2" s="560"/>
      <c r="EL2" s="560"/>
      <c r="EM2" s="560"/>
      <c r="EN2" s="560"/>
      <c r="EO2" s="560"/>
      <c r="EP2" s="560"/>
      <c r="EQ2" s="560"/>
      <c r="ER2" s="560"/>
      <c r="ES2" s="560"/>
      <c r="ET2" s="560"/>
      <c r="EU2" s="560"/>
      <c r="EV2" s="560"/>
      <c r="EW2" s="560"/>
      <c r="EX2" s="560"/>
      <c r="EY2" s="560"/>
      <c r="EZ2" s="560"/>
      <c r="FA2" s="561"/>
      <c r="FB2" s="52"/>
      <c r="FC2" s="52"/>
    </row>
    <row r="3" spans="1:159" ht="23.25" customHeight="1" x14ac:dyDescent="0.4">
      <c r="A3" s="482"/>
      <c r="B3" s="483"/>
      <c r="C3" s="483"/>
      <c r="D3" s="483"/>
      <c r="E3" s="484"/>
      <c r="F3" s="558" t="s">
        <v>2</v>
      </c>
      <c r="G3" s="474"/>
      <c r="H3" s="474"/>
      <c r="I3" s="474"/>
      <c r="J3" s="474"/>
      <c r="K3" s="474"/>
      <c r="L3" s="474"/>
      <c r="M3" s="474"/>
      <c r="N3" s="474"/>
      <c r="O3" s="474"/>
      <c r="P3" s="474"/>
      <c r="Q3" s="474"/>
      <c r="R3" s="474"/>
      <c r="S3" s="474"/>
      <c r="T3" s="474"/>
      <c r="U3" s="474"/>
      <c r="V3" s="474"/>
      <c r="W3" s="474"/>
      <c r="X3" s="474"/>
      <c r="Y3" s="474"/>
      <c r="Z3" s="474"/>
      <c r="AA3" s="474"/>
      <c r="AB3" s="474"/>
      <c r="AC3" s="474"/>
      <c r="AD3" s="474"/>
      <c r="AE3" s="474"/>
      <c r="AF3" s="474"/>
      <c r="AG3" s="474"/>
      <c r="AH3" s="474"/>
      <c r="AI3" s="474"/>
      <c r="AJ3" s="474"/>
      <c r="AK3" s="474"/>
      <c r="AL3" s="474"/>
      <c r="AM3" s="474"/>
      <c r="AN3" s="474"/>
      <c r="AO3" s="474"/>
      <c r="AP3" s="474"/>
      <c r="AQ3" s="474"/>
      <c r="AR3" s="474"/>
      <c r="AS3" s="474"/>
      <c r="AT3" s="474"/>
      <c r="AU3" s="474"/>
      <c r="AV3" s="474"/>
      <c r="AW3" s="474"/>
      <c r="AX3" s="474"/>
      <c r="AY3" s="474"/>
      <c r="AZ3" s="474"/>
      <c r="BA3" s="474"/>
      <c r="BB3" s="474"/>
      <c r="BC3" s="474"/>
      <c r="BD3" s="474"/>
      <c r="BE3" s="474"/>
      <c r="BF3" s="474"/>
      <c r="BG3" s="474"/>
      <c r="BH3" s="474"/>
      <c r="BI3" s="474"/>
      <c r="BJ3" s="474"/>
      <c r="BK3" s="474"/>
      <c r="BL3" s="474"/>
      <c r="BM3" s="474"/>
      <c r="BN3" s="474"/>
      <c r="BO3" s="474"/>
      <c r="BP3" s="474"/>
      <c r="BQ3" s="474"/>
      <c r="BR3" s="474"/>
      <c r="BS3" s="474"/>
      <c r="BT3" s="474"/>
      <c r="BU3" s="474"/>
      <c r="BV3" s="474"/>
      <c r="BW3" s="474"/>
      <c r="BX3" s="474"/>
      <c r="BY3" s="474"/>
      <c r="BZ3" s="474"/>
      <c r="CA3" s="474"/>
      <c r="CB3" s="474"/>
      <c r="CC3" s="474"/>
      <c r="CD3" s="474"/>
      <c r="CE3" s="474"/>
      <c r="CF3" s="474"/>
      <c r="CG3" s="474"/>
      <c r="CH3" s="474"/>
      <c r="CI3" s="474"/>
      <c r="CJ3" s="474"/>
      <c r="CK3" s="474"/>
      <c r="CL3" s="474"/>
      <c r="CM3" s="474"/>
      <c r="CN3" s="474"/>
      <c r="CO3" s="474"/>
      <c r="CP3" s="474"/>
      <c r="CQ3" s="474"/>
      <c r="CR3" s="474"/>
      <c r="CS3" s="474"/>
      <c r="CT3" s="474"/>
      <c r="CU3" s="474"/>
      <c r="CV3" s="474"/>
      <c r="CW3" s="474"/>
      <c r="CX3" s="474"/>
      <c r="CY3" s="474"/>
      <c r="CZ3" s="474"/>
      <c r="DA3" s="474"/>
      <c r="DB3" s="474"/>
      <c r="DC3" s="474"/>
      <c r="DD3" s="474"/>
      <c r="DE3" s="474"/>
      <c r="DF3" s="474"/>
      <c r="DG3" s="474"/>
      <c r="DH3" s="474"/>
      <c r="DI3" s="474"/>
      <c r="DJ3" s="474"/>
      <c r="DK3" s="474"/>
      <c r="DL3" s="474"/>
      <c r="DM3" s="474"/>
      <c r="DN3" s="474"/>
      <c r="DO3" s="474"/>
      <c r="DP3" s="474"/>
      <c r="DQ3" s="474"/>
      <c r="DR3" s="474"/>
      <c r="DS3" s="474"/>
      <c r="DT3" s="474"/>
      <c r="DU3" s="474"/>
      <c r="DV3" s="474"/>
      <c r="DW3" s="474"/>
      <c r="DX3" s="474"/>
      <c r="DY3" s="474"/>
      <c r="DZ3" s="474"/>
      <c r="EA3" s="474"/>
      <c r="EB3" s="474"/>
      <c r="EC3" s="474"/>
      <c r="ED3" s="474"/>
      <c r="EE3" s="474"/>
      <c r="EF3" s="474"/>
      <c r="EG3" s="474"/>
      <c r="EH3" s="474"/>
      <c r="EI3" s="474"/>
      <c r="EJ3" s="474"/>
      <c r="EK3" s="474"/>
      <c r="EL3" s="474"/>
      <c r="EM3" s="474"/>
      <c r="EN3" s="474"/>
      <c r="EO3" s="474"/>
      <c r="EP3" s="474"/>
      <c r="EQ3" s="474"/>
      <c r="ER3" s="563" t="s">
        <v>197</v>
      </c>
      <c r="ES3" s="474"/>
      <c r="ET3" s="474"/>
      <c r="EU3" s="474"/>
      <c r="EV3" s="474"/>
      <c r="EW3" s="474"/>
      <c r="EX3" s="474"/>
      <c r="EY3" s="474"/>
      <c r="EZ3" s="474"/>
      <c r="FA3" s="475"/>
      <c r="FB3" s="53"/>
      <c r="FC3" s="53"/>
    </row>
    <row r="4" spans="1:159" ht="35.25" customHeight="1" x14ac:dyDescent="0.25">
      <c r="A4" s="556" t="s">
        <v>4</v>
      </c>
      <c r="B4" s="474"/>
      <c r="C4" s="474"/>
      <c r="D4" s="474"/>
      <c r="E4" s="475"/>
      <c r="F4" s="473" t="s">
        <v>5</v>
      </c>
      <c r="G4" s="474"/>
      <c r="H4" s="474"/>
      <c r="I4" s="474"/>
      <c r="J4" s="474"/>
      <c r="K4" s="474"/>
      <c r="L4" s="474"/>
      <c r="M4" s="474"/>
      <c r="N4" s="474"/>
      <c r="O4" s="474"/>
      <c r="P4" s="474"/>
      <c r="Q4" s="474"/>
      <c r="R4" s="474"/>
      <c r="S4" s="474"/>
      <c r="T4" s="474"/>
      <c r="U4" s="474"/>
      <c r="V4" s="474"/>
      <c r="W4" s="474"/>
      <c r="X4" s="474"/>
      <c r="Y4" s="474"/>
      <c r="Z4" s="474"/>
      <c r="AA4" s="474"/>
      <c r="AB4" s="474"/>
      <c r="AC4" s="474"/>
      <c r="AD4" s="474"/>
      <c r="AE4" s="474"/>
      <c r="AF4" s="474"/>
      <c r="AG4" s="474"/>
      <c r="AH4" s="474"/>
      <c r="AI4" s="474"/>
      <c r="AJ4" s="474"/>
      <c r="AK4" s="474"/>
      <c r="AL4" s="474"/>
      <c r="AM4" s="474"/>
      <c r="AN4" s="474"/>
      <c r="AO4" s="474"/>
      <c r="AP4" s="474"/>
      <c r="AQ4" s="474"/>
      <c r="AR4" s="474"/>
      <c r="AS4" s="474"/>
      <c r="AT4" s="474"/>
      <c r="AU4" s="474"/>
      <c r="AV4" s="474"/>
      <c r="AW4" s="474"/>
      <c r="AX4" s="474"/>
      <c r="AY4" s="474"/>
      <c r="AZ4" s="474"/>
      <c r="BA4" s="474"/>
      <c r="BB4" s="474"/>
      <c r="BC4" s="474"/>
      <c r="BD4" s="474"/>
      <c r="BE4" s="474"/>
      <c r="BF4" s="474"/>
      <c r="BG4" s="474"/>
      <c r="BH4" s="474"/>
      <c r="BI4" s="474"/>
      <c r="BJ4" s="474"/>
      <c r="BK4" s="474"/>
      <c r="BL4" s="474"/>
      <c r="BM4" s="474"/>
      <c r="BN4" s="474"/>
      <c r="BO4" s="474"/>
      <c r="BP4" s="474"/>
      <c r="BQ4" s="474"/>
      <c r="BR4" s="474"/>
      <c r="BS4" s="474"/>
      <c r="BT4" s="474"/>
      <c r="BU4" s="474"/>
      <c r="BV4" s="474"/>
      <c r="BW4" s="474"/>
      <c r="BX4" s="474"/>
      <c r="BY4" s="474"/>
      <c r="BZ4" s="474"/>
      <c r="CA4" s="474"/>
      <c r="CB4" s="474"/>
      <c r="CC4" s="474"/>
      <c r="CD4" s="474"/>
      <c r="CE4" s="474"/>
      <c r="CF4" s="474"/>
      <c r="CG4" s="474"/>
      <c r="CH4" s="474"/>
      <c r="CI4" s="474"/>
      <c r="CJ4" s="474"/>
      <c r="CK4" s="474"/>
      <c r="CL4" s="474"/>
      <c r="CM4" s="474"/>
      <c r="CN4" s="474"/>
      <c r="CO4" s="474"/>
      <c r="CP4" s="474"/>
      <c r="CQ4" s="474"/>
      <c r="CR4" s="474"/>
      <c r="CS4" s="474"/>
      <c r="CT4" s="474"/>
      <c r="CU4" s="474"/>
      <c r="CV4" s="474"/>
      <c r="CW4" s="474"/>
      <c r="CX4" s="474"/>
      <c r="CY4" s="474"/>
      <c r="CZ4" s="474"/>
      <c r="DA4" s="474"/>
      <c r="DB4" s="474"/>
      <c r="DC4" s="474"/>
      <c r="DD4" s="474"/>
      <c r="DE4" s="474"/>
      <c r="DF4" s="474"/>
      <c r="DG4" s="474"/>
      <c r="DH4" s="474"/>
      <c r="DI4" s="474"/>
      <c r="DJ4" s="474"/>
      <c r="DK4" s="474"/>
      <c r="DL4" s="474"/>
      <c r="DM4" s="474"/>
      <c r="DN4" s="474"/>
      <c r="DO4" s="474"/>
      <c r="DP4" s="474"/>
      <c r="DQ4" s="474"/>
      <c r="DR4" s="474"/>
      <c r="DS4" s="474"/>
      <c r="DT4" s="474"/>
      <c r="DU4" s="474"/>
      <c r="DV4" s="474"/>
      <c r="DW4" s="474"/>
      <c r="DX4" s="474"/>
      <c r="DY4" s="474"/>
      <c r="DZ4" s="474"/>
      <c r="EA4" s="474"/>
      <c r="EB4" s="474"/>
      <c r="EC4" s="474"/>
      <c r="ED4" s="474"/>
      <c r="EE4" s="474"/>
      <c r="EF4" s="474"/>
      <c r="EG4" s="474"/>
      <c r="EH4" s="474"/>
      <c r="EI4" s="474"/>
      <c r="EJ4" s="474"/>
      <c r="EK4" s="474"/>
      <c r="EL4" s="474"/>
      <c r="EM4" s="474"/>
      <c r="EN4" s="474"/>
      <c r="EO4" s="474"/>
      <c r="EP4" s="474"/>
      <c r="EQ4" s="474"/>
      <c r="ER4" s="474"/>
      <c r="ES4" s="474"/>
      <c r="ET4" s="474"/>
      <c r="EU4" s="474"/>
      <c r="EV4" s="474"/>
      <c r="EW4" s="474"/>
      <c r="EX4" s="474"/>
      <c r="EY4" s="474"/>
      <c r="EZ4" s="474"/>
      <c r="FA4" s="475"/>
    </row>
    <row r="5" spans="1:159" ht="30" customHeight="1" x14ac:dyDescent="0.25">
      <c r="A5" s="556" t="s">
        <v>6</v>
      </c>
      <c r="B5" s="474"/>
      <c r="C5" s="474"/>
      <c r="D5" s="474"/>
      <c r="E5" s="475"/>
      <c r="F5" s="473" t="s">
        <v>7</v>
      </c>
      <c r="G5" s="474"/>
      <c r="H5" s="474"/>
      <c r="I5" s="474"/>
      <c r="J5" s="474"/>
      <c r="K5" s="474"/>
      <c r="L5" s="474"/>
      <c r="M5" s="474"/>
      <c r="N5" s="474"/>
      <c r="O5" s="474"/>
      <c r="P5" s="474"/>
      <c r="Q5" s="474"/>
      <c r="R5" s="474"/>
      <c r="S5" s="474"/>
      <c r="T5" s="474"/>
      <c r="U5" s="474"/>
      <c r="V5" s="474"/>
      <c r="W5" s="474"/>
      <c r="X5" s="474"/>
      <c r="Y5" s="474"/>
      <c r="Z5" s="474"/>
      <c r="AA5" s="474"/>
      <c r="AB5" s="474"/>
      <c r="AC5" s="474"/>
      <c r="AD5" s="474"/>
      <c r="AE5" s="474"/>
      <c r="AF5" s="474"/>
      <c r="AG5" s="474"/>
      <c r="AH5" s="474"/>
      <c r="AI5" s="474"/>
      <c r="AJ5" s="474"/>
      <c r="AK5" s="474"/>
      <c r="AL5" s="474"/>
      <c r="AM5" s="474"/>
      <c r="AN5" s="474"/>
      <c r="AO5" s="474"/>
      <c r="AP5" s="474"/>
      <c r="AQ5" s="474"/>
      <c r="AR5" s="474"/>
      <c r="AS5" s="474"/>
      <c r="AT5" s="474"/>
      <c r="AU5" s="474"/>
      <c r="AV5" s="474"/>
      <c r="AW5" s="474"/>
      <c r="AX5" s="474"/>
      <c r="AY5" s="474"/>
      <c r="AZ5" s="474"/>
      <c r="BA5" s="474"/>
      <c r="BB5" s="474"/>
      <c r="BC5" s="474"/>
      <c r="BD5" s="474"/>
      <c r="BE5" s="474"/>
      <c r="BF5" s="474"/>
      <c r="BG5" s="474"/>
      <c r="BH5" s="474"/>
      <c r="BI5" s="474"/>
      <c r="BJ5" s="474"/>
      <c r="BK5" s="474"/>
      <c r="BL5" s="474"/>
      <c r="BM5" s="474"/>
      <c r="BN5" s="474"/>
      <c r="BO5" s="474"/>
      <c r="BP5" s="474"/>
      <c r="BQ5" s="474"/>
      <c r="BR5" s="474"/>
      <c r="BS5" s="474"/>
      <c r="BT5" s="474"/>
      <c r="BU5" s="474"/>
      <c r="BV5" s="474"/>
      <c r="BW5" s="474"/>
      <c r="BX5" s="474"/>
      <c r="BY5" s="474"/>
      <c r="BZ5" s="474"/>
      <c r="CA5" s="474"/>
      <c r="CB5" s="474"/>
      <c r="CC5" s="474"/>
      <c r="CD5" s="474"/>
      <c r="CE5" s="474"/>
      <c r="CF5" s="474"/>
      <c r="CG5" s="474"/>
      <c r="CH5" s="474"/>
      <c r="CI5" s="474"/>
      <c r="CJ5" s="474"/>
      <c r="CK5" s="474"/>
      <c r="CL5" s="474"/>
      <c r="CM5" s="474"/>
      <c r="CN5" s="474"/>
      <c r="CO5" s="474"/>
      <c r="CP5" s="474"/>
      <c r="CQ5" s="474"/>
      <c r="CR5" s="474"/>
      <c r="CS5" s="474"/>
      <c r="CT5" s="474"/>
      <c r="CU5" s="474"/>
      <c r="CV5" s="474"/>
      <c r="CW5" s="474"/>
      <c r="CX5" s="474"/>
      <c r="CY5" s="474"/>
      <c r="CZ5" s="474"/>
      <c r="DA5" s="474"/>
      <c r="DB5" s="474"/>
      <c r="DC5" s="474"/>
      <c r="DD5" s="474"/>
      <c r="DE5" s="474"/>
      <c r="DF5" s="474"/>
      <c r="DG5" s="474"/>
      <c r="DH5" s="474"/>
      <c r="DI5" s="474"/>
      <c r="DJ5" s="474"/>
      <c r="DK5" s="474"/>
      <c r="DL5" s="474"/>
      <c r="DM5" s="474"/>
      <c r="DN5" s="474"/>
      <c r="DO5" s="474"/>
      <c r="DP5" s="474"/>
      <c r="DQ5" s="474"/>
      <c r="DR5" s="474"/>
      <c r="DS5" s="474"/>
      <c r="DT5" s="474"/>
      <c r="DU5" s="474"/>
      <c r="DV5" s="474"/>
      <c r="DW5" s="474"/>
      <c r="DX5" s="474"/>
      <c r="DY5" s="474"/>
      <c r="DZ5" s="474"/>
      <c r="EA5" s="474"/>
      <c r="EB5" s="474"/>
      <c r="EC5" s="474"/>
      <c r="ED5" s="474"/>
      <c r="EE5" s="474"/>
      <c r="EF5" s="474"/>
      <c r="EG5" s="474"/>
      <c r="EH5" s="474"/>
      <c r="EI5" s="474"/>
      <c r="EJ5" s="474"/>
      <c r="EK5" s="474"/>
      <c r="EL5" s="474"/>
      <c r="EM5" s="474"/>
      <c r="EN5" s="474"/>
      <c r="EO5" s="474"/>
      <c r="EP5" s="474"/>
      <c r="EQ5" s="474"/>
      <c r="ER5" s="474"/>
      <c r="ES5" s="474"/>
      <c r="ET5" s="474"/>
      <c r="EU5" s="474"/>
      <c r="EV5" s="474"/>
      <c r="EW5" s="474"/>
      <c r="EX5" s="474"/>
      <c r="EY5" s="474"/>
      <c r="EZ5" s="474"/>
      <c r="FA5" s="475"/>
    </row>
    <row r="6" spans="1:159" ht="20.25" customHeight="1" x14ac:dyDescent="0.25">
      <c r="A6" s="1"/>
      <c r="B6" s="1"/>
      <c r="C6" s="1"/>
      <c r="D6" s="54"/>
      <c r="E6" s="54"/>
      <c r="F6" s="55"/>
      <c r="G6" s="56"/>
      <c r="H6" s="56"/>
      <c r="I6" s="56"/>
      <c r="J6" s="56"/>
      <c r="K6" s="56"/>
      <c r="L6" s="56"/>
      <c r="M6" s="56"/>
      <c r="N6" s="56"/>
      <c r="O6" s="56"/>
      <c r="P6" s="56"/>
      <c r="Q6" s="56"/>
      <c r="R6" s="56"/>
      <c r="S6" s="56"/>
      <c r="T6" s="56"/>
      <c r="U6" s="56"/>
      <c r="V6" s="56"/>
      <c r="W6" s="56"/>
      <c r="X6" s="56"/>
      <c r="Y6" s="56"/>
      <c r="Z6" s="56"/>
      <c r="AA6" s="56"/>
      <c r="AB6" s="56"/>
      <c r="AC6" s="56"/>
      <c r="AD6" s="56"/>
      <c r="AE6" s="56"/>
      <c r="AF6" s="56"/>
      <c r="AG6" s="56"/>
      <c r="AH6" s="56"/>
      <c r="AI6" s="56"/>
      <c r="AJ6" s="56"/>
      <c r="AK6" s="56"/>
      <c r="AL6" s="56"/>
      <c r="AM6" s="56"/>
      <c r="AN6" s="56"/>
      <c r="AO6" s="56"/>
      <c r="AP6" s="56"/>
      <c r="AQ6" s="56"/>
      <c r="AR6" s="56"/>
      <c r="AS6" s="56"/>
      <c r="AT6" s="56"/>
      <c r="AU6" s="56"/>
      <c r="AV6" s="56"/>
      <c r="AW6" s="56"/>
      <c r="AX6" s="56"/>
      <c r="AY6" s="56"/>
      <c r="AZ6" s="56"/>
      <c r="BA6" s="56"/>
      <c r="BB6" s="56"/>
      <c r="BC6" s="56"/>
      <c r="BD6" s="56"/>
      <c r="BE6" s="56"/>
      <c r="BF6" s="56"/>
      <c r="BG6" s="56"/>
      <c r="BH6" s="56"/>
      <c r="BI6" s="56"/>
      <c r="BJ6" s="56"/>
      <c r="BK6" s="56"/>
      <c r="BL6" s="56"/>
      <c r="BM6" s="56"/>
      <c r="BN6" s="56"/>
      <c r="BO6" s="56"/>
      <c r="BP6" s="56"/>
      <c r="BQ6" s="56"/>
      <c r="BR6" s="56"/>
      <c r="BS6" s="56"/>
      <c r="BT6" s="56"/>
      <c r="BU6" s="56"/>
      <c r="BV6" s="56"/>
      <c r="BW6" s="56"/>
      <c r="BX6" s="56"/>
      <c r="BY6" s="56"/>
      <c r="BZ6" s="56"/>
      <c r="CA6" s="56"/>
      <c r="CB6" s="56"/>
      <c r="CC6" s="56"/>
      <c r="CD6" s="56"/>
      <c r="CE6" s="56"/>
      <c r="CF6" s="56"/>
      <c r="CG6" s="56"/>
      <c r="CH6" s="56"/>
      <c r="CI6" s="56"/>
      <c r="CJ6" s="56"/>
      <c r="CK6" s="56"/>
      <c r="CL6" s="56"/>
      <c r="CM6" s="56"/>
      <c r="CN6" s="56"/>
      <c r="CO6" s="56"/>
      <c r="CP6" s="56"/>
      <c r="CQ6" s="56"/>
      <c r="CR6" s="56"/>
      <c r="CS6" s="56"/>
      <c r="CT6" s="56"/>
      <c r="CU6" s="56"/>
      <c r="CV6" s="56"/>
      <c r="CW6" s="56"/>
      <c r="CX6" s="56"/>
      <c r="CY6" s="56"/>
      <c r="CZ6" s="56"/>
      <c r="DA6" s="56"/>
      <c r="DB6" s="56"/>
      <c r="DC6" s="56"/>
      <c r="DD6" s="56"/>
      <c r="DE6" s="56"/>
      <c r="DF6" s="56"/>
      <c r="DG6" s="56"/>
      <c r="DH6" s="56"/>
      <c r="DI6" s="56"/>
      <c r="DJ6" s="56"/>
      <c r="DK6" s="56"/>
      <c r="DL6" s="56"/>
      <c r="DM6" s="56"/>
      <c r="DN6" s="56"/>
      <c r="DO6" s="56"/>
      <c r="DP6" s="56"/>
      <c r="DQ6" s="56"/>
      <c r="DR6" s="56"/>
      <c r="DS6" s="56"/>
      <c r="DT6" s="56"/>
      <c r="DU6" s="56"/>
      <c r="DV6" s="56"/>
      <c r="DW6" s="56"/>
      <c r="DX6" s="56"/>
      <c r="DY6" s="56"/>
      <c r="DZ6" s="56"/>
      <c r="EA6" s="56"/>
      <c r="EB6" s="56"/>
      <c r="EC6" s="56"/>
      <c r="ED6" s="56"/>
      <c r="EE6" s="56"/>
      <c r="EF6" s="56"/>
      <c r="EG6" s="56"/>
      <c r="EH6" s="56"/>
      <c r="EI6" s="56"/>
      <c r="EJ6" s="56"/>
      <c r="EK6" s="56"/>
      <c r="EL6" s="56"/>
      <c r="EM6" s="56"/>
      <c r="EN6" s="56"/>
      <c r="EO6" s="56"/>
      <c r="EP6" s="56"/>
      <c r="EQ6" s="56"/>
      <c r="ER6" s="57"/>
      <c r="ES6" s="57"/>
      <c r="ET6" s="1"/>
      <c r="EU6" s="1"/>
      <c r="EV6" s="1"/>
      <c r="EW6" s="1"/>
      <c r="EX6" s="1"/>
      <c r="EY6" s="1"/>
      <c r="EZ6" s="1"/>
      <c r="FA6" s="1"/>
    </row>
    <row r="7" spans="1:159" ht="20.25" customHeight="1" x14ac:dyDescent="0.25">
      <c r="A7" s="557" t="s">
        <v>198</v>
      </c>
      <c r="B7" s="477"/>
      <c r="C7" s="477"/>
      <c r="D7" s="477"/>
      <c r="E7" s="477"/>
      <c r="F7" s="477"/>
      <c r="G7" s="478"/>
      <c r="H7" s="562" t="s">
        <v>199</v>
      </c>
      <c r="I7" s="474"/>
      <c r="J7" s="474"/>
      <c r="K7" s="474"/>
      <c r="L7" s="474"/>
      <c r="M7" s="474"/>
      <c r="N7" s="474"/>
      <c r="O7" s="474"/>
      <c r="P7" s="474"/>
      <c r="Q7" s="474"/>
      <c r="R7" s="474"/>
      <c r="S7" s="474"/>
      <c r="T7" s="474"/>
      <c r="U7" s="474"/>
      <c r="V7" s="474"/>
      <c r="W7" s="474"/>
      <c r="X7" s="474"/>
      <c r="Y7" s="474"/>
      <c r="Z7" s="474"/>
      <c r="AA7" s="474"/>
      <c r="AB7" s="474"/>
      <c r="AC7" s="474"/>
      <c r="AD7" s="474"/>
      <c r="AE7" s="474"/>
      <c r="AF7" s="474"/>
      <c r="AG7" s="474"/>
      <c r="AH7" s="474"/>
      <c r="AI7" s="474"/>
      <c r="AJ7" s="474"/>
      <c r="AK7" s="474"/>
      <c r="AL7" s="474"/>
      <c r="AM7" s="474"/>
      <c r="AN7" s="474"/>
      <c r="AO7" s="474"/>
      <c r="AP7" s="474"/>
      <c r="AQ7" s="474"/>
      <c r="AR7" s="474"/>
      <c r="AS7" s="474"/>
      <c r="AT7" s="474"/>
      <c r="AU7" s="474"/>
      <c r="AV7" s="474"/>
      <c r="AW7" s="474"/>
      <c r="AX7" s="474"/>
      <c r="AY7" s="474"/>
      <c r="AZ7" s="474"/>
      <c r="BA7" s="474"/>
      <c r="BB7" s="474"/>
      <c r="BC7" s="474"/>
      <c r="BD7" s="474"/>
      <c r="BE7" s="474"/>
      <c r="BF7" s="474"/>
      <c r="BG7" s="474"/>
      <c r="BH7" s="474"/>
      <c r="BI7" s="474"/>
      <c r="BJ7" s="474"/>
      <c r="BK7" s="474"/>
      <c r="BL7" s="474"/>
      <c r="BM7" s="474"/>
      <c r="BN7" s="474"/>
      <c r="BO7" s="474"/>
      <c r="BP7" s="474"/>
      <c r="BQ7" s="474"/>
      <c r="BR7" s="474"/>
      <c r="BS7" s="474"/>
      <c r="BT7" s="474"/>
      <c r="BU7" s="474"/>
      <c r="BV7" s="474"/>
      <c r="BW7" s="474"/>
      <c r="BX7" s="474"/>
      <c r="BY7" s="474"/>
      <c r="BZ7" s="474"/>
      <c r="CA7" s="474"/>
      <c r="CB7" s="474"/>
      <c r="CC7" s="474"/>
      <c r="CD7" s="474"/>
      <c r="CE7" s="474"/>
      <c r="CF7" s="474"/>
      <c r="CG7" s="474"/>
      <c r="CH7" s="474"/>
      <c r="CI7" s="474"/>
      <c r="CJ7" s="474"/>
      <c r="CK7" s="474"/>
      <c r="CL7" s="474"/>
      <c r="CM7" s="474"/>
      <c r="CN7" s="474"/>
      <c r="CO7" s="474"/>
      <c r="CP7" s="474"/>
      <c r="CQ7" s="474"/>
      <c r="CR7" s="474"/>
      <c r="CS7" s="474"/>
      <c r="CT7" s="474"/>
      <c r="CU7" s="474"/>
      <c r="CV7" s="474"/>
      <c r="CW7" s="474"/>
      <c r="CX7" s="474"/>
      <c r="CY7" s="474"/>
      <c r="CZ7" s="474"/>
      <c r="DA7" s="474"/>
      <c r="DB7" s="474"/>
      <c r="DC7" s="474"/>
      <c r="DD7" s="474"/>
      <c r="DE7" s="474"/>
      <c r="DF7" s="474"/>
      <c r="DG7" s="474"/>
      <c r="DH7" s="474"/>
      <c r="DI7" s="474"/>
      <c r="DJ7" s="474"/>
      <c r="DK7" s="474"/>
      <c r="DL7" s="474"/>
      <c r="DM7" s="474"/>
      <c r="DN7" s="474"/>
      <c r="DO7" s="474"/>
      <c r="DP7" s="474"/>
      <c r="DQ7" s="474"/>
      <c r="DR7" s="474"/>
      <c r="DS7" s="474"/>
      <c r="DT7" s="474"/>
      <c r="DU7" s="474"/>
      <c r="DV7" s="474"/>
      <c r="DW7" s="474"/>
      <c r="DX7" s="474"/>
      <c r="DY7" s="474"/>
      <c r="DZ7" s="474"/>
      <c r="EA7" s="474"/>
      <c r="EB7" s="474"/>
      <c r="EC7" s="474"/>
      <c r="ED7" s="474"/>
      <c r="EE7" s="474"/>
      <c r="EF7" s="474"/>
      <c r="EG7" s="474"/>
      <c r="EH7" s="474"/>
      <c r="EI7" s="474"/>
      <c r="EJ7" s="474"/>
      <c r="EK7" s="474"/>
      <c r="EL7" s="474"/>
      <c r="EM7" s="474"/>
      <c r="EN7" s="474"/>
      <c r="EO7" s="474"/>
      <c r="EP7" s="474"/>
      <c r="EQ7" s="491"/>
      <c r="ER7" s="493" t="s">
        <v>14</v>
      </c>
      <c r="ES7" s="493" t="s">
        <v>15</v>
      </c>
      <c r="ET7" s="523" t="s">
        <v>16</v>
      </c>
      <c r="EU7" s="497" t="s">
        <v>200</v>
      </c>
      <c r="EV7" s="517" t="s">
        <v>18</v>
      </c>
      <c r="EW7" s="520" t="s">
        <v>19</v>
      </c>
      <c r="EX7" s="502" t="s">
        <v>20</v>
      </c>
      <c r="EY7" s="502" t="s">
        <v>21</v>
      </c>
      <c r="EZ7" s="502" t="s">
        <v>22</v>
      </c>
      <c r="FA7" s="467" t="s">
        <v>23</v>
      </c>
      <c r="FB7" s="58"/>
      <c r="FC7" s="58"/>
    </row>
    <row r="8" spans="1:159" ht="22.5" customHeight="1" x14ac:dyDescent="0.25">
      <c r="A8" s="482"/>
      <c r="B8" s="483"/>
      <c r="C8" s="483"/>
      <c r="D8" s="483"/>
      <c r="E8" s="483"/>
      <c r="F8" s="483"/>
      <c r="G8" s="484"/>
      <c r="H8" s="505" t="s">
        <v>201</v>
      </c>
      <c r="I8" s="474"/>
      <c r="J8" s="474"/>
      <c r="K8" s="474"/>
      <c r="L8" s="474"/>
      <c r="M8" s="474"/>
      <c r="N8" s="474"/>
      <c r="O8" s="474"/>
      <c r="P8" s="474"/>
      <c r="Q8" s="474"/>
      <c r="R8" s="474"/>
      <c r="S8" s="474"/>
      <c r="T8" s="474"/>
      <c r="U8" s="474"/>
      <c r="V8" s="474"/>
      <c r="W8" s="474"/>
      <c r="X8" s="474"/>
      <c r="Y8" s="474"/>
      <c r="Z8" s="474"/>
      <c r="AA8" s="475"/>
      <c r="AB8" s="499" t="s">
        <v>202</v>
      </c>
      <c r="AC8" s="474"/>
      <c r="AD8" s="474"/>
      <c r="AE8" s="474"/>
      <c r="AF8" s="474"/>
      <c r="AG8" s="474"/>
      <c r="AH8" s="474"/>
      <c r="AI8" s="474"/>
      <c r="AJ8" s="474"/>
      <c r="AK8" s="474"/>
      <c r="AL8" s="474"/>
      <c r="AM8" s="474"/>
      <c r="AN8" s="474"/>
      <c r="AO8" s="474"/>
      <c r="AP8" s="474"/>
      <c r="AQ8" s="474"/>
      <c r="AR8" s="474"/>
      <c r="AS8" s="474"/>
      <c r="AT8" s="474"/>
      <c r="AU8" s="474"/>
      <c r="AV8" s="474"/>
      <c r="AW8" s="474"/>
      <c r="AX8" s="474"/>
      <c r="AY8" s="474"/>
      <c r="AZ8" s="474"/>
      <c r="BA8" s="474"/>
      <c r="BB8" s="474"/>
      <c r="BC8" s="474"/>
      <c r="BD8" s="474"/>
      <c r="BE8" s="475"/>
      <c r="BF8" s="499" t="s">
        <v>27</v>
      </c>
      <c r="BG8" s="474"/>
      <c r="BH8" s="474"/>
      <c r="BI8" s="474"/>
      <c r="BJ8" s="474"/>
      <c r="BK8" s="474"/>
      <c r="BL8" s="474"/>
      <c r="BM8" s="474"/>
      <c r="BN8" s="474"/>
      <c r="BO8" s="474"/>
      <c r="BP8" s="474"/>
      <c r="BQ8" s="474"/>
      <c r="BR8" s="474"/>
      <c r="BS8" s="474"/>
      <c r="BT8" s="474"/>
      <c r="BU8" s="474"/>
      <c r="BV8" s="474"/>
      <c r="BW8" s="474"/>
      <c r="BX8" s="474"/>
      <c r="BY8" s="474"/>
      <c r="BZ8" s="474"/>
      <c r="CA8" s="474"/>
      <c r="CB8" s="474"/>
      <c r="CC8" s="474"/>
      <c r="CD8" s="474"/>
      <c r="CE8" s="474"/>
      <c r="CF8" s="474"/>
      <c r="CG8" s="474"/>
      <c r="CH8" s="474"/>
      <c r="CI8" s="475"/>
      <c r="CJ8" s="514" t="s">
        <v>28</v>
      </c>
      <c r="CK8" s="515"/>
      <c r="CL8" s="515"/>
      <c r="CM8" s="515"/>
      <c r="CN8" s="515"/>
      <c r="CO8" s="515"/>
      <c r="CP8" s="515"/>
      <c r="CQ8" s="515"/>
      <c r="CR8" s="515"/>
      <c r="CS8" s="515"/>
      <c r="CT8" s="515"/>
      <c r="CU8" s="515"/>
      <c r="CV8" s="515"/>
      <c r="CW8" s="515"/>
      <c r="CX8" s="515"/>
      <c r="CY8" s="515"/>
      <c r="CZ8" s="515"/>
      <c r="DA8" s="515"/>
      <c r="DB8" s="515"/>
      <c r="DC8" s="515"/>
      <c r="DD8" s="515"/>
      <c r="DE8" s="515"/>
      <c r="DF8" s="515"/>
      <c r="DG8" s="515"/>
      <c r="DH8" s="515"/>
      <c r="DI8" s="515"/>
      <c r="DJ8" s="515"/>
      <c r="DK8" s="515"/>
      <c r="DL8" s="515"/>
      <c r="DM8" s="516"/>
      <c r="DN8" s="532" t="s">
        <v>29</v>
      </c>
      <c r="DO8" s="515"/>
      <c r="DP8" s="515"/>
      <c r="DQ8" s="515"/>
      <c r="DR8" s="515"/>
      <c r="DS8" s="515"/>
      <c r="DT8" s="515"/>
      <c r="DU8" s="515"/>
      <c r="DV8" s="515"/>
      <c r="DW8" s="515"/>
      <c r="DX8" s="515"/>
      <c r="DY8" s="515"/>
      <c r="DZ8" s="515"/>
      <c r="EA8" s="515"/>
      <c r="EB8" s="515"/>
      <c r="EC8" s="515"/>
      <c r="ED8" s="515"/>
      <c r="EE8" s="515"/>
      <c r="EF8" s="515"/>
      <c r="EG8" s="515"/>
      <c r="EH8" s="515"/>
      <c r="EI8" s="515"/>
      <c r="EJ8" s="515"/>
      <c r="EK8" s="515"/>
      <c r="EL8" s="515"/>
      <c r="EM8" s="515"/>
      <c r="EN8" s="515"/>
      <c r="EO8" s="515"/>
      <c r="EP8" s="515"/>
      <c r="EQ8" s="533"/>
      <c r="ER8" s="494"/>
      <c r="ES8" s="494"/>
      <c r="ET8" s="494"/>
      <c r="EU8" s="494"/>
      <c r="EV8" s="518"/>
      <c r="EW8" s="521"/>
      <c r="EX8" s="503"/>
      <c r="EY8" s="503"/>
      <c r="EZ8" s="503"/>
      <c r="FA8" s="468"/>
      <c r="FB8" s="58"/>
      <c r="FC8" s="58"/>
    </row>
    <row r="9" spans="1:159" ht="93" customHeight="1" x14ac:dyDescent="0.25">
      <c r="A9" s="59" t="s">
        <v>203</v>
      </c>
      <c r="B9" s="60" t="s">
        <v>204</v>
      </c>
      <c r="C9" s="61" t="s">
        <v>205</v>
      </c>
      <c r="D9" s="61" t="s">
        <v>206</v>
      </c>
      <c r="E9" s="61" t="s">
        <v>207</v>
      </c>
      <c r="F9" s="61" t="s">
        <v>208</v>
      </c>
      <c r="G9" s="62" t="s">
        <v>209</v>
      </c>
      <c r="H9" s="19" t="s">
        <v>210</v>
      </c>
      <c r="I9" s="11" t="s">
        <v>211</v>
      </c>
      <c r="J9" s="12" t="s">
        <v>212</v>
      </c>
      <c r="K9" s="11" t="s">
        <v>213</v>
      </c>
      <c r="L9" s="12" t="s">
        <v>214</v>
      </c>
      <c r="M9" s="11" t="s">
        <v>215</v>
      </c>
      <c r="N9" s="12" t="s">
        <v>216</v>
      </c>
      <c r="O9" s="11" t="s">
        <v>217</v>
      </c>
      <c r="P9" s="12" t="s">
        <v>218</v>
      </c>
      <c r="Q9" s="11" t="s">
        <v>219</v>
      </c>
      <c r="R9" s="12" t="s">
        <v>220</v>
      </c>
      <c r="S9" s="11" t="s">
        <v>221</v>
      </c>
      <c r="T9" s="12" t="s">
        <v>222</v>
      </c>
      <c r="U9" s="11" t="s">
        <v>223</v>
      </c>
      <c r="V9" s="13" t="s">
        <v>224</v>
      </c>
      <c r="W9" s="14" t="s">
        <v>54</v>
      </c>
      <c r="X9" s="18" t="s">
        <v>55</v>
      </c>
      <c r="Y9" s="16" t="s">
        <v>56</v>
      </c>
      <c r="Z9" s="17" t="s">
        <v>57</v>
      </c>
      <c r="AA9" s="16" t="s">
        <v>58</v>
      </c>
      <c r="AB9" s="10" t="s">
        <v>225</v>
      </c>
      <c r="AC9" s="11" t="s">
        <v>226</v>
      </c>
      <c r="AD9" s="12" t="s">
        <v>227</v>
      </c>
      <c r="AE9" s="11" t="s">
        <v>228</v>
      </c>
      <c r="AF9" s="12" t="s">
        <v>229</v>
      </c>
      <c r="AG9" s="11" t="s">
        <v>230</v>
      </c>
      <c r="AH9" s="12" t="s">
        <v>231</v>
      </c>
      <c r="AI9" s="11" t="s">
        <v>232</v>
      </c>
      <c r="AJ9" s="12" t="s">
        <v>233</v>
      </c>
      <c r="AK9" s="11" t="s">
        <v>234</v>
      </c>
      <c r="AL9" s="12" t="s">
        <v>235</v>
      </c>
      <c r="AM9" s="11" t="s">
        <v>236</v>
      </c>
      <c r="AN9" s="12" t="s">
        <v>237</v>
      </c>
      <c r="AO9" s="11" t="s">
        <v>238</v>
      </c>
      <c r="AP9" s="12" t="s">
        <v>239</v>
      </c>
      <c r="AQ9" s="11" t="s">
        <v>240</v>
      </c>
      <c r="AR9" s="12" t="s">
        <v>241</v>
      </c>
      <c r="AS9" s="11" t="s">
        <v>242</v>
      </c>
      <c r="AT9" s="12" t="s">
        <v>243</v>
      </c>
      <c r="AU9" s="11" t="s">
        <v>244</v>
      </c>
      <c r="AV9" s="12" t="s">
        <v>245</v>
      </c>
      <c r="AW9" s="11" t="s">
        <v>246</v>
      </c>
      <c r="AX9" s="12" t="s">
        <v>247</v>
      </c>
      <c r="AY9" s="11" t="s">
        <v>248</v>
      </c>
      <c r="AZ9" s="13" t="s">
        <v>249</v>
      </c>
      <c r="BA9" s="14" t="s">
        <v>54</v>
      </c>
      <c r="BB9" s="18" t="s">
        <v>84</v>
      </c>
      <c r="BC9" s="16" t="s">
        <v>85</v>
      </c>
      <c r="BD9" s="17" t="s">
        <v>86</v>
      </c>
      <c r="BE9" s="16" t="s">
        <v>87</v>
      </c>
      <c r="BF9" s="10" t="s">
        <v>250</v>
      </c>
      <c r="BG9" s="11" t="s">
        <v>251</v>
      </c>
      <c r="BH9" s="12" t="s">
        <v>252</v>
      </c>
      <c r="BI9" s="11" t="s">
        <v>253</v>
      </c>
      <c r="BJ9" s="12" t="s">
        <v>254</v>
      </c>
      <c r="BK9" s="11" t="s">
        <v>255</v>
      </c>
      <c r="BL9" s="12" t="s">
        <v>256</v>
      </c>
      <c r="BM9" s="11" t="s">
        <v>257</v>
      </c>
      <c r="BN9" s="12" t="s">
        <v>258</v>
      </c>
      <c r="BO9" s="11" t="s">
        <v>259</v>
      </c>
      <c r="BP9" s="12" t="s">
        <v>260</v>
      </c>
      <c r="BQ9" s="11" t="s">
        <v>261</v>
      </c>
      <c r="BR9" s="12" t="s">
        <v>262</v>
      </c>
      <c r="BS9" s="11" t="s">
        <v>263</v>
      </c>
      <c r="BT9" s="12" t="s">
        <v>264</v>
      </c>
      <c r="BU9" s="11" t="s">
        <v>265</v>
      </c>
      <c r="BV9" s="12" t="s">
        <v>266</v>
      </c>
      <c r="BW9" s="11" t="s">
        <v>267</v>
      </c>
      <c r="BX9" s="12" t="s">
        <v>268</v>
      </c>
      <c r="BY9" s="11" t="s">
        <v>269</v>
      </c>
      <c r="BZ9" s="12" t="s">
        <v>270</v>
      </c>
      <c r="CA9" s="11" t="s">
        <v>271</v>
      </c>
      <c r="CB9" s="12" t="s">
        <v>272</v>
      </c>
      <c r="CC9" s="11" t="s">
        <v>273</v>
      </c>
      <c r="CD9" s="13" t="s">
        <v>274</v>
      </c>
      <c r="CE9" s="14" t="s">
        <v>54</v>
      </c>
      <c r="CF9" s="18" t="s">
        <v>113</v>
      </c>
      <c r="CG9" s="16" t="s">
        <v>114</v>
      </c>
      <c r="CH9" s="17" t="s">
        <v>115</v>
      </c>
      <c r="CI9" s="16" t="s">
        <v>116</v>
      </c>
      <c r="CJ9" s="10" t="s">
        <v>275</v>
      </c>
      <c r="CK9" s="11" t="s">
        <v>276</v>
      </c>
      <c r="CL9" s="12" t="s">
        <v>277</v>
      </c>
      <c r="CM9" s="11" t="s">
        <v>278</v>
      </c>
      <c r="CN9" s="12" t="s">
        <v>279</v>
      </c>
      <c r="CO9" s="11" t="s">
        <v>280</v>
      </c>
      <c r="CP9" s="12" t="s">
        <v>281</v>
      </c>
      <c r="CQ9" s="11" t="s">
        <v>282</v>
      </c>
      <c r="CR9" s="12" t="s">
        <v>283</v>
      </c>
      <c r="CS9" s="11" t="s">
        <v>284</v>
      </c>
      <c r="CT9" s="12" t="s">
        <v>285</v>
      </c>
      <c r="CU9" s="11" t="s">
        <v>286</v>
      </c>
      <c r="CV9" s="12" t="s">
        <v>287</v>
      </c>
      <c r="CW9" s="11" t="s">
        <v>288</v>
      </c>
      <c r="CX9" s="12" t="s">
        <v>289</v>
      </c>
      <c r="CY9" s="11" t="s">
        <v>290</v>
      </c>
      <c r="CZ9" s="12" t="s">
        <v>291</v>
      </c>
      <c r="DA9" s="11" t="s">
        <v>292</v>
      </c>
      <c r="DB9" s="12" t="s">
        <v>293</v>
      </c>
      <c r="DC9" s="11" t="s">
        <v>294</v>
      </c>
      <c r="DD9" s="12" t="s">
        <v>295</v>
      </c>
      <c r="DE9" s="11" t="s">
        <v>296</v>
      </c>
      <c r="DF9" s="12" t="s">
        <v>297</v>
      </c>
      <c r="DG9" s="11" t="s">
        <v>298</v>
      </c>
      <c r="DH9" s="12" t="s">
        <v>299</v>
      </c>
      <c r="DI9" s="63" t="s">
        <v>54</v>
      </c>
      <c r="DJ9" s="20" t="s">
        <v>142</v>
      </c>
      <c r="DK9" s="21" t="s">
        <v>143</v>
      </c>
      <c r="DL9" s="22" t="s">
        <v>144</v>
      </c>
      <c r="DM9" s="21" t="s">
        <v>145</v>
      </c>
      <c r="DN9" s="10" t="s">
        <v>300</v>
      </c>
      <c r="DO9" s="11" t="s">
        <v>301</v>
      </c>
      <c r="DP9" s="12" t="s">
        <v>302</v>
      </c>
      <c r="DQ9" s="11" t="s">
        <v>303</v>
      </c>
      <c r="DR9" s="12" t="s">
        <v>304</v>
      </c>
      <c r="DS9" s="11" t="s">
        <v>305</v>
      </c>
      <c r="DT9" s="12" t="s">
        <v>306</v>
      </c>
      <c r="DU9" s="11" t="s">
        <v>307</v>
      </c>
      <c r="DV9" s="12" t="s">
        <v>308</v>
      </c>
      <c r="DW9" s="11" t="s">
        <v>309</v>
      </c>
      <c r="DX9" s="12" t="s">
        <v>310</v>
      </c>
      <c r="DY9" s="11" t="s">
        <v>311</v>
      </c>
      <c r="DZ9" s="12" t="s">
        <v>312</v>
      </c>
      <c r="EA9" s="11" t="s">
        <v>313</v>
      </c>
      <c r="EB9" s="12" t="s">
        <v>314</v>
      </c>
      <c r="EC9" s="11" t="s">
        <v>315</v>
      </c>
      <c r="ED9" s="12" t="s">
        <v>316</v>
      </c>
      <c r="EE9" s="11" t="s">
        <v>317</v>
      </c>
      <c r="EF9" s="12" t="s">
        <v>318</v>
      </c>
      <c r="EG9" s="11" t="s">
        <v>319</v>
      </c>
      <c r="EH9" s="12" t="s">
        <v>320</v>
      </c>
      <c r="EI9" s="11" t="s">
        <v>321</v>
      </c>
      <c r="EJ9" s="12" t="s">
        <v>322</v>
      </c>
      <c r="EK9" s="11" t="s">
        <v>323</v>
      </c>
      <c r="EL9" s="12" t="s">
        <v>324</v>
      </c>
      <c r="EM9" s="63" t="s">
        <v>54</v>
      </c>
      <c r="EN9" s="20" t="s">
        <v>171</v>
      </c>
      <c r="EO9" s="21" t="s">
        <v>172</v>
      </c>
      <c r="EP9" s="22" t="s">
        <v>173</v>
      </c>
      <c r="EQ9" s="21" t="s">
        <v>174</v>
      </c>
      <c r="ER9" s="495"/>
      <c r="ES9" s="495"/>
      <c r="ET9" s="495"/>
      <c r="EU9" s="495"/>
      <c r="EV9" s="519"/>
      <c r="EW9" s="522"/>
      <c r="EX9" s="504"/>
      <c r="EY9" s="504"/>
      <c r="EZ9" s="504"/>
      <c r="FA9" s="469"/>
      <c r="FB9" s="64"/>
      <c r="FC9" s="64"/>
    </row>
    <row r="10" spans="1:159" ht="39.75" customHeight="1" x14ac:dyDescent="0.25">
      <c r="A10" s="531" t="s">
        <v>325</v>
      </c>
      <c r="B10" s="524">
        <v>1</v>
      </c>
      <c r="C10" s="526" t="s">
        <v>326</v>
      </c>
      <c r="D10" s="529" t="s">
        <v>178</v>
      </c>
      <c r="E10" s="531">
        <v>160</v>
      </c>
      <c r="F10" s="65" t="s">
        <v>327</v>
      </c>
      <c r="G10" s="344">
        <f>AA10+BE10+CI10+DM10+EP10</f>
        <v>1600000</v>
      </c>
      <c r="H10" s="344">
        <v>82028</v>
      </c>
      <c r="I10" s="362"/>
      <c r="J10" s="351"/>
      <c r="K10" s="362"/>
      <c r="L10" s="363"/>
      <c r="M10" s="362"/>
      <c r="N10" s="363"/>
      <c r="O10" s="362"/>
      <c r="P10" s="363"/>
      <c r="Q10" s="362"/>
      <c r="R10" s="363"/>
      <c r="S10" s="363"/>
      <c r="T10" s="363"/>
      <c r="U10" s="363"/>
      <c r="V10" s="344">
        <v>82028</v>
      </c>
      <c r="W10" s="344">
        <v>82028</v>
      </c>
      <c r="X10" s="344">
        <v>82028</v>
      </c>
      <c r="Y10" s="344">
        <v>82028</v>
      </c>
      <c r="Z10" s="344">
        <v>82028</v>
      </c>
      <c r="AA10" s="344">
        <v>82028</v>
      </c>
      <c r="AB10" s="344">
        <v>372000</v>
      </c>
      <c r="AC10" s="344">
        <v>11976</v>
      </c>
      <c r="AD10" s="344">
        <v>11976</v>
      </c>
      <c r="AE10" s="344">
        <v>11690</v>
      </c>
      <c r="AF10" s="344">
        <v>11690</v>
      </c>
      <c r="AG10" s="344">
        <v>38494</v>
      </c>
      <c r="AH10" s="344">
        <v>38494</v>
      </c>
      <c r="AI10" s="344">
        <v>40514</v>
      </c>
      <c r="AJ10" s="344">
        <v>42880</v>
      </c>
      <c r="AK10" s="344">
        <v>43176</v>
      </c>
      <c r="AL10" s="344">
        <v>37042</v>
      </c>
      <c r="AM10" s="344">
        <v>43176</v>
      </c>
      <c r="AN10" s="344">
        <v>44917</v>
      </c>
      <c r="AO10" s="344">
        <v>41404</v>
      </c>
      <c r="AP10" s="344">
        <v>46331</v>
      </c>
      <c r="AQ10" s="344">
        <v>41404</v>
      </c>
      <c r="AR10" s="344">
        <v>51452</v>
      </c>
      <c r="AS10" s="344">
        <v>33394</v>
      </c>
      <c r="AT10" s="344">
        <v>60251</v>
      </c>
      <c r="AU10" s="344">
        <v>27488</v>
      </c>
      <c r="AV10" s="344">
        <v>38027</v>
      </c>
      <c r="AW10" s="344">
        <v>22246</v>
      </c>
      <c r="AX10" s="344">
        <v>30633</v>
      </c>
      <c r="AY10" s="344">
        <v>63963</v>
      </c>
      <c r="AZ10" s="344">
        <v>5232</v>
      </c>
      <c r="BA10" s="344">
        <f t="shared" ref="BA10:BA15" si="0">AC10+AE10+AG10+AI10+AK10+AM10+AO10+AQ10+AS10+AU10+AW10+AY10</f>
        <v>418925</v>
      </c>
      <c r="BB10" s="344">
        <f t="shared" ref="BB10:BC10" si="1">AC10+AE10+AG10+AI10+AK10+AM10+AO10+AQ10+AS10+AU10+AW10+AY10</f>
        <v>418925</v>
      </c>
      <c r="BC10" s="344">
        <f t="shared" si="1"/>
        <v>418925</v>
      </c>
      <c r="BD10" s="344">
        <f t="shared" ref="BD10:BD12" si="2">AC10+AE10+AG10+AI10+AK10+AM10+AO10+AQ10+AS10+AU10+AW10+AY10</f>
        <v>418925</v>
      </c>
      <c r="BE10" s="344">
        <f t="shared" ref="BE10:BE15" si="3">AD10+AF10+AH10++AJ10+AL10+AN10+AP10+AR10+AT10+AV10+AX10+AZ10</f>
        <v>418925</v>
      </c>
      <c r="BF10" s="344">
        <v>482500</v>
      </c>
      <c r="BG10" s="344">
        <v>3190</v>
      </c>
      <c r="BH10" s="344">
        <v>3190</v>
      </c>
      <c r="BI10" s="344">
        <v>24629</v>
      </c>
      <c r="BJ10" s="364">
        <v>35161</v>
      </c>
      <c r="BK10" s="344">
        <v>48030</v>
      </c>
      <c r="BL10" s="344">
        <v>61165</v>
      </c>
      <c r="BM10" s="344">
        <v>48250</v>
      </c>
      <c r="BN10" s="344">
        <v>51052</v>
      </c>
      <c r="BO10" s="344">
        <v>47767</v>
      </c>
      <c r="BP10" s="344">
        <v>79426</v>
      </c>
      <c r="BQ10" s="344">
        <v>53268</v>
      </c>
      <c r="BR10" s="344">
        <v>78324</v>
      </c>
      <c r="BS10" s="344">
        <v>57900</v>
      </c>
      <c r="BT10" s="344">
        <v>53970</v>
      </c>
      <c r="BU10" s="344">
        <v>55031</v>
      </c>
      <c r="BV10" s="344">
        <v>68922</v>
      </c>
      <c r="BW10" s="344">
        <v>57997</v>
      </c>
      <c r="BX10" s="344">
        <v>67339</v>
      </c>
      <c r="BY10" s="344">
        <v>41759</v>
      </c>
      <c r="BZ10" s="344">
        <v>34520</v>
      </c>
      <c r="CA10" s="344">
        <v>31459</v>
      </c>
      <c r="CB10" s="344">
        <v>17210</v>
      </c>
      <c r="CC10" s="344">
        <v>84003</v>
      </c>
      <c r="CD10" s="344">
        <v>3004</v>
      </c>
      <c r="CE10" s="344">
        <f t="shared" ref="CE10:CE12" si="4">BG10+BI10+BK10+BM10+BO10+BQ10+BS10+BU10+BW10+BY10+CA10+CC10</f>
        <v>553283</v>
      </c>
      <c r="CF10" s="344">
        <f t="shared" ref="CF10:CG10" si="5">BG10+BI10+BK10+BM10+BO10+BQ10+BS10+BU10+BW10+BY10+CA10+CC10</f>
        <v>553283</v>
      </c>
      <c r="CG10" s="344">
        <f t="shared" si="5"/>
        <v>553283</v>
      </c>
      <c r="CH10" s="344">
        <f t="shared" ref="CH10:CI10" si="6">BG10+BI10+BK10+BM10+BO10+BQ10+BS10+BU10+BW10+BY10+CA10+CC10</f>
        <v>553283</v>
      </c>
      <c r="CI10" s="344">
        <f t="shared" si="6"/>
        <v>553283</v>
      </c>
      <c r="CJ10" s="344">
        <v>435575</v>
      </c>
      <c r="CK10" s="344">
        <v>2873</v>
      </c>
      <c r="CL10" s="344">
        <v>2873</v>
      </c>
      <c r="CM10" s="344">
        <v>18837</v>
      </c>
      <c r="CN10" s="344">
        <v>18837</v>
      </c>
      <c r="CO10" s="344">
        <v>49021</v>
      </c>
      <c r="CP10" s="344">
        <v>49021</v>
      </c>
      <c r="CQ10" s="344">
        <v>48197</v>
      </c>
      <c r="CR10" s="344">
        <v>52997</v>
      </c>
      <c r="CS10" s="344">
        <v>54173</v>
      </c>
      <c r="CT10" s="344">
        <v>70436</v>
      </c>
      <c r="CU10" s="344">
        <v>44938</v>
      </c>
      <c r="CV10" s="344">
        <v>49068</v>
      </c>
      <c r="CW10" s="344">
        <v>50133</v>
      </c>
      <c r="CX10" s="344">
        <v>42682</v>
      </c>
      <c r="CY10" s="344">
        <v>55360</v>
      </c>
      <c r="CZ10" s="344">
        <v>57549</v>
      </c>
      <c r="DA10" s="344">
        <v>56351</v>
      </c>
      <c r="DB10" s="344">
        <v>47535</v>
      </c>
      <c r="DC10" s="344">
        <v>37163</v>
      </c>
      <c r="DD10" s="344">
        <v>31503</v>
      </c>
      <c r="DE10" s="344">
        <v>14100</v>
      </c>
      <c r="DF10" s="344">
        <v>11983</v>
      </c>
      <c r="DG10" s="344">
        <v>4429</v>
      </c>
      <c r="DH10" s="344">
        <v>1091</v>
      </c>
      <c r="DI10" s="344">
        <f t="shared" ref="DI10:DI12" si="7">CK10+CM10+CO10+CQ10+CS10+CU10+CW10+CY10+DA10+DC10+DE10+DG10</f>
        <v>435575</v>
      </c>
      <c r="DJ10" s="344">
        <f t="shared" ref="DJ10:DK10" si="8">CK10+CM10+CO10+CQ10+CS10+CU10+CW10+CY10+DA10+DC10+DE10+DG10</f>
        <v>435575</v>
      </c>
      <c r="DK10" s="344">
        <f t="shared" si="8"/>
        <v>435575</v>
      </c>
      <c r="DL10" s="344">
        <f t="shared" ref="DL10:DM10" si="9">CK10+CM10+CO10+CQ10+CS10+CU10+CW10+CY10+DA10+DC10+DE10+DG10</f>
        <v>435575</v>
      </c>
      <c r="DM10" s="344">
        <f t="shared" si="9"/>
        <v>435575</v>
      </c>
      <c r="DN10" s="344">
        <v>110189</v>
      </c>
      <c r="DO10" s="365">
        <v>4896</v>
      </c>
      <c r="DP10" s="344">
        <v>5017</v>
      </c>
      <c r="DQ10" s="344">
        <v>4983</v>
      </c>
      <c r="DR10" s="344">
        <v>10831</v>
      </c>
      <c r="DS10" s="344">
        <v>30483</v>
      </c>
      <c r="DT10" s="344">
        <v>49029</v>
      </c>
      <c r="DU10" s="344">
        <v>32796</v>
      </c>
      <c r="DV10" s="344"/>
      <c r="DW10" s="344">
        <v>37031</v>
      </c>
      <c r="DX10" s="344"/>
      <c r="DY10" s="344">
        <v>0</v>
      </c>
      <c r="DZ10" s="344"/>
      <c r="EA10" s="344">
        <v>0</v>
      </c>
      <c r="EB10" s="344"/>
      <c r="EC10" s="344">
        <v>0</v>
      </c>
      <c r="ED10" s="344"/>
      <c r="EE10" s="344">
        <v>0</v>
      </c>
      <c r="EF10" s="344"/>
      <c r="EG10" s="344">
        <v>0</v>
      </c>
      <c r="EH10" s="344"/>
      <c r="EI10" s="344">
        <v>0</v>
      </c>
      <c r="EJ10" s="344"/>
      <c r="EK10" s="344">
        <v>0</v>
      </c>
      <c r="EL10" s="344"/>
      <c r="EM10" s="344">
        <f t="shared" ref="EM10:EM11" si="10">EK10+EI10+EG10+EE10+EA10+DY10+DW10+DU10+DS10+DQ10+DO10</f>
        <v>110189</v>
      </c>
      <c r="EN10" s="344">
        <f t="shared" ref="EN10:EO10" si="11">DO10+DQ10</f>
        <v>9879</v>
      </c>
      <c r="EO10" s="344">
        <f t="shared" si="11"/>
        <v>15848</v>
      </c>
      <c r="EP10" s="344">
        <f t="shared" ref="EP10" si="12">DO10+DQ10+DS10+DU10+DW10</f>
        <v>110189</v>
      </c>
      <c r="EQ10" s="344">
        <f>DP10+DR10+DT10+DV10+DX10</f>
        <v>64877</v>
      </c>
      <c r="ER10" s="366">
        <f>DT10/DS10</f>
        <v>1.6084046845782896</v>
      </c>
      <c r="ES10" s="367">
        <f>EO10/EN10</f>
        <v>1.6042109525255592</v>
      </c>
      <c r="ET10" s="368">
        <f>EQ10/EP10</f>
        <v>0.58877927923839946</v>
      </c>
      <c r="EU10" s="369">
        <f>(AA10+BE10+CI10+DM10+EO10)/(Z10+BD10+CH10+DL10+EN10)</f>
        <v>1.0039801558988857</v>
      </c>
      <c r="EV10" s="369">
        <f>(AA10+BE10+CI10+DM10+EQ10)/G10</f>
        <v>0.97167999999999999</v>
      </c>
      <c r="EW10" s="512" t="s">
        <v>834</v>
      </c>
      <c r="EX10" s="509" t="s">
        <v>179</v>
      </c>
      <c r="EY10" s="509" t="s">
        <v>180</v>
      </c>
      <c r="EZ10" s="509" t="s">
        <v>328</v>
      </c>
      <c r="FA10" s="509" t="s">
        <v>329</v>
      </c>
      <c r="FB10" s="549"/>
      <c r="FC10" s="66"/>
    </row>
    <row r="11" spans="1:159" ht="39.75" customHeight="1" x14ac:dyDescent="0.25">
      <c r="A11" s="494"/>
      <c r="B11" s="521"/>
      <c r="C11" s="527"/>
      <c r="D11" s="494"/>
      <c r="E11" s="494"/>
      <c r="F11" s="67" t="s">
        <v>330</v>
      </c>
      <c r="G11" s="370">
        <f>AA11+BE11+CI11+DM11+EP11</f>
        <v>10991631302.666668</v>
      </c>
      <c r="H11" s="351">
        <v>1224858687</v>
      </c>
      <c r="I11" s="371"/>
      <c r="J11" s="371"/>
      <c r="K11" s="371"/>
      <c r="L11" s="371"/>
      <c r="M11" s="371"/>
      <c r="N11" s="371"/>
      <c r="O11" s="371"/>
      <c r="P11" s="371"/>
      <c r="Q11" s="371"/>
      <c r="R11" s="371"/>
      <c r="S11" s="371"/>
      <c r="T11" s="371"/>
      <c r="U11" s="371"/>
      <c r="V11" s="351">
        <v>1224849600</v>
      </c>
      <c r="W11" s="351">
        <v>1224858687</v>
      </c>
      <c r="X11" s="351">
        <v>1224858687</v>
      </c>
      <c r="Y11" s="351">
        <v>1224849600</v>
      </c>
      <c r="Z11" s="370">
        <v>1224858687</v>
      </c>
      <c r="AA11" s="370">
        <v>1224849600</v>
      </c>
      <c r="AB11" s="370">
        <v>1584591000</v>
      </c>
      <c r="AC11" s="370">
        <v>0</v>
      </c>
      <c r="AD11" s="370">
        <v>0</v>
      </c>
      <c r="AE11" s="370">
        <v>1116623000</v>
      </c>
      <c r="AF11" s="370">
        <v>1116623000</v>
      </c>
      <c r="AG11" s="370">
        <v>419544000</v>
      </c>
      <c r="AH11" s="370">
        <v>419544000</v>
      </c>
      <c r="AI11" s="370">
        <v>32060000</v>
      </c>
      <c r="AJ11" s="370">
        <v>32060000</v>
      </c>
      <c r="AK11" s="370">
        <v>0</v>
      </c>
      <c r="AL11" s="370">
        <v>0</v>
      </c>
      <c r="AM11" s="370">
        <v>16364000</v>
      </c>
      <c r="AN11" s="370">
        <v>16364000</v>
      </c>
      <c r="AO11" s="370">
        <v>0</v>
      </c>
      <c r="AP11" s="370">
        <v>0</v>
      </c>
      <c r="AQ11" s="370">
        <v>36735000</v>
      </c>
      <c r="AR11" s="370">
        <v>36735000</v>
      </c>
      <c r="AS11" s="370">
        <v>28320000</v>
      </c>
      <c r="AT11" s="370">
        <v>28320000</v>
      </c>
      <c r="AU11" s="370">
        <v>342252300</v>
      </c>
      <c r="AV11" s="370">
        <v>169524500</v>
      </c>
      <c r="AW11" s="370">
        <v>0</v>
      </c>
      <c r="AX11" s="370">
        <v>148891534</v>
      </c>
      <c r="AY11" s="370">
        <v>15884633.000000238</v>
      </c>
      <c r="AZ11" s="370">
        <v>38823802.666666746</v>
      </c>
      <c r="BA11" s="370">
        <f t="shared" si="0"/>
        <v>2007782933.0000002</v>
      </c>
      <c r="BB11" s="370">
        <f t="shared" ref="BB11:BC11" si="13">AC11+AE11+AG11+AI11+AK11+AM11+AO11+AQ11+AS11+AU11+AW11+AY11</f>
        <v>2007782933.0000002</v>
      </c>
      <c r="BC11" s="370">
        <f t="shared" si="13"/>
        <v>2006885836.6666667</v>
      </c>
      <c r="BD11" s="370">
        <f t="shared" si="2"/>
        <v>2007782933.0000002</v>
      </c>
      <c r="BE11" s="370">
        <f t="shared" si="3"/>
        <v>2006885836.6666667</v>
      </c>
      <c r="BF11" s="351">
        <v>2110964000</v>
      </c>
      <c r="BG11" s="344">
        <v>2094524500</v>
      </c>
      <c r="BH11" s="344">
        <v>2094524500</v>
      </c>
      <c r="BI11" s="344">
        <v>1269000</v>
      </c>
      <c r="BJ11" s="364">
        <v>27463500</v>
      </c>
      <c r="BK11" s="344">
        <v>0</v>
      </c>
      <c r="BL11" s="344">
        <v>418000</v>
      </c>
      <c r="BM11" s="344">
        <v>12033000</v>
      </c>
      <c r="BN11" s="344">
        <v>12033000</v>
      </c>
      <c r="BO11" s="344">
        <v>0</v>
      </c>
      <c r="BP11" s="344">
        <v>0</v>
      </c>
      <c r="BQ11" s="344">
        <v>0</v>
      </c>
      <c r="BR11" s="344">
        <v>0</v>
      </c>
      <c r="BS11" s="344">
        <v>0</v>
      </c>
      <c r="BT11" s="344">
        <v>0</v>
      </c>
      <c r="BU11" s="344">
        <v>0</v>
      </c>
      <c r="BV11" s="344">
        <v>0</v>
      </c>
      <c r="BW11" s="344">
        <v>-5037000</v>
      </c>
      <c r="BX11" s="344">
        <v>0</v>
      </c>
      <c r="BY11" s="344">
        <v>31649500</v>
      </c>
      <c r="BZ11" s="344">
        <v>0</v>
      </c>
      <c r="CA11" s="344">
        <v>0</v>
      </c>
      <c r="CB11" s="344">
        <v>0</v>
      </c>
      <c r="CC11" s="344">
        <v>0</v>
      </c>
      <c r="CD11" s="344">
        <v>0</v>
      </c>
      <c r="CE11" s="344">
        <f t="shared" si="4"/>
        <v>2134439000</v>
      </c>
      <c r="CF11" s="344">
        <f t="shared" ref="CF11:CG11" si="14">BG11+BI11+BK11+BM11+BO11+BQ11+BS11+BU11+BW11+BY11+CA11+CC11</f>
        <v>2134439000</v>
      </c>
      <c r="CG11" s="344">
        <f t="shared" si="14"/>
        <v>2134439000</v>
      </c>
      <c r="CH11" s="370">
        <f t="shared" ref="CH11:CI11" si="15">BG11+BI11+BK11+BM11+BO11+BQ11+BS11+BU11+BW11+BY11+CA11+CC11</f>
        <v>2134439000</v>
      </c>
      <c r="CI11" s="370">
        <f t="shared" si="15"/>
        <v>2134439000</v>
      </c>
      <c r="CJ11" s="370">
        <v>1838320000</v>
      </c>
      <c r="CK11" s="370">
        <v>1429754000</v>
      </c>
      <c r="CL11" s="370">
        <v>1132207000</v>
      </c>
      <c r="CM11" s="370">
        <v>407422500</v>
      </c>
      <c r="CN11" s="370">
        <v>554210000</v>
      </c>
      <c r="CO11" s="370">
        <v>0</v>
      </c>
      <c r="CP11" s="370">
        <v>82124500</v>
      </c>
      <c r="CQ11" s="370">
        <v>0</v>
      </c>
      <c r="CR11" s="370">
        <v>24080000</v>
      </c>
      <c r="CS11" s="370">
        <v>-3000000</v>
      </c>
      <c r="CT11" s="370">
        <v>21070000</v>
      </c>
      <c r="CU11" s="370">
        <v>0</v>
      </c>
      <c r="CV11" s="370">
        <v>0</v>
      </c>
      <c r="CW11" s="370">
        <v>0</v>
      </c>
      <c r="CX11" s="370">
        <v>0</v>
      </c>
      <c r="CY11" s="370">
        <v>0</v>
      </c>
      <c r="CZ11" s="370">
        <v>0</v>
      </c>
      <c r="DA11" s="370">
        <v>0</v>
      </c>
      <c r="DB11" s="370">
        <v>-7920900</v>
      </c>
      <c r="DC11" s="370">
        <v>1143500</v>
      </c>
      <c r="DD11" s="370">
        <v>7108500</v>
      </c>
      <c r="DE11" s="370">
        <v>223461133</v>
      </c>
      <c r="DF11" s="370">
        <v>149005867</v>
      </c>
      <c r="DG11" s="370">
        <v>5813134.9999992847</v>
      </c>
      <c r="DH11" s="344">
        <v>101217899</v>
      </c>
      <c r="DI11" s="370">
        <f t="shared" si="7"/>
        <v>2064594267.9999993</v>
      </c>
      <c r="DJ11" s="344">
        <f t="shared" ref="DJ11:DK11" si="16">CK11+CM11+CO11+CQ11+CS11+CU11+CW11+CY11+DA11+DC11+DE11+DG11</f>
        <v>2064594267.9999993</v>
      </c>
      <c r="DK11" s="344">
        <f t="shared" si="16"/>
        <v>2063102866</v>
      </c>
      <c r="DL11" s="370">
        <f t="shared" ref="DL11:DM11" si="17">CK11+CM11+CO11+CQ11+CS11+CU11+CW11+CY11+DA11+DC11+DE11+DG11</f>
        <v>2064594267.9999993</v>
      </c>
      <c r="DM11" s="370">
        <f t="shared" si="17"/>
        <v>2063102866</v>
      </c>
      <c r="DN11" s="345">
        <v>3562354000</v>
      </c>
      <c r="DO11" s="345">
        <v>3408273000</v>
      </c>
      <c r="DP11" s="345">
        <v>95216000</v>
      </c>
      <c r="DQ11" s="345">
        <v>0</v>
      </c>
      <c r="DR11" s="345">
        <v>1160363000</v>
      </c>
      <c r="DS11" s="345">
        <v>0</v>
      </c>
      <c r="DT11" s="345">
        <v>71143073</v>
      </c>
      <c r="DU11" s="345">
        <v>0</v>
      </c>
      <c r="DV11" s="345"/>
      <c r="DW11" s="345">
        <v>50000000</v>
      </c>
      <c r="DX11" s="345"/>
      <c r="DY11" s="345">
        <v>0</v>
      </c>
      <c r="DZ11" s="345"/>
      <c r="EA11" s="345">
        <v>104081000</v>
      </c>
      <c r="EB11" s="345"/>
      <c r="EC11" s="345">
        <v>0</v>
      </c>
      <c r="ED11" s="345"/>
      <c r="EE11" s="345">
        <v>0</v>
      </c>
      <c r="EF11" s="345"/>
      <c r="EG11" s="345">
        <v>0</v>
      </c>
      <c r="EH11" s="345"/>
      <c r="EI11" s="345">
        <v>0</v>
      </c>
      <c r="EJ11" s="345"/>
      <c r="EK11" s="345">
        <v>0</v>
      </c>
      <c r="EL11" s="345"/>
      <c r="EM11" s="345">
        <f t="shared" si="10"/>
        <v>3562354000</v>
      </c>
      <c r="EN11" s="345">
        <f t="shared" ref="EN11:EN15" si="18">DO11+DR11</f>
        <v>4568636000</v>
      </c>
      <c r="EO11" s="345">
        <f>DP11+DR11+DT11</f>
        <v>1326722073</v>
      </c>
      <c r="EP11" s="345">
        <f t="shared" ref="EP11:EP15" si="19">EM11</f>
        <v>3562354000</v>
      </c>
      <c r="EQ11" s="345">
        <f t="shared" ref="EQ11:EQ15" si="20">DP11+DR11+DT11+DV11+DX11</f>
        <v>1326722073</v>
      </c>
      <c r="ER11" s="366">
        <f>IFERROR(DT11/DS11,0)</f>
        <v>0</v>
      </c>
      <c r="ES11" s="367">
        <f t="shared" ref="ES11" si="21">EO11/EN11</f>
        <v>0.29039785025552484</v>
      </c>
      <c r="ET11" s="368">
        <f t="shared" ref="ET11" si="22">EQ11/EP11</f>
        <v>0.37242847650738808</v>
      </c>
      <c r="EU11" s="369">
        <f t="shared" ref="EU11:EU12" si="23">(AA11+BE11+CI11+DM11+EO11)/(Z11+BD11+CH11+DL11+EN11)</f>
        <v>0.72964771141241358</v>
      </c>
      <c r="EV11" s="369">
        <f t="shared" ref="EV11" si="24">(AA11+BE11+CI11+DM11+EQ11)/G11</f>
        <v>0.79660599364740192</v>
      </c>
      <c r="EW11" s="510"/>
      <c r="EX11" s="510"/>
      <c r="EY11" s="510"/>
      <c r="EZ11" s="510"/>
      <c r="FA11" s="510"/>
      <c r="FB11" s="480"/>
      <c r="FC11" s="68"/>
    </row>
    <row r="12" spans="1:159" ht="39.75" customHeight="1" x14ac:dyDescent="0.25">
      <c r="A12" s="494"/>
      <c r="B12" s="521"/>
      <c r="C12" s="527"/>
      <c r="D12" s="494"/>
      <c r="E12" s="494"/>
      <c r="F12" s="69" t="s">
        <v>331</v>
      </c>
      <c r="G12" s="344"/>
      <c r="H12" s="345">
        <v>966870234</v>
      </c>
      <c r="I12" s="371"/>
      <c r="J12" s="371"/>
      <c r="K12" s="371"/>
      <c r="L12" s="371"/>
      <c r="M12" s="371"/>
      <c r="N12" s="371"/>
      <c r="O12" s="371"/>
      <c r="P12" s="371"/>
      <c r="Q12" s="371"/>
      <c r="R12" s="371"/>
      <c r="S12" s="371"/>
      <c r="T12" s="371"/>
      <c r="U12" s="371"/>
      <c r="V12" s="345">
        <v>966870234</v>
      </c>
      <c r="W12" s="345">
        <v>966870234</v>
      </c>
      <c r="X12" s="345">
        <v>966870234</v>
      </c>
      <c r="Y12" s="345">
        <v>966870234</v>
      </c>
      <c r="Z12" s="345">
        <v>966870234</v>
      </c>
      <c r="AA12" s="345">
        <v>966870234</v>
      </c>
      <c r="AB12" s="345">
        <v>1584591000</v>
      </c>
      <c r="AC12" s="345">
        <v>0</v>
      </c>
      <c r="AD12" s="345">
        <v>0</v>
      </c>
      <c r="AE12" s="345">
        <v>0</v>
      </c>
      <c r="AF12" s="345">
        <v>0</v>
      </c>
      <c r="AG12" s="345">
        <v>36331166</v>
      </c>
      <c r="AH12" s="345">
        <v>36331166</v>
      </c>
      <c r="AI12" s="345">
        <v>171494834</v>
      </c>
      <c r="AJ12" s="345">
        <v>171494834</v>
      </c>
      <c r="AK12" s="345">
        <v>203236500</v>
      </c>
      <c r="AL12" s="345">
        <v>203236500</v>
      </c>
      <c r="AM12" s="345">
        <v>214828166</v>
      </c>
      <c r="AN12" s="345">
        <v>212964333</v>
      </c>
      <c r="AO12" s="345">
        <v>212757833</v>
      </c>
      <c r="AP12" s="345">
        <v>206502000</v>
      </c>
      <c r="AQ12" s="345">
        <v>213217663</v>
      </c>
      <c r="AR12" s="345">
        <v>221300078</v>
      </c>
      <c r="AS12" s="345">
        <v>215413066</v>
      </c>
      <c r="AT12" s="345">
        <v>211853922</v>
      </c>
      <c r="AU12" s="345">
        <v>226947100</v>
      </c>
      <c r="AV12" s="345">
        <v>199764767</v>
      </c>
      <c r="AW12" s="345">
        <v>169408100</v>
      </c>
      <c r="AX12" s="345">
        <v>144945465</v>
      </c>
      <c r="AY12" s="345">
        <v>344148505.00000024</v>
      </c>
      <c r="AZ12" s="345">
        <v>199570034</v>
      </c>
      <c r="BA12" s="345">
        <f t="shared" si="0"/>
        <v>2007782933.0000002</v>
      </c>
      <c r="BB12" s="345">
        <f t="shared" ref="BB12:BC12" si="25">AC12+AE12+AG12+AI12+AK12+AM12+AO12+AQ12+AS12+AU12+AW12+AY12</f>
        <v>2007782933.0000002</v>
      </c>
      <c r="BC12" s="345">
        <f t="shared" si="25"/>
        <v>1807963099</v>
      </c>
      <c r="BD12" s="345">
        <f t="shared" si="2"/>
        <v>2007782933.0000002</v>
      </c>
      <c r="BE12" s="345">
        <f t="shared" si="3"/>
        <v>1807963099</v>
      </c>
      <c r="BF12" s="351">
        <v>2110964000</v>
      </c>
      <c r="BG12" s="344">
        <v>0</v>
      </c>
      <c r="BH12" s="344">
        <v>0</v>
      </c>
      <c r="BI12" s="344">
        <v>45546301</v>
      </c>
      <c r="BJ12" s="344">
        <v>45546301</v>
      </c>
      <c r="BK12" s="344">
        <v>211051510.20000002</v>
      </c>
      <c r="BL12" s="344">
        <v>236349000</v>
      </c>
      <c r="BM12" s="344">
        <v>247369056</v>
      </c>
      <c r="BN12" s="344">
        <v>238489400</v>
      </c>
      <c r="BO12" s="344">
        <v>244070556</v>
      </c>
      <c r="BP12" s="344">
        <v>241064000</v>
      </c>
      <c r="BQ12" s="344">
        <v>244457556</v>
      </c>
      <c r="BR12" s="344">
        <v>236236000</v>
      </c>
      <c r="BS12" s="344">
        <v>227249541.45000002</v>
      </c>
      <c r="BT12" s="344">
        <v>251661000</v>
      </c>
      <c r="BU12" s="344">
        <v>259179111.45000002</v>
      </c>
      <c r="BV12" s="344">
        <v>261817895</v>
      </c>
      <c r="BW12" s="344">
        <v>243429111.45000002</v>
      </c>
      <c r="BX12" s="344">
        <v>239246900</v>
      </c>
      <c r="BY12" s="344">
        <v>206916786.45000002</v>
      </c>
      <c r="BZ12" s="344">
        <v>238541080</v>
      </c>
      <c r="CA12" s="344">
        <v>134286354</v>
      </c>
      <c r="CB12" s="344">
        <v>123672260</v>
      </c>
      <c r="CC12" s="344">
        <v>70883115.999999717</v>
      </c>
      <c r="CD12" s="344">
        <v>17509097</v>
      </c>
      <c r="CE12" s="344">
        <f t="shared" si="4"/>
        <v>2134439000</v>
      </c>
      <c r="CF12" s="344">
        <f t="shared" ref="CF12:CG12" si="26">BG12+BI12+BK12+BM12+BO12+BQ12+BS12+BU12+BW12+BY12+CA12+CC12</f>
        <v>2134439000</v>
      </c>
      <c r="CG12" s="344">
        <f t="shared" si="26"/>
        <v>2130132933</v>
      </c>
      <c r="CH12" s="345">
        <f>BG12+BI12+BK12+BM12+BO12+BQ12+BS12+BU12+BW12+BY12+CA12+CC12</f>
        <v>2134439000</v>
      </c>
      <c r="CI12" s="345">
        <v>2130132933</v>
      </c>
      <c r="CJ12" s="345">
        <v>1838320000</v>
      </c>
      <c r="CK12" s="345">
        <v>0</v>
      </c>
      <c r="CL12" s="345">
        <v>0</v>
      </c>
      <c r="CM12" s="345">
        <v>5956034</v>
      </c>
      <c r="CN12" s="345">
        <v>5956034</v>
      </c>
      <c r="CO12" s="345">
        <v>139701367</v>
      </c>
      <c r="CP12" s="345">
        <v>139701367</v>
      </c>
      <c r="CQ12" s="345">
        <v>184160000</v>
      </c>
      <c r="CR12" s="345">
        <v>175412533</v>
      </c>
      <c r="CS12" s="345">
        <v>190180000</v>
      </c>
      <c r="CT12" s="345">
        <v>180975666</v>
      </c>
      <c r="CU12" s="345">
        <v>193190000</v>
      </c>
      <c r="CV12" s="345">
        <v>184387000</v>
      </c>
      <c r="CW12" s="345">
        <v>193333625</v>
      </c>
      <c r="CX12" s="345">
        <v>199162000</v>
      </c>
      <c r="CY12" s="345">
        <v>193333625</v>
      </c>
      <c r="CZ12" s="345">
        <v>199162000</v>
      </c>
      <c r="DA12" s="345">
        <v>193333625</v>
      </c>
      <c r="DB12" s="345">
        <v>199365100</v>
      </c>
      <c r="DC12" s="345">
        <v>193333625</v>
      </c>
      <c r="DD12" s="345">
        <v>185151500</v>
      </c>
      <c r="DE12" s="345">
        <v>193333625</v>
      </c>
      <c r="DF12" s="345">
        <v>175039934</v>
      </c>
      <c r="DG12" s="345">
        <v>155464474</v>
      </c>
      <c r="DH12" s="345">
        <v>215275632</v>
      </c>
      <c r="DI12" s="345">
        <f t="shared" si="7"/>
        <v>1835320000</v>
      </c>
      <c r="DJ12" s="344">
        <f t="shared" ref="DJ12:DK12" si="27">CK12+CM12+CO12+CQ12+CS12+CU12+CW12+CY12+DA12+DC12+DE12+DG12</f>
        <v>1835320000</v>
      </c>
      <c r="DK12" s="344">
        <f t="shared" si="27"/>
        <v>1859588766</v>
      </c>
      <c r="DL12" s="345">
        <f t="shared" ref="DL12:DM12" si="28">CK12+CM12+CO12+CQ12+CS12+CU12+CW12+CY12+DA12+DC12+DE12+DG12</f>
        <v>1835320000</v>
      </c>
      <c r="DM12" s="345">
        <f t="shared" si="28"/>
        <v>1859588766</v>
      </c>
      <c r="DN12" s="345">
        <v>3562354000</v>
      </c>
      <c r="DO12" s="345">
        <v>0</v>
      </c>
      <c r="DP12" s="345">
        <v>0</v>
      </c>
      <c r="DQ12" s="345">
        <v>154921500</v>
      </c>
      <c r="DR12" s="345">
        <v>1006366</v>
      </c>
      <c r="DS12" s="345">
        <v>309843000</v>
      </c>
      <c r="DT12" s="345">
        <v>161459099</v>
      </c>
      <c r="DU12" s="345">
        <v>314843000</v>
      </c>
      <c r="DV12" s="345"/>
      <c r="DW12" s="345">
        <v>314843000</v>
      </c>
      <c r="DX12" s="345"/>
      <c r="DY12" s="345">
        <v>314843000</v>
      </c>
      <c r="DZ12" s="345"/>
      <c r="EA12" s="345">
        <v>2153060500</v>
      </c>
      <c r="EB12" s="345"/>
      <c r="EC12" s="345">
        <v>0</v>
      </c>
      <c r="ED12" s="345"/>
      <c r="EE12" s="345">
        <v>0</v>
      </c>
      <c r="EF12" s="345"/>
      <c r="EG12" s="345">
        <v>0</v>
      </c>
      <c r="EH12" s="345"/>
      <c r="EI12" s="345">
        <v>0</v>
      </c>
      <c r="EJ12" s="345"/>
      <c r="EK12" s="345">
        <v>0</v>
      </c>
      <c r="EL12" s="345"/>
      <c r="EM12" s="345">
        <f>EK12+EI12+EG12+EE12+EA12+DY12+DW12+DU12+DS12+DQ12+DO12+EC12</f>
        <v>3562354000</v>
      </c>
      <c r="EN12" s="345">
        <f t="shared" si="18"/>
        <v>1006366</v>
      </c>
      <c r="EO12" s="345">
        <f t="shared" ref="EO12:EO13" si="29">DP12+DR12</f>
        <v>1006366</v>
      </c>
      <c r="EP12" s="345">
        <f t="shared" si="19"/>
        <v>3562354000</v>
      </c>
      <c r="EQ12" s="345">
        <f t="shared" si="20"/>
        <v>162465465</v>
      </c>
      <c r="ER12" s="366">
        <f t="shared" ref="ER12:ER30" si="30">DT12/DS12</f>
        <v>0.52109971501696017</v>
      </c>
      <c r="ES12" s="367">
        <f t="shared" ref="ES12:ES44" si="31">IFERROR(EO12/EN12,0)</f>
        <v>1</v>
      </c>
      <c r="ET12" s="368">
        <f t="shared" ref="ET12:ET44" si="32">IFERROR(EQ12/EP12,0)</f>
        <v>4.5606210107137023E-2</v>
      </c>
      <c r="EU12" s="369">
        <f t="shared" si="23"/>
        <v>0.97410420493085637</v>
      </c>
      <c r="EV12" s="369">
        <f t="shared" ref="EV12:EV37" si="33">IFERROR((AA12+BE12+CI12+DM12+EQ12)/G12,0)</f>
        <v>0</v>
      </c>
      <c r="EW12" s="510"/>
      <c r="EX12" s="510"/>
      <c r="EY12" s="510"/>
      <c r="EZ12" s="510"/>
      <c r="FA12" s="510"/>
      <c r="FB12" s="480"/>
      <c r="FC12" s="68"/>
    </row>
    <row r="13" spans="1:159" ht="39.75" customHeight="1" x14ac:dyDescent="0.25">
      <c r="A13" s="494"/>
      <c r="B13" s="521"/>
      <c r="C13" s="527"/>
      <c r="D13" s="494"/>
      <c r="E13" s="494"/>
      <c r="F13" s="70" t="s">
        <v>332</v>
      </c>
      <c r="G13" s="344">
        <f>Z13+BD13+BF13+CJ13+DN13</f>
        <v>0</v>
      </c>
      <c r="H13" s="349">
        <v>0</v>
      </c>
      <c r="I13" s="349"/>
      <c r="J13" s="349"/>
      <c r="K13" s="349"/>
      <c r="L13" s="349"/>
      <c r="M13" s="349"/>
      <c r="N13" s="349"/>
      <c r="O13" s="349"/>
      <c r="P13" s="349"/>
      <c r="Q13" s="349"/>
      <c r="R13" s="344"/>
      <c r="S13" s="349"/>
      <c r="T13" s="349"/>
      <c r="U13" s="349"/>
      <c r="V13" s="349">
        <v>0</v>
      </c>
      <c r="W13" s="349">
        <v>0</v>
      </c>
      <c r="X13" s="349">
        <v>0</v>
      </c>
      <c r="Y13" s="349">
        <v>0</v>
      </c>
      <c r="Z13" s="349">
        <v>0</v>
      </c>
      <c r="AA13" s="349">
        <v>0</v>
      </c>
      <c r="AB13" s="346">
        <v>0</v>
      </c>
      <c r="AC13" s="346">
        <v>0</v>
      </c>
      <c r="AD13" s="346">
        <v>0</v>
      </c>
      <c r="AE13" s="346">
        <v>0</v>
      </c>
      <c r="AF13" s="346">
        <v>0</v>
      </c>
      <c r="AG13" s="346">
        <v>0</v>
      </c>
      <c r="AH13" s="346">
        <v>0</v>
      </c>
      <c r="AI13" s="346">
        <v>0</v>
      </c>
      <c r="AJ13" s="346">
        <v>0</v>
      </c>
      <c r="AK13" s="346">
        <v>0</v>
      </c>
      <c r="AL13" s="346">
        <v>0</v>
      </c>
      <c r="AM13" s="346">
        <v>0</v>
      </c>
      <c r="AN13" s="346">
        <v>0</v>
      </c>
      <c r="AO13" s="346">
        <v>0</v>
      </c>
      <c r="AP13" s="346">
        <v>0</v>
      </c>
      <c r="AQ13" s="346">
        <v>0</v>
      </c>
      <c r="AR13" s="346">
        <v>0</v>
      </c>
      <c r="AS13" s="346">
        <v>0</v>
      </c>
      <c r="AT13" s="346">
        <v>0</v>
      </c>
      <c r="AU13" s="346">
        <v>0</v>
      </c>
      <c r="AV13" s="346">
        <v>0</v>
      </c>
      <c r="AW13" s="346">
        <v>0</v>
      </c>
      <c r="AX13" s="346">
        <v>0</v>
      </c>
      <c r="AY13" s="346">
        <v>0</v>
      </c>
      <c r="AZ13" s="346">
        <v>0</v>
      </c>
      <c r="BA13" s="344">
        <f t="shared" si="0"/>
        <v>0</v>
      </c>
      <c r="BB13" s="344">
        <v>0</v>
      </c>
      <c r="BC13" s="344">
        <f t="shared" ref="BC13:BD13" si="34">AD13+AF13+AH13+AJ13+AL13+AN13+AP13+AR13+AT13+AV13+AX13+AZ13</f>
        <v>0</v>
      </c>
      <c r="BD13" s="344">
        <f t="shared" si="34"/>
        <v>0</v>
      </c>
      <c r="BE13" s="344">
        <f t="shared" si="3"/>
        <v>0</v>
      </c>
      <c r="BF13" s="344">
        <v>0</v>
      </c>
      <c r="BG13" s="344"/>
      <c r="BH13" s="344"/>
      <c r="BI13" s="344"/>
      <c r="BJ13" s="344"/>
      <c r="BK13" s="344"/>
      <c r="BL13" s="344"/>
      <c r="BM13" s="344"/>
      <c r="BN13" s="344"/>
      <c r="BO13" s="344"/>
      <c r="BP13" s="344"/>
      <c r="BQ13" s="344"/>
      <c r="BR13" s="344"/>
      <c r="BS13" s="344"/>
      <c r="BT13" s="344"/>
      <c r="BU13" s="344"/>
      <c r="BV13" s="344"/>
      <c r="BW13" s="344"/>
      <c r="BX13" s="344"/>
      <c r="BY13" s="344"/>
      <c r="BZ13" s="344"/>
      <c r="CA13" s="344"/>
      <c r="CB13" s="344"/>
      <c r="CC13" s="344"/>
      <c r="CD13" s="344"/>
      <c r="CE13" s="344"/>
      <c r="CF13" s="344"/>
      <c r="CG13" s="344"/>
      <c r="CH13" s="344"/>
      <c r="CI13" s="344"/>
      <c r="CJ13" s="344"/>
      <c r="CK13" s="344"/>
      <c r="CL13" s="344"/>
      <c r="CM13" s="344"/>
      <c r="CN13" s="344"/>
      <c r="CO13" s="344"/>
      <c r="CP13" s="344"/>
      <c r="CQ13" s="344"/>
      <c r="CR13" s="344"/>
      <c r="CS13" s="344"/>
      <c r="CT13" s="344"/>
      <c r="CU13" s="344"/>
      <c r="CV13" s="344"/>
      <c r="CW13" s="344"/>
      <c r="CX13" s="344"/>
      <c r="CY13" s="344"/>
      <c r="CZ13" s="344"/>
      <c r="DA13" s="344"/>
      <c r="DB13" s="344"/>
      <c r="DC13" s="344"/>
      <c r="DD13" s="344"/>
      <c r="DE13" s="344"/>
      <c r="DF13" s="344"/>
      <c r="DG13" s="344"/>
      <c r="DH13" s="344"/>
      <c r="DI13" s="344">
        <v>0</v>
      </c>
      <c r="DJ13" s="344">
        <f t="shared" ref="DJ13:DK13" si="35">CK13+CM13+CO13+CQ13+CS13+CU13+CW13+CY13+DA13+DC13+DE13+DG13</f>
        <v>0</v>
      </c>
      <c r="DK13" s="344">
        <f t="shared" si="35"/>
        <v>0</v>
      </c>
      <c r="DL13" s="344">
        <f t="shared" ref="DL13:DM13" si="36">CK13+CM13+CO13+CQ13+CS13+CU13+CW13+CY13+DA13+DC13+DE13+DG13</f>
        <v>0</v>
      </c>
      <c r="DM13" s="344">
        <f t="shared" si="36"/>
        <v>0</v>
      </c>
      <c r="DN13" s="344"/>
      <c r="DO13" s="372"/>
      <c r="DP13" s="346"/>
      <c r="DQ13" s="346"/>
      <c r="DR13" s="346">
        <v>0</v>
      </c>
      <c r="DS13" s="346"/>
      <c r="DT13" s="346"/>
      <c r="DU13" s="346"/>
      <c r="DV13" s="346"/>
      <c r="DW13" s="346"/>
      <c r="DX13" s="346"/>
      <c r="DY13" s="346"/>
      <c r="DZ13" s="346"/>
      <c r="EA13" s="346"/>
      <c r="EB13" s="346"/>
      <c r="EC13" s="346"/>
      <c r="ED13" s="346"/>
      <c r="EE13" s="346"/>
      <c r="EF13" s="346"/>
      <c r="EG13" s="349"/>
      <c r="EH13" s="346"/>
      <c r="EI13" s="349"/>
      <c r="EJ13" s="346"/>
      <c r="EK13" s="349"/>
      <c r="EL13" s="346"/>
      <c r="EM13" s="344">
        <f t="shared" ref="EM13:EM15" si="37">EK13+EI13+EG13+EE13+EA13+DY13+DW13+DU13+DS13+DQ13+DO13</f>
        <v>0</v>
      </c>
      <c r="EN13" s="344">
        <f t="shared" si="18"/>
        <v>0</v>
      </c>
      <c r="EO13" s="344">
        <f t="shared" si="29"/>
        <v>0</v>
      </c>
      <c r="EP13" s="344">
        <f t="shared" si="19"/>
        <v>0</v>
      </c>
      <c r="EQ13" s="344">
        <f t="shared" si="20"/>
        <v>0</v>
      </c>
      <c r="ER13" s="366">
        <f>IFERROR(DT13/DS13,0)</f>
        <v>0</v>
      </c>
      <c r="ES13" s="367">
        <f t="shared" si="31"/>
        <v>0</v>
      </c>
      <c r="ET13" s="368">
        <f t="shared" si="32"/>
        <v>0</v>
      </c>
      <c r="EU13" s="369">
        <f t="shared" ref="EU13:EU44" si="38">IFERROR((AA13+BE13+CI13+DM13+EO13)/(Z13+BD13+CH13+DL13+EN13),0)</f>
        <v>0</v>
      </c>
      <c r="EV13" s="369">
        <f t="shared" si="33"/>
        <v>0</v>
      </c>
      <c r="EW13" s="510"/>
      <c r="EX13" s="510"/>
      <c r="EY13" s="510"/>
      <c r="EZ13" s="510"/>
      <c r="FA13" s="510"/>
      <c r="FB13" s="480"/>
      <c r="FC13" s="66"/>
    </row>
    <row r="14" spans="1:159" ht="39.75" customHeight="1" x14ac:dyDescent="0.25">
      <c r="A14" s="494"/>
      <c r="B14" s="521"/>
      <c r="C14" s="527"/>
      <c r="D14" s="494"/>
      <c r="E14" s="494"/>
      <c r="F14" s="71" t="s">
        <v>333</v>
      </c>
      <c r="G14" s="370">
        <f>AA14+BE14+CI14+DM14+EP14</f>
        <v>659259837</v>
      </c>
      <c r="H14" s="371">
        <v>0</v>
      </c>
      <c r="I14" s="371"/>
      <c r="J14" s="371"/>
      <c r="K14" s="371"/>
      <c r="L14" s="371"/>
      <c r="M14" s="371"/>
      <c r="N14" s="371"/>
      <c r="O14" s="371"/>
      <c r="P14" s="371"/>
      <c r="Q14" s="371"/>
      <c r="R14" s="373"/>
      <c r="S14" s="371"/>
      <c r="T14" s="371"/>
      <c r="U14" s="371"/>
      <c r="V14" s="371">
        <v>0</v>
      </c>
      <c r="W14" s="371">
        <v>0</v>
      </c>
      <c r="X14" s="371">
        <v>0</v>
      </c>
      <c r="Y14" s="371">
        <v>0</v>
      </c>
      <c r="Z14" s="370">
        <v>0</v>
      </c>
      <c r="AA14" s="370">
        <v>0</v>
      </c>
      <c r="AB14" s="370">
        <v>257950466</v>
      </c>
      <c r="AC14" s="370">
        <v>155371867</v>
      </c>
      <c r="AD14" s="370">
        <v>155371867</v>
      </c>
      <c r="AE14" s="370">
        <v>102578599</v>
      </c>
      <c r="AF14" s="370">
        <v>102578599</v>
      </c>
      <c r="AG14" s="370">
        <v>0</v>
      </c>
      <c r="AH14" s="370">
        <v>0</v>
      </c>
      <c r="AI14" s="370">
        <v>0</v>
      </c>
      <c r="AJ14" s="370">
        <v>0</v>
      </c>
      <c r="AK14" s="370">
        <v>0</v>
      </c>
      <c r="AL14" s="370">
        <v>0</v>
      </c>
      <c r="AM14" s="370">
        <v>0</v>
      </c>
      <c r="AN14" s="370">
        <v>0</v>
      </c>
      <c r="AO14" s="370">
        <v>0</v>
      </c>
      <c r="AP14" s="370">
        <v>0</v>
      </c>
      <c r="AQ14" s="370">
        <v>0</v>
      </c>
      <c r="AR14" s="370">
        <v>0</v>
      </c>
      <c r="AS14" s="370">
        <v>0</v>
      </c>
      <c r="AT14" s="370">
        <v>0</v>
      </c>
      <c r="AU14" s="370">
        <v>0</v>
      </c>
      <c r="AV14" s="370">
        <v>0</v>
      </c>
      <c r="AW14" s="370">
        <v>0</v>
      </c>
      <c r="AX14" s="370">
        <v>0</v>
      </c>
      <c r="AY14" s="370">
        <v>0</v>
      </c>
      <c r="AZ14" s="370">
        <v>0</v>
      </c>
      <c r="BA14" s="370">
        <f t="shared" si="0"/>
        <v>257950466</v>
      </c>
      <c r="BB14" s="370">
        <f t="shared" ref="BB14:BC14" si="39">AC14+AE14+AG14+AI14+AK14+AM14+AO14+AQ14+AS14+AU14+AW14+AY14</f>
        <v>257950466</v>
      </c>
      <c r="BC14" s="370">
        <f t="shared" si="39"/>
        <v>257950466</v>
      </c>
      <c r="BD14" s="370">
        <f t="shared" ref="BD14:BD15" si="40">AC14+AE14+AG14+AI14+AK14+AM14+AO14+AQ14+AS14+AU14+AW14+AY14</f>
        <v>257950466</v>
      </c>
      <c r="BE14" s="370">
        <f t="shared" si="3"/>
        <v>257950466</v>
      </c>
      <c r="BF14" s="344">
        <v>198922738</v>
      </c>
      <c r="BG14" s="344">
        <v>131439335</v>
      </c>
      <c r="BH14" s="344">
        <v>131439335</v>
      </c>
      <c r="BI14" s="344">
        <v>25979333</v>
      </c>
      <c r="BJ14" s="344">
        <v>25979333</v>
      </c>
      <c r="BK14" s="344">
        <v>6502900</v>
      </c>
      <c r="BL14" s="344">
        <v>6502900</v>
      </c>
      <c r="BM14" s="344">
        <v>51289</v>
      </c>
      <c r="BN14" s="344">
        <v>0</v>
      </c>
      <c r="BO14" s="344">
        <v>29645425</v>
      </c>
      <c r="BP14" s="344">
        <v>0</v>
      </c>
      <c r="BQ14" s="344">
        <v>-102578</v>
      </c>
      <c r="BR14" s="344">
        <v>29594136</v>
      </c>
      <c r="BS14" s="344">
        <v>0</v>
      </c>
      <c r="BT14" s="344">
        <v>0</v>
      </c>
      <c r="BU14" s="344">
        <v>0</v>
      </c>
      <c r="BV14" s="344">
        <v>0</v>
      </c>
      <c r="BW14" s="344">
        <v>0</v>
      </c>
      <c r="BX14" s="344">
        <v>0</v>
      </c>
      <c r="BY14" s="344">
        <v>0</v>
      </c>
      <c r="BZ14" s="344">
        <v>0</v>
      </c>
      <c r="CA14" s="344">
        <v>0</v>
      </c>
      <c r="CB14" s="344">
        <v>0</v>
      </c>
      <c r="CC14" s="344">
        <v>0</v>
      </c>
      <c r="CD14" s="344">
        <v>0</v>
      </c>
      <c r="CE14" s="344">
        <f t="shared" ref="CE14:CE15" si="41">BG14+BI14+BK14+BM14+BO14+BQ14+BS14+BU14+BW14+BY14+CA14+CC14</f>
        <v>193515704</v>
      </c>
      <c r="CF14" s="344">
        <f t="shared" ref="CF14:CG14" si="42">BG14+BI14+BK14+BM14+BO14+BQ14+BS14+BU14+BW14+BY14+CA14+CC14</f>
        <v>193515704</v>
      </c>
      <c r="CG14" s="344">
        <f t="shared" si="42"/>
        <v>193515704</v>
      </c>
      <c r="CH14" s="370">
        <f t="shared" ref="CH14:CI14" si="43">BG14+BI14+BK14+BM14+BO14+BQ14+BS14+BU14+BW14+BY14+CA14+CC14</f>
        <v>193515704</v>
      </c>
      <c r="CI14" s="370">
        <f t="shared" si="43"/>
        <v>193515704</v>
      </c>
      <c r="CJ14" s="370">
        <v>4306067</v>
      </c>
      <c r="CK14" s="370">
        <v>4279567</v>
      </c>
      <c r="CL14" s="370">
        <v>4279567</v>
      </c>
      <c r="CM14" s="370">
        <v>0</v>
      </c>
      <c r="CN14" s="370">
        <v>0</v>
      </c>
      <c r="CO14" s="370">
        <v>0</v>
      </c>
      <c r="CP14" s="370">
        <v>0</v>
      </c>
      <c r="CQ14" s="370">
        <v>0</v>
      </c>
      <c r="CR14" s="370">
        <v>0</v>
      </c>
      <c r="CS14" s="370">
        <v>0</v>
      </c>
      <c r="CT14" s="370">
        <v>0</v>
      </c>
      <c r="CU14" s="370">
        <v>0</v>
      </c>
      <c r="CV14" s="370">
        <v>0</v>
      </c>
      <c r="CW14" s="370">
        <v>0</v>
      </c>
      <c r="CX14" s="370">
        <v>0</v>
      </c>
      <c r="CY14" s="370">
        <v>0</v>
      </c>
      <c r="CZ14" s="370">
        <v>0</v>
      </c>
      <c r="DA14" s="370">
        <v>0</v>
      </c>
      <c r="DB14" s="370">
        <v>0</v>
      </c>
      <c r="DC14" s="370">
        <v>0</v>
      </c>
      <c r="DD14" s="370">
        <v>0</v>
      </c>
      <c r="DE14" s="370">
        <v>0</v>
      </c>
      <c r="DF14" s="370">
        <v>0</v>
      </c>
      <c r="DG14" s="370">
        <v>0</v>
      </c>
      <c r="DH14" s="370">
        <v>0</v>
      </c>
      <c r="DI14" s="370">
        <f t="shared" ref="DI14:DI15" si="44">CK14+CM14+CO14+CQ14+CS14+CU14+CW14+CY14+DA14+DC14+DE14+DG14</f>
        <v>4279567</v>
      </c>
      <c r="DJ14" s="344">
        <f t="shared" ref="DJ14:DK14" si="45">CK14+CM14+CO14+CQ14+CS14+CU14+CW14+CY14+DA14+DC14+DE14+DG14</f>
        <v>4279567</v>
      </c>
      <c r="DK14" s="344">
        <f t="shared" si="45"/>
        <v>4279567</v>
      </c>
      <c r="DL14" s="345">
        <f t="shared" ref="DL14:DM14" si="46">CK14+CM14+CO14+CQ14+CS14+CU14+CW14+CY14+DA14+DC14+DE14+DG14</f>
        <v>4279567</v>
      </c>
      <c r="DM14" s="345">
        <f t="shared" si="46"/>
        <v>4279567</v>
      </c>
      <c r="DN14" s="345">
        <v>203514100</v>
      </c>
      <c r="DO14" s="345">
        <v>88869289</v>
      </c>
      <c r="DP14" s="345">
        <v>81384433</v>
      </c>
      <c r="DQ14" s="345">
        <v>91490978</v>
      </c>
      <c r="DR14" s="345">
        <v>105129234</v>
      </c>
      <c r="DS14" s="345">
        <v>20743633</v>
      </c>
      <c r="DT14" s="345">
        <v>14590233</v>
      </c>
      <c r="DU14" s="345">
        <v>2410200</v>
      </c>
      <c r="DV14" s="345"/>
      <c r="DW14" s="345"/>
      <c r="DX14" s="345"/>
      <c r="DY14" s="345"/>
      <c r="DZ14" s="345"/>
      <c r="EA14" s="345"/>
      <c r="EB14" s="345"/>
      <c r="EC14" s="345"/>
      <c r="ED14" s="345"/>
      <c r="EE14" s="345"/>
      <c r="EF14" s="345"/>
      <c r="EG14" s="345"/>
      <c r="EH14" s="345"/>
      <c r="EI14" s="345"/>
      <c r="EJ14" s="345"/>
      <c r="EK14" s="345"/>
      <c r="EL14" s="345"/>
      <c r="EM14" s="345">
        <f t="shared" si="37"/>
        <v>203514100</v>
      </c>
      <c r="EN14" s="345">
        <f t="shared" si="18"/>
        <v>193998523</v>
      </c>
      <c r="EO14" s="345">
        <f>DP14+DR14+DT14</f>
        <v>201103900</v>
      </c>
      <c r="EP14" s="345">
        <f t="shared" si="19"/>
        <v>203514100</v>
      </c>
      <c r="EQ14" s="345">
        <f t="shared" si="20"/>
        <v>201103900</v>
      </c>
      <c r="ER14" s="366">
        <f t="shared" si="30"/>
        <v>0.70335958026253165</v>
      </c>
      <c r="ES14" s="367">
        <f t="shared" si="31"/>
        <v>1.0366259334871328</v>
      </c>
      <c r="ET14" s="368">
        <f t="shared" si="32"/>
        <v>0.98815708592181084</v>
      </c>
      <c r="EU14" s="369">
        <f t="shared" si="38"/>
        <v>1.010935651820918</v>
      </c>
      <c r="EV14" s="369">
        <f t="shared" si="33"/>
        <v>0.99634408185554313</v>
      </c>
      <c r="EW14" s="510"/>
      <c r="EX14" s="510"/>
      <c r="EY14" s="510"/>
      <c r="EZ14" s="510"/>
      <c r="FA14" s="510"/>
      <c r="FB14" s="480"/>
      <c r="FC14" s="68"/>
    </row>
    <row r="15" spans="1:159" ht="39.75" customHeight="1" thickBot="1" x14ac:dyDescent="0.3">
      <c r="A15" s="494"/>
      <c r="B15" s="521"/>
      <c r="C15" s="527"/>
      <c r="D15" s="494"/>
      <c r="E15" s="494"/>
      <c r="F15" s="70" t="s">
        <v>334</v>
      </c>
      <c r="G15" s="347">
        <f>G10+G13</f>
        <v>1600000</v>
      </c>
      <c r="H15" s="347">
        <f t="shared" ref="H15" si="47">H10+H13</f>
        <v>82028</v>
      </c>
      <c r="I15" s="347"/>
      <c r="J15" s="347"/>
      <c r="K15" s="347"/>
      <c r="L15" s="393"/>
      <c r="M15" s="347"/>
      <c r="N15" s="393"/>
      <c r="O15" s="347"/>
      <c r="P15" s="393"/>
      <c r="Q15" s="347"/>
      <c r="R15" s="393"/>
      <c r="S15" s="347"/>
      <c r="T15" s="347"/>
      <c r="U15" s="347"/>
      <c r="V15" s="347">
        <f t="shared" ref="V15:AZ15" si="48">V10+V13</f>
        <v>82028</v>
      </c>
      <c r="W15" s="347">
        <f t="shared" si="48"/>
        <v>82028</v>
      </c>
      <c r="X15" s="347">
        <f t="shared" si="48"/>
        <v>82028</v>
      </c>
      <c r="Y15" s="347">
        <f t="shared" si="48"/>
        <v>82028</v>
      </c>
      <c r="Z15" s="347">
        <f t="shared" si="48"/>
        <v>82028</v>
      </c>
      <c r="AA15" s="347">
        <f t="shared" si="48"/>
        <v>82028</v>
      </c>
      <c r="AB15" s="347">
        <f t="shared" si="48"/>
        <v>372000</v>
      </c>
      <c r="AC15" s="347">
        <f t="shared" si="48"/>
        <v>11976</v>
      </c>
      <c r="AD15" s="347">
        <f t="shared" si="48"/>
        <v>11976</v>
      </c>
      <c r="AE15" s="347">
        <f t="shared" si="48"/>
        <v>11690</v>
      </c>
      <c r="AF15" s="347">
        <f t="shared" si="48"/>
        <v>11690</v>
      </c>
      <c r="AG15" s="347">
        <f t="shared" si="48"/>
        <v>38494</v>
      </c>
      <c r="AH15" s="347">
        <f t="shared" si="48"/>
        <v>38494</v>
      </c>
      <c r="AI15" s="347">
        <f t="shared" si="48"/>
        <v>40514</v>
      </c>
      <c r="AJ15" s="347">
        <f t="shared" si="48"/>
        <v>42880</v>
      </c>
      <c r="AK15" s="347">
        <f t="shared" si="48"/>
        <v>43176</v>
      </c>
      <c r="AL15" s="347">
        <f t="shared" si="48"/>
        <v>37042</v>
      </c>
      <c r="AM15" s="347">
        <f t="shared" si="48"/>
        <v>43176</v>
      </c>
      <c r="AN15" s="347">
        <f t="shared" si="48"/>
        <v>44917</v>
      </c>
      <c r="AO15" s="347">
        <f t="shared" si="48"/>
        <v>41404</v>
      </c>
      <c r="AP15" s="347">
        <f t="shared" si="48"/>
        <v>46331</v>
      </c>
      <c r="AQ15" s="347">
        <f t="shared" si="48"/>
        <v>41404</v>
      </c>
      <c r="AR15" s="347">
        <f t="shared" si="48"/>
        <v>51452</v>
      </c>
      <c r="AS15" s="347">
        <f t="shared" si="48"/>
        <v>33394</v>
      </c>
      <c r="AT15" s="347">
        <f t="shared" si="48"/>
        <v>60251</v>
      </c>
      <c r="AU15" s="347">
        <f t="shared" si="48"/>
        <v>27488</v>
      </c>
      <c r="AV15" s="347">
        <f t="shared" si="48"/>
        <v>38027</v>
      </c>
      <c r="AW15" s="347">
        <f t="shared" si="48"/>
        <v>22246</v>
      </c>
      <c r="AX15" s="347">
        <f t="shared" si="48"/>
        <v>30633</v>
      </c>
      <c r="AY15" s="347">
        <f t="shared" si="48"/>
        <v>63963</v>
      </c>
      <c r="AZ15" s="347">
        <f t="shared" si="48"/>
        <v>5232</v>
      </c>
      <c r="BA15" s="347">
        <f t="shared" si="0"/>
        <v>418925</v>
      </c>
      <c r="BB15" s="347">
        <f t="shared" ref="BB15:BC15" si="49">AC15+AE15+AG15+AI15+AK15+AM15+AO15+AQ15+AS15+AU15+AW15+AY15</f>
        <v>418925</v>
      </c>
      <c r="BC15" s="347">
        <f t="shared" si="49"/>
        <v>418925</v>
      </c>
      <c r="BD15" s="347">
        <f t="shared" si="40"/>
        <v>418925</v>
      </c>
      <c r="BE15" s="347">
        <f t="shared" si="3"/>
        <v>418925</v>
      </c>
      <c r="BF15" s="347">
        <f t="shared" ref="BF15:CD15" si="50">BF10+BF13</f>
        <v>482500</v>
      </c>
      <c r="BG15" s="347">
        <f t="shared" si="50"/>
        <v>3190</v>
      </c>
      <c r="BH15" s="347">
        <f t="shared" si="50"/>
        <v>3190</v>
      </c>
      <c r="BI15" s="347">
        <f t="shared" si="50"/>
        <v>24629</v>
      </c>
      <c r="BJ15" s="347">
        <f t="shared" si="50"/>
        <v>35161</v>
      </c>
      <c r="BK15" s="347">
        <f t="shared" si="50"/>
        <v>48030</v>
      </c>
      <c r="BL15" s="347">
        <f t="shared" si="50"/>
        <v>61165</v>
      </c>
      <c r="BM15" s="347">
        <f t="shared" si="50"/>
        <v>48250</v>
      </c>
      <c r="BN15" s="347">
        <f t="shared" si="50"/>
        <v>51052</v>
      </c>
      <c r="BO15" s="347">
        <f t="shared" si="50"/>
        <v>47767</v>
      </c>
      <c r="BP15" s="347">
        <f t="shared" si="50"/>
        <v>79426</v>
      </c>
      <c r="BQ15" s="347">
        <f t="shared" si="50"/>
        <v>53268</v>
      </c>
      <c r="BR15" s="347">
        <f t="shared" si="50"/>
        <v>78324</v>
      </c>
      <c r="BS15" s="347">
        <f t="shared" si="50"/>
        <v>57900</v>
      </c>
      <c r="BT15" s="347">
        <f t="shared" si="50"/>
        <v>53970</v>
      </c>
      <c r="BU15" s="347">
        <f t="shared" si="50"/>
        <v>55031</v>
      </c>
      <c r="BV15" s="347">
        <f t="shared" si="50"/>
        <v>68922</v>
      </c>
      <c r="BW15" s="347">
        <f t="shared" si="50"/>
        <v>57997</v>
      </c>
      <c r="BX15" s="347">
        <f t="shared" si="50"/>
        <v>67339</v>
      </c>
      <c r="BY15" s="347">
        <f t="shared" si="50"/>
        <v>41759</v>
      </c>
      <c r="BZ15" s="347">
        <f t="shared" si="50"/>
        <v>34520</v>
      </c>
      <c r="CA15" s="347">
        <f t="shared" si="50"/>
        <v>31459</v>
      </c>
      <c r="CB15" s="347">
        <f t="shared" si="50"/>
        <v>17210</v>
      </c>
      <c r="CC15" s="347">
        <f t="shared" si="50"/>
        <v>84003</v>
      </c>
      <c r="CD15" s="347">
        <f t="shared" si="50"/>
        <v>3004</v>
      </c>
      <c r="CE15" s="347">
        <f t="shared" si="41"/>
        <v>553283</v>
      </c>
      <c r="CF15" s="347">
        <f t="shared" ref="CF15:CG15" si="51">BG15+BI15+BK15+BM15+BO15+BQ15+BS15+BU15+BW15+BY15+CA15+CC15</f>
        <v>553283</v>
      </c>
      <c r="CG15" s="347">
        <f t="shared" si="51"/>
        <v>553283</v>
      </c>
      <c r="CH15" s="347">
        <f t="shared" ref="CH15:CI15" si="52">BG15+BI15+BK15+BM15+BO15+BQ15+BS15+BU15+BW15+BY15+CA15+CC15</f>
        <v>553283</v>
      </c>
      <c r="CI15" s="347">
        <f t="shared" si="52"/>
        <v>553283</v>
      </c>
      <c r="CJ15" s="347">
        <f t="shared" ref="CJ15:DH15" si="53">CJ10+CJ13</f>
        <v>435575</v>
      </c>
      <c r="CK15" s="347">
        <f t="shared" si="53"/>
        <v>2873</v>
      </c>
      <c r="CL15" s="347">
        <f t="shared" si="53"/>
        <v>2873</v>
      </c>
      <c r="CM15" s="347">
        <f t="shared" si="53"/>
        <v>18837</v>
      </c>
      <c r="CN15" s="347">
        <f t="shared" si="53"/>
        <v>18837</v>
      </c>
      <c r="CO15" s="347">
        <f t="shared" si="53"/>
        <v>49021</v>
      </c>
      <c r="CP15" s="347">
        <f t="shared" si="53"/>
        <v>49021</v>
      </c>
      <c r="CQ15" s="347">
        <f t="shared" si="53"/>
        <v>48197</v>
      </c>
      <c r="CR15" s="347">
        <f t="shared" si="53"/>
        <v>52997</v>
      </c>
      <c r="CS15" s="347">
        <f t="shared" si="53"/>
        <v>54173</v>
      </c>
      <c r="CT15" s="347">
        <f t="shared" si="53"/>
        <v>70436</v>
      </c>
      <c r="CU15" s="347">
        <f t="shared" si="53"/>
        <v>44938</v>
      </c>
      <c r="CV15" s="347">
        <f t="shared" si="53"/>
        <v>49068</v>
      </c>
      <c r="CW15" s="347">
        <f t="shared" si="53"/>
        <v>50133</v>
      </c>
      <c r="CX15" s="347">
        <f t="shared" si="53"/>
        <v>42682</v>
      </c>
      <c r="CY15" s="347">
        <f t="shared" si="53"/>
        <v>55360</v>
      </c>
      <c r="CZ15" s="347">
        <f t="shared" si="53"/>
        <v>57549</v>
      </c>
      <c r="DA15" s="347">
        <f t="shared" si="53"/>
        <v>56351</v>
      </c>
      <c r="DB15" s="347">
        <f t="shared" si="53"/>
        <v>47535</v>
      </c>
      <c r="DC15" s="347">
        <f t="shared" si="53"/>
        <v>37163</v>
      </c>
      <c r="DD15" s="347">
        <f t="shared" si="53"/>
        <v>31503</v>
      </c>
      <c r="DE15" s="347">
        <f t="shared" si="53"/>
        <v>14100</v>
      </c>
      <c r="DF15" s="347">
        <f t="shared" si="53"/>
        <v>11983</v>
      </c>
      <c r="DG15" s="347">
        <f t="shared" si="53"/>
        <v>4429</v>
      </c>
      <c r="DH15" s="347">
        <f t="shared" si="53"/>
        <v>1091</v>
      </c>
      <c r="DI15" s="347">
        <f t="shared" si="44"/>
        <v>435575</v>
      </c>
      <c r="DJ15" s="347">
        <f t="shared" ref="DJ15:DK15" si="54">CK15+CM15+CO15+CQ15+CS15+CU15+CW15+CY15+DA15+DC15+DE15+DG15</f>
        <v>435575</v>
      </c>
      <c r="DK15" s="347">
        <f t="shared" si="54"/>
        <v>435575</v>
      </c>
      <c r="DL15" s="347">
        <f t="shared" ref="DL15:DM15" si="55">CK15+CM15+CO15+CQ15+CS15+CU15+CW15+CY15+DA15+DC15+DE15+DG15</f>
        <v>435575</v>
      </c>
      <c r="DM15" s="347">
        <f t="shared" si="55"/>
        <v>435575</v>
      </c>
      <c r="DN15" s="347">
        <f t="shared" ref="DN15:DY15" si="56">DN10+DN13</f>
        <v>110189</v>
      </c>
      <c r="DO15" s="347">
        <f t="shared" si="56"/>
        <v>4896</v>
      </c>
      <c r="DP15" s="347">
        <f t="shared" si="56"/>
        <v>5017</v>
      </c>
      <c r="DQ15" s="347">
        <f t="shared" si="56"/>
        <v>4983</v>
      </c>
      <c r="DR15" s="347">
        <f t="shared" si="56"/>
        <v>10831</v>
      </c>
      <c r="DS15" s="347">
        <f t="shared" si="56"/>
        <v>30483</v>
      </c>
      <c r="DT15" s="347">
        <f t="shared" si="56"/>
        <v>49029</v>
      </c>
      <c r="DU15" s="347">
        <f t="shared" si="56"/>
        <v>32796</v>
      </c>
      <c r="DV15" s="347">
        <f t="shared" si="56"/>
        <v>0</v>
      </c>
      <c r="DW15" s="347">
        <f t="shared" si="56"/>
        <v>37031</v>
      </c>
      <c r="DX15" s="347">
        <f t="shared" si="56"/>
        <v>0</v>
      </c>
      <c r="DY15" s="347">
        <f t="shared" si="56"/>
        <v>0</v>
      </c>
      <c r="DZ15" s="394">
        <f t="shared" ref="DZ15:EL15" si="57">DZ10+DZ14</f>
        <v>0</v>
      </c>
      <c r="EA15" s="394">
        <f t="shared" si="57"/>
        <v>0</v>
      </c>
      <c r="EB15" s="394">
        <f t="shared" si="57"/>
        <v>0</v>
      </c>
      <c r="EC15" s="394">
        <f t="shared" si="57"/>
        <v>0</v>
      </c>
      <c r="ED15" s="394">
        <f t="shared" si="57"/>
        <v>0</v>
      </c>
      <c r="EE15" s="394">
        <f t="shared" si="57"/>
        <v>0</v>
      </c>
      <c r="EF15" s="394">
        <f t="shared" si="57"/>
        <v>0</v>
      </c>
      <c r="EG15" s="394">
        <f t="shared" si="57"/>
        <v>0</v>
      </c>
      <c r="EH15" s="394">
        <f t="shared" si="57"/>
        <v>0</v>
      </c>
      <c r="EI15" s="394">
        <f t="shared" si="57"/>
        <v>0</v>
      </c>
      <c r="EJ15" s="394">
        <f t="shared" si="57"/>
        <v>0</v>
      </c>
      <c r="EK15" s="394">
        <f t="shared" si="57"/>
        <v>0</v>
      </c>
      <c r="EL15" s="394">
        <f t="shared" si="57"/>
        <v>0</v>
      </c>
      <c r="EM15" s="347">
        <f t="shared" si="37"/>
        <v>110189</v>
      </c>
      <c r="EN15" s="347">
        <f t="shared" si="18"/>
        <v>15727</v>
      </c>
      <c r="EO15" s="347">
        <f>DP15+DR15</f>
        <v>15848</v>
      </c>
      <c r="EP15" s="347">
        <f t="shared" si="19"/>
        <v>110189</v>
      </c>
      <c r="EQ15" s="347">
        <f t="shared" si="20"/>
        <v>64877</v>
      </c>
      <c r="ER15" s="395">
        <f t="shared" si="30"/>
        <v>1.6084046845782896</v>
      </c>
      <c r="ES15" s="396">
        <f t="shared" si="31"/>
        <v>1.0076937750365613</v>
      </c>
      <c r="ET15" s="397">
        <f t="shared" si="32"/>
        <v>0.58877927923839946</v>
      </c>
      <c r="EU15" s="398">
        <f t="shared" si="38"/>
        <v>1.0000803699408451</v>
      </c>
      <c r="EV15" s="398">
        <f t="shared" si="33"/>
        <v>0.97167999999999999</v>
      </c>
      <c r="EW15" s="510"/>
      <c r="EX15" s="510"/>
      <c r="EY15" s="510"/>
      <c r="EZ15" s="510"/>
      <c r="FA15" s="510"/>
      <c r="FB15" s="480"/>
      <c r="FC15" s="66"/>
    </row>
    <row r="16" spans="1:159" ht="39.75" customHeight="1" thickBot="1" x14ac:dyDescent="0.3">
      <c r="A16" s="530"/>
      <c r="B16" s="525"/>
      <c r="C16" s="528"/>
      <c r="D16" s="530"/>
      <c r="E16" s="530"/>
      <c r="F16" s="72" t="s">
        <v>335</v>
      </c>
      <c r="G16" s="403">
        <f>G11+G14</f>
        <v>11650891139.666668</v>
      </c>
      <c r="H16" s="404">
        <f t="shared" ref="H16:DI16" si="58">H11+H14</f>
        <v>1224858687</v>
      </c>
      <c r="I16" s="404">
        <f t="shared" si="58"/>
        <v>0</v>
      </c>
      <c r="J16" s="404">
        <f t="shared" si="58"/>
        <v>0</v>
      </c>
      <c r="K16" s="404">
        <f t="shared" si="58"/>
        <v>0</v>
      </c>
      <c r="L16" s="404">
        <f t="shared" si="58"/>
        <v>0</v>
      </c>
      <c r="M16" s="404">
        <f t="shared" si="58"/>
        <v>0</v>
      </c>
      <c r="N16" s="404">
        <f t="shared" si="58"/>
        <v>0</v>
      </c>
      <c r="O16" s="404">
        <f t="shared" si="58"/>
        <v>0</v>
      </c>
      <c r="P16" s="404">
        <f t="shared" si="58"/>
        <v>0</v>
      </c>
      <c r="Q16" s="404">
        <f t="shared" si="58"/>
        <v>0</v>
      </c>
      <c r="R16" s="404">
        <f t="shared" si="58"/>
        <v>0</v>
      </c>
      <c r="S16" s="404">
        <f t="shared" si="58"/>
        <v>0</v>
      </c>
      <c r="T16" s="404">
        <f t="shared" si="58"/>
        <v>0</v>
      </c>
      <c r="U16" s="404">
        <f t="shared" si="58"/>
        <v>0</v>
      </c>
      <c r="V16" s="404">
        <f t="shared" si="58"/>
        <v>1224849600</v>
      </c>
      <c r="W16" s="404">
        <f t="shared" si="58"/>
        <v>1224858687</v>
      </c>
      <c r="X16" s="404">
        <f t="shared" si="58"/>
        <v>1224858687</v>
      </c>
      <c r="Y16" s="404">
        <f t="shared" si="58"/>
        <v>1224849600</v>
      </c>
      <c r="Z16" s="404">
        <f t="shared" si="58"/>
        <v>1224858687</v>
      </c>
      <c r="AA16" s="404">
        <f t="shared" si="58"/>
        <v>1224849600</v>
      </c>
      <c r="AB16" s="404">
        <f t="shared" si="58"/>
        <v>1842541466</v>
      </c>
      <c r="AC16" s="404">
        <f t="shared" si="58"/>
        <v>155371867</v>
      </c>
      <c r="AD16" s="404">
        <f t="shared" si="58"/>
        <v>155371867</v>
      </c>
      <c r="AE16" s="404">
        <f t="shared" si="58"/>
        <v>1219201599</v>
      </c>
      <c r="AF16" s="404">
        <f t="shared" si="58"/>
        <v>1219201599</v>
      </c>
      <c r="AG16" s="404">
        <f t="shared" si="58"/>
        <v>419544000</v>
      </c>
      <c r="AH16" s="404">
        <f t="shared" si="58"/>
        <v>419544000</v>
      </c>
      <c r="AI16" s="404">
        <f t="shared" si="58"/>
        <v>32060000</v>
      </c>
      <c r="AJ16" s="404">
        <f t="shared" si="58"/>
        <v>32060000</v>
      </c>
      <c r="AK16" s="404">
        <f t="shared" si="58"/>
        <v>0</v>
      </c>
      <c r="AL16" s="404">
        <f t="shared" si="58"/>
        <v>0</v>
      </c>
      <c r="AM16" s="404">
        <f t="shared" si="58"/>
        <v>16364000</v>
      </c>
      <c r="AN16" s="404">
        <f t="shared" si="58"/>
        <v>16364000</v>
      </c>
      <c r="AO16" s="404">
        <f t="shared" si="58"/>
        <v>0</v>
      </c>
      <c r="AP16" s="404">
        <f t="shared" si="58"/>
        <v>0</v>
      </c>
      <c r="AQ16" s="404">
        <f t="shared" si="58"/>
        <v>36735000</v>
      </c>
      <c r="AR16" s="404">
        <f t="shared" si="58"/>
        <v>36735000</v>
      </c>
      <c r="AS16" s="404">
        <f t="shared" si="58"/>
        <v>28320000</v>
      </c>
      <c r="AT16" s="404">
        <f t="shared" si="58"/>
        <v>28320000</v>
      </c>
      <c r="AU16" s="404">
        <f t="shared" si="58"/>
        <v>342252300</v>
      </c>
      <c r="AV16" s="404">
        <f t="shared" si="58"/>
        <v>169524500</v>
      </c>
      <c r="AW16" s="404">
        <f t="shared" si="58"/>
        <v>0</v>
      </c>
      <c r="AX16" s="404">
        <f t="shared" si="58"/>
        <v>148891534</v>
      </c>
      <c r="AY16" s="404">
        <f t="shared" si="58"/>
        <v>15884633.000000238</v>
      </c>
      <c r="AZ16" s="404">
        <f t="shared" si="58"/>
        <v>38823802.666666746</v>
      </c>
      <c r="BA16" s="404">
        <f t="shared" si="58"/>
        <v>2265733399</v>
      </c>
      <c r="BB16" s="404">
        <f t="shared" si="58"/>
        <v>2265733399</v>
      </c>
      <c r="BC16" s="404">
        <f t="shared" si="58"/>
        <v>2264836302.666667</v>
      </c>
      <c r="BD16" s="404">
        <f t="shared" si="58"/>
        <v>2265733399</v>
      </c>
      <c r="BE16" s="404">
        <f t="shared" si="58"/>
        <v>2264836302.666667</v>
      </c>
      <c r="BF16" s="404">
        <f t="shared" si="58"/>
        <v>2309886738</v>
      </c>
      <c r="BG16" s="404">
        <f t="shared" si="58"/>
        <v>2225963835</v>
      </c>
      <c r="BH16" s="404">
        <f t="shared" si="58"/>
        <v>2225963835</v>
      </c>
      <c r="BI16" s="404">
        <f t="shared" si="58"/>
        <v>27248333</v>
      </c>
      <c r="BJ16" s="404">
        <f t="shared" si="58"/>
        <v>53442833</v>
      </c>
      <c r="BK16" s="404">
        <f t="shared" si="58"/>
        <v>6502900</v>
      </c>
      <c r="BL16" s="404">
        <f t="shared" si="58"/>
        <v>6920900</v>
      </c>
      <c r="BM16" s="404">
        <f t="shared" si="58"/>
        <v>12084289</v>
      </c>
      <c r="BN16" s="404">
        <f t="shared" si="58"/>
        <v>12033000</v>
      </c>
      <c r="BO16" s="404">
        <f t="shared" si="58"/>
        <v>29645425</v>
      </c>
      <c r="BP16" s="404">
        <f t="shared" si="58"/>
        <v>0</v>
      </c>
      <c r="BQ16" s="404">
        <f t="shared" si="58"/>
        <v>-102578</v>
      </c>
      <c r="BR16" s="404">
        <f t="shared" si="58"/>
        <v>29594136</v>
      </c>
      <c r="BS16" s="404">
        <f t="shared" si="58"/>
        <v>0</v>
      </c>
      <c r="BT16" s="404">
        <f t="shared" si="58"/>
        <v>0</v>
      </c>
      <c r="BU16" s="404">
        <f t="shared" si="58"/>
        <v>0</v>
      </c>
      <c r="BV16" s="404">
        <f t="shared" si="58"/>
        <v>0</v>
      </c>
      <c r="BW16" s="404">
        <f t="shared" si="58"/>
        <v>-5037000</v>
      </c>
      <c r="BX16" s="404">
        <f t="shared" si="58"/>
        <v>0</v>
      </c>
      <c r="BY16" s="404">
        <f t="shared" si="58"/>
        <v>31649500</v>
      </c>
      <c r="BZ16" s="404">
        <f t="shared" si="58"/>
        <v>0</v>
      </c>
      <c r="CA16" s="404">
        <f t="shared" si="58"/>
        <v>0</v>
      </c>
      <c r="CB16" s="404">
        <f t="shared" si="58"/>
        <v>0</v>
      </c>
      <c r="CC16" s="404">
        <f t="shared" si="58"/>
        <v>0</v>
      </c>
      <c r="CD16" s="404">
        <f t="shared" si="58"/>
        <v>0</v>
      </c>
      <c r="CE16" s="404">
        <f t="shared" si="58"/>
        <v>2327954704</v>
      </c>
      <c r="CF16" s="404">
        <f t="shared" si="58"/>
        <v>2327954704</v>
      </c>
      <c r="CG16" s="404">
        <f t="shared" si="58"/>
        <v>2327954704</v>
      </c>
      <c r="CH16" s="404">
        <f t="shared" si="58"/>
        <v>2327954704</v>
      </c>
      <c r="CI16" s="404">
        <f t="shared" si="58"/>
        <v>2327954704</v>
      </c>
      <c r="CJ16" s="404">
        <f t="shared" si="58"/>
        <v>1842626067</v>
      </c>
      <c r="CK16" s="404">
        <f t="shared" si="58"/>
        <v>1434033567</v>
      </c>
      <c r="CL16" s="404">
        <f t="shared" si="58"/>
        <v>1136486567</v>
      </c>
      <c r="CM16" s="404">
        <f t="shared" si="58"/>
        <v>407422500</v>
      </c>
      <c r="CN16" s="404">
        <f t="shared" si="58"/>
        <v>554210000</v>
      </c>
      <c r="CO16" s="404">
        <f t="shared" si="58"/>
        <v>0</v>
      </c>
      <c r="CP16" s="404">
        <f t="shared" si="58"/>
        <v>82124500</v>
      </c>
      <c r="CQ16" s="404">
        <f t="shared" si="58"/>
        <v>0</v>
      </c>
      <c r="CR16" s="404">
        <f t="shared" si="58"/>
        <v>24080000</v>
      </c>
      <c r="CS16" s="404">
        <f t="shared" si="58"/>
        <v>-3000000</v>
      </c>
      <c r="CT16" s="404">
        <f t="shared" si="58"/>
        <v>21070000</v>
      </c>
      <c r="CU16" s="404">
        <f t="shared" si="58"/>
        <v>0</v>
      </c>
      <c r="CV16" s="404">
        <f t="shared" si="58"/>
        <v>0</v>
      </c>
      <c r="CW16" s="404">
        <f t="shared" si="58"/>
        <v>0</v>
      </c>
      <c r="CX16" s="404">
        <f t="shared" si="58"/>
        <v>0</v>
      </c>
      <c r="CY16" s="404">
        <f t="shared" si="58"/>
        <v>0</v>
      </c>
      <c r="CZ16" s="404">
        <f t="shared" si="58"/>
        <v>0</v>
      </c>
      <c r="DA16" s="404">
        <f t="shared" si="58"/>
        <v>0</v>
      </c>
      <c r="DB16" s="404">
        <f t="shared" si="58"/>
        <v>-7920900</v>
      </c>
      <c r="DC16" s="404">
        <f t="shared" si="58"/>
        <v>1143500</v>
      </c>
      <c r="DD16" s="404">
        <f t="shared" si="58"/>
        <v>7108500</v>
      </c>
      <c r="DE16" s="404">
        <f t="shared" si="58"/>
        <v>223461133</v>
      </c>
      <c r="DF16" s="404">
        <f t="shared" si="58"/>
        <v>149005867</v>
      </c>
      <c r="DG16" s="404">
        <f t="shared" si="58"/>
        <v>5813134.9999992847</v>
      </c>
      <c r="DH16" s="404">
        <f t="shared" si="58"/>
        <v>101217899</v>
      </c>
      <c r="DI16" s="404">
        <f t="shared" si="58"/>
        <v>2068873834.9999993</v>
      </c>
      <c r="DJ16" s="405">
        <f t="shared" ref="DJ16:DK16" si="59">CK16+CM16+CO16+CQ16+CS16+CU16+CW16+CY16+DA16+DC16+DE16+DG16</f>
        <v>2068873834.9999993</v>
      </c>
      <c r="DK16" s="405">
        <f t="shared" si="59"/>
        <v>2067382433</v>
      </c>
      <c r="DL16" s="404">
        <f t="shared" ref="DL16:EQ16" si="60">DL11+DL14</f>
        <v>2068873834.9999993</v>
      </c>
      <c r="DM16" s="404">
        <f t="shared" si="60"/>
        <v>2067382433</v>
      </c>
      <c r="DN16" s="406">
        <f t="shared" si="60"/>
        <v>3765868100</v>
      </c>
      <c r="DO16" s="406">
        <f t="shared" si="60"/>
        <v>3497142289</v>
      </c>
      <c r="DP16" s="406">
        <f t="shared" si="60"/>
        <v>176600433</v>
      </c>
      <c r="DQ16" s="406">
        <f t="shared" si="60"/>
        <v>91490978</v>
      </c>
      <c r="DR16" s="406">
        <f t="shared" si="60"/>
        <v>1265492234</v>
      </c>
      <c r="DS16" s="406">
        <f t="shared" si="60"/>
        <v>20743633</v>
      </c>
      <c r="DT16" s="406">
        <f t="shared" si="60"/>
        <v>85733306</v>
      </c>
      <c r="DU16" s="406">
        <f t="shared" si="60"/>
        <v>2410200</v>
      </c>
      <c r="DV16" s="406">
        <f t="shared" si="60"/>
        <v>0</v>
      </c>
      <c r="DW16" s="406">
        <f t="shared" si="60"/>
        <v>50000000</v>
      </c>
      <c r="DX16" s="406">
        <f t="shared" si="60"/>
        <v>0</v>
      </c>
      <c r="DY16" s="406">
        <f t="shared" si="60"/>
        <v>0</v>
      </c>
      <c r="DZ16" s="406">
        <f t="shared" si="60"/>
        <v>0</v>
      </c>
      <c r="EA16" s="406">
        <f t="shared" si="60"/>
        <v>104081000</v>
      </c>
      <c r="EB16" s="406">
        <f t="shared" si="60"/>
        <v>0</v>
      </c>
      <c r="EC16" s="406">
        <f t="shared" si="60"/>
        <v>0</v>
      </c>
      <c r="ED16" s="406">
        <f t="shared" si="60"/>
        <v>0</v>
      </c>
      <c r="EE16" s="406">
        <f t="shared" si="60"/>
        <v>0</v>
      </c>
      <c r="EF16" s="406">
        <f t="shared" si="60"/>
        <v>0</v>
      </c>
      <c r="EG16" s="406">
        <f t="shared" si="60"/>
        <v>0</v>
      </c>
      <c r="EH16" s="406">
        <f t="shared" si="60"/>
        <v>0</v>
      </c>
      <c r="EI16" s="406">
        <f t="shared" si="60"/>
        <v>0</v>
      </c>
      <c r="EJ16" s="406">
        <f t="shared" si="60"/>
        <v>0</v>
      </c>
      <c r="EK16" s="406">
        <f t="shared" si="60"/>
        <v>0</v>
      </c>
      <c r="EL16" s="406">
        <f t="shared" si="60"/>
        <v>0</v>
      </c>
      <c r="EM16" s="406">
        <f t="shared" si="60"/>
        <v>3765868100</v>
      </c>
      <c r="EN16" s="406">
        <f t="shared" si="60"/>
        <v>4762634523</v>
      </c>
      <c r="EO16" s="406">
        <f t="shared" si="60"/>
        <v>1527825973</v>
      </c>
      <c r="EP16" s="406">
        <f t="shared" si="60"/>
        <v>3765868100</v>
      </c>
      <c r="EQ16" s="406">
        <f t="shared" si="60"/>
        <v>1527825973</v>
      </c>
      <c r="ER16" s="407">
        <f>DT16/DS16</f>
        <v>4.1329937721131103</v>
      </c>
      <c r="ES16" s="407">
        <f t="shared" si="31"/>
        <v>0.32079429265918502</v>
      </c>
      <c r="ET16" s="408">
        <f t="shared" si="32"/>
        <v>0.40570352769392004</v>
      </c>
      <c r="EU16" s="409">
        <f t="shared" si="38"/>
        <v>0.74409549227576754</v>
      </c>
      <c r="EV16" s="410">
        <f t="shared" si="33"/>
        <v>0.80790807328202108</v>
      </c>
      <c r="EW16" s="513"/>
      <c r="EX16" s="511"/>
      <c r="EY16" s="511"/>
      <c r="EZ16" s="511"/>
      <c r="FA16" s="511"/>
      <c r="FB16" s="480"/>
      <c r="FC16" s="68"/>
    </row>
    <row r="17" spans="1:159" ht="39.75" customHeight="1" x14ac:dyDescent="0.25">
      <c r="A17" s="531" t="s">
        <v>336</v>
      </c>
      <c r="B17" s="524">
        <v>2</v>
      </c>
      <c r="C17" s="526" t="s">
        <v>337</v>
      </c>
      <c r="D17" s="529" t="s">
        <v>178</v>
      </c>
      <c r="E17" s="531">
        <v>160</v>
      </c>
      <c r="F17" s="73" t="s">
        <v>327</v>
      </c>
      <c r="G17" s="374">
        <f>AA17+BE17+CI17+DM17+EP17</f>
        <v>400000</v>
      </c>
      <c r="H17" s="374">
        <v>15689</v>
      </c>
      <c r="I17" s="374"/>
      <c r="J17" s="374"/>
      <c r="K17" s="374"/>
      <c r="L17" s="374"/>
      <c r="M17" s="374"/>
      <c r="N17" s="375"/>
      <c r="O17" s="374"/>
      <c r="P17" s="375"/>
      <c r="Q17" s="374"/>
      <c r="R17" s="376"/>
      <c r="S17" s="374"/>
      <c r="T17" s="375"/>
      <c r="U17" s="374"/>
      <c r="V17" s="374">
        <v>15689</v>
      </c>
      <c r="W17" s="374">
        <v>15689</v>
      </c>
      <c r="X17" s="374">
        <v>15689</v>
      </c>
      <c r="Y17" s="374">
        <v>15689</v>
      </c>
      <c r="Z17" s="374">
        <v>15689</v>
      </c>
      <c r="AA17" s="374">
        <v>15689</v>
      </c>
      <c r="AB17" s="374">
        <v>90000</v>
      </c>
      <c r="AC17" s="374">
        <v>1000</v>
      </c>
      <c r="AD17" s="374">
        <v>1000</v>
      </c>
      <c r="AE17" s="374">
        <v>6287</v>
      </c>
      <c r="AF17" s="374">
        <v>6287</v>
      </c>
      <c r="AG17" s="374">
        <v>7993</v>
      </c>
      <c r="AH17" s="374">
        <v>7993</v>
      </c>
      <c r="AI17" s="374">
        <v>9176</v>
      </c>
      <c r="AJ17" s="374">
        <v>10656</v>
      </c>
      <c r="AK17" s="374">
        <v>10608</v>
      </c>
      <c r="AL17" s="374">
        <v>7029</v>
      </c>
      <c r="AM17" s="374">
        <v>10608</v>
      </c>
      <c r="AN17" s="374">
        <v>12258</v>
      </c>
      <c r="AO17" s="374">
        <v>10608</v>
      </c>
      <c r="AP17" s="374">
        <v>8351</v>
      </c>
      <c r="AQ17" s="374">
        <v>10608</v>
      </c>
      <c r="AR17" s="374">
        <v>15967</v>
      </c>
      <c r="AS17" s="374">
        <v>9180</v>
      </c>
      <c r="AT17" s="374">
        <v>14210</v>
      </c>
      <c r="AU17" s="374">
        <v>4644</v>
      </c>
      <c r="AV17" s="374">
        <v>6773</v>
      </c>
      <c r="AW17" s="374">
        <v>4644</v>
      </c>
      <c r="AX17" s="374">
        <v>6631</v>
      </c>
      <c r="AY17" s="374">
        <v>13670</v>
      </c>
      <c r="AZ17" s="374">
        <v>1871</v>
      </c>
      <c r="BA17" s="374">
        <f t="shared" ref="BA17:BA22" si="61">AC17+AE17+AG17+AI17+AK17+AM17+AO17+AQ17+AS17+AU17+AW17+AY17</f>
        <v>99026</v>
      </c>
      <c r="BB17" s="374">
        <f t="shared" ref="BB17:BC17" si="62">AC17+AE17+AG17+AI17+AK17+AM17+AO17+AQ17+AS17+AU17+AW17+AY17</f>
        <v>99026</v>
      </c>
      <c r="BC17" s="374">
        <f t="shared" si="62"/>
        <v>99026</v>
      </c>
      <c r="BD17" s="374">
        <f t="shared" ref="BD17:BD22" si="63">AC17+AE17+AG17+AI17+AK17+AM17+AO17+AQ17+AS17+AU17+AW17+AY17</f>
        <v>99026</v>
      </c>
      <c r="BE17" s="374">
        <f t="shared" ref="BE17:BE22" si="64">AD17+AF17+AH17++AJ17+AL17+AN17+AP17+AR17+AT17+AV17+AX17+AZ17</f>
        <v>99026</v>
      </c>
      <c r="BF17" s="374">
        <v>118500</v>
      </c>
      <c r="BG17" s="374">
        <v>1641</v>
      </c>
      <c r="BH17" s="374">
        <v>1641</v>
      </c>
      <c r="BI17" s="374">
        <v>8373</v>
      </c>
      <c r="BJ17" s="377">
        <v>10126</v>
      </c>
      <c r="BK17" s="374">
        <v>10647</v>
      </c>
      <c r="BL17" s="374">
        <v>11139</v>
      </c>
      <c r="BM17" s="374">
        <v>17469</v>
      </c>
      <c r="BN17" s="374">
        <v>9572</v>
      </c>
      <c r="BO17" s="374">
        <v>17469</v>
      </c>
      <c r="BP17" s="374">
        <v>14306</v>
      </c>
      <c r="BQ17" s="374">
        <v>11880</v>
      </c>
      <c r="BR17" s="374">
        <v>24419</v>
      </c>
      <c r="BS17" s="374">
        <v>11880</v>
      </c>
      <c r="BT17" s="374">
        <v>14227</v>
      </c>
      <c r="BU17" s="374">
        <v>17469</v>
      </c>
      <c r="BV17" s="374">
        <v>17579</v>
      </c>
      <c r="BW17" s="374">
        <v>10647</v>
      </c>
      <c r="BX17" s="374">
        <v>11743</v>
      </c>
      <c r="BY17" s="374">
        <v>3825</v>
      </c>
      <c r="BZ17" s="374">
        <v>6602</v>
      </c>
      <c r="CA17" s="374">
        <v>3825</v>
      </c>
      <c r="CB17" s="374">
        <v>7458</v>
      </c>
      <c r="CC17" s="374">
        <v>14773</v>
      </c>
      <c r="CD17" s="374">
        <v>1086</v>
      </c>
      <c r="CE17" s="374">
        <f t="shared" ref="CE17:CE19" si="65">BG17+BI17+BK17+BM17+BO17+BQ17+BS17+BU17+BW17+BY17+CA17+CC17</f>
        <v>129898</v>
      </c>
      <c r="CF17" s="374">
        <f t="shared" ref="CF17:CG17" si="66">BG17+BI17+BK17+BM17+BO17+BQ17+BS17+BU17+BW17+BY17+CA17+CC17</f>
        <v>129898</v>
      </c>
      <c r="CG17" s="374">
        <f t="shared" si="66"/>
        <v>129898</v>
      </c>
      <c r="CH17" s="374">
        <f t="shared" ref="CH17:CI17" si="67">BG17+BI17+BK17+BM17+BO17+BQ17+BS17+BU17+BW17+BY17+CA17+CC17</f>
        <v>129898</v>
      </c>
      <c r="CI17" s="374">
        <f t="shared" si="67"/>
        <v>129898</v>
      </c>
      <c r="CJ17" s="374">
        <v>109474</v>
      </c>
      <c r="CK17" s="374">
        <v>1526</v>
      </c>
      <c r="CL17" s="374">
        <v>1526</v>
      </c>
      <c r="CM17" s="374">
        <v>4192</v>
      </c>
      <c r="CN17" s="374">
        <v>4192</v>
      </c>
      <c r="CO17" s="374">
        <v>17312</v>
      </c>
      <c r="CP17" s="374">
        <v>17312</v>
      </c>
      <c r="CQ17" s="374">
        <v>13937</v>
      </c>
      <c r="CR17" s="374">
        <v>15140</v>
      </c>
      <c r="CS17" s="374">
        <v>13937</v>
      </c>
      <c r="CT17" s="374">
        <v>16001</v>
      </c>
      <c r="CU17" s="374">
        <v>12411</v>
      </c>
      <c r="CV17" s="374">
        <v>16177</v>
      </c>
      <c r="CW17" s="374">
        <v>10434</v>
      </c>
      <c r="CX17" s="374">
        <v>10506</v>
      </c>
      <c r="CY17" s="374">
        <v>13937</v>
      </c>
      <c r="CZ17" s="374">
        <v>12175</v>
      </c>
      <c r="DA17" s="374">
        <v>9682</v>
      </c>
      <c r="DB17" s="374">
        <v>5715</v>
      </c>
      <c r="DC17" s="374">
        <v>4427</v>
      </c>
      <c r="DD17" s="374">
        <v>5996</v>
      </c>
      <c r="DE17" s="374">
        <v>4427</v>
      </c>
      <c r="DF17" s="374">
        <v>3472</v>
      </c>
      <c r="DG17" s="374">
        <v>3252</v>
      </c>
      <c r="DH17" s="374">
        <v>1262</v>
      </c>
      <c r="DI17" s="374">
        <f t="shared" ref="DI17:DI22" si="68">CK17+CM17+CO17+CQ17+CS17+CU17+CW17+CY17+DA17+DC17+DE17+DG17</f>
        <v>109474</v>
      </c>
      <c r="DJ17" s="374">
        <f t="shared" ref="DJ17:DK17" si="69">CK17+CM17+CO17+CQ17+CS17+CU17+CW17+CY17+DA17+DC17+DE17+DG17</f>
        <v>109474</v>
      </c>
      <c r="DK17" s="374">
        <f t="shared" si="69"/>
        <v>109474</v>
      </c>
      <c r="DL17" s="374">
        <f t="shared" ref="DL17:DM17" si="70">CK17+CM17+CO17+CQ17+CS17+CU17+CW17+CY17+DA17+DC17+DE17+DG17</f>
        <v>109474</v>
      </c>
      <c r="DM17" s="374">
        <f t="shared" si="70"/>
        <v>109474</v>
      </c>
      <c r="DN17" s="378">
        <v>45913</v>
      </c>
      <c r="DO17" s="399">
        <v>2525</v>
      </c>
      <c r="DP17" s="399">
        <v>1855</v>
      </c>
      <c r="DQ17" s="399">
        <v>9183</v>
      </c>
      <c r="DR17" s="399">
        <v>7860</v>
      </c>
      <c r="DS17" s="399">
        <v>11478</v>
      </c>
      <c r="DT17" s="399">
        <v>12798</v>
      </c>
      <c r="DU17" s="399">
        <v>13544</v>
      </c>
      <c r="DV17" s="399"/>
      <c r="DW17" s="399">
        <v>9183</v>
      </c>
      <c r="DX17" s="375"/>
      <c r="DY17" s="399">
        <v>0</v>
      </c>
      <c r="DZ17" s="399"/>
      <c r="EA17" s="399">
        <v>0</v>
      </c>
      <c r="EB17" s="399"/>
      <c r="EC17" s="399">
        <v>0</v>
      </c>
      <c r="ED17" s="399"/>
      <c r="EE17" s="399">
        <v>0</v>
      </c>
      <c r="EF17" s="399"/>
      <c r="EG17" s="399">
        <v>0</v>
      </c>
      <c r="EH17" s="399"/>
      <c r="EI17" s="399">
        <v>0</v>
      </c>
      <c r="EJ17" s="399"/>
      <c r="EK17" s="399">
        <v>0</v>
      </c>
      <c r="EL17" s="399"/>
      <c r="EM17" s="374">
        <f t="shared" ref="EM17:EM18" si="71">EK17+EI17+EG17+EE17+EA17+DY17+DW17+DU17+DS17+DQ17+DO17</f>
        <v>45913</v>
      </c>
      <c r="EN17" s="374">
        <f>DO17+DQ17</f>
        <v>11708</v>
      </c>
      <c r="EO17" s="374">
        <f>DP17+DR17+DT17+DV17</f>
        <v>22513</v>
      </c>
      <c r="EP17" s="374">
        <f t="shared" ref="EP17:EP18" si="72">DO17+DQ17+DS17+DU17+DW17</f>
        <v>45913</v>
      </c>
      <c r="EQ17" s="374">
        <f>DP17+DR17+DT17+DV17+DX17+DZ17+EB17+ED17+EF17+EH17+EJ17+EL17</f>
        <v>22513</v>
      </c>
      <c r="ER17" s="400">
        <f t="shared" si="30"/>
        <v>1.1150026136957658</v>
      </c>
      <c r="ES17" s="400">
        <f t="shared" si="31"/>
        <v>1.9228732490604714</v>
      </c>
      <c r="ET17" s="401">
        <f t="shared" si="32"/>
        <v>0.49034042645873716</v>
      </c>
      <c r="EU17" s="402">
        <f t="shared" si="38"/>
        <v>1.0295384026572261</v>
      </c>
      <c r="EV17" s="402">
        <f t="shared" si="33"/>
        <v>0.9415</v>
      </c>
      <c r="EW17" s="512" t="s">
        <v>833</v>
      </c>
      <c r="EX17" s="509" t="s">
        <v>179</v>
      </c>
      <c r="EY17" s="509" t="s">
        <v>180</v>
      </c>
      <c r="EZ17" s="548" t="s">
        <v>338</v>
      </c>
      <c r="FA17" s="509" t="s">
        <v>339</v>
      </c>
      <c r="FB17" s="549"/>
      <c r="FC17" s="66"/>
    </row>
    <row r="18" spans="1:159" ht="39.75" customHeight="1" x14ac:dyDescent="0.25">
      <c r="A18" s="494"/>
      <c r="B18" s="521"/>
      <c r="C18" s="527"/>
      <c r="D18" s="494"/>
      <c r="E18" s="494"/>
      <c r="F18" s="67" t="s">
        <v>330</v>
      </c>
      <c r="G18" s="370">
        <f>AA18+BE18+CI18+DM18+EP18</f>
        <v>7314327466</v>
      </c>
      <c r="H18" s="351">
        <v>849519000</v>
      </c>
      <c r="I18" s="345"/>
      <c r="J18" s="345"/>
      <c r="K18" s="345"/>
      <c r="L18" s="345"/>
      <c r="M18" s="345"/>
      <c r="N18" s="345"/>
      <c r="O18" s="345"/>
      <c r="P18" s="345"/>
      <c r="Q18" s="345"/>
      <c r="R18" s="345"/>
      <c r="S18" s="345"/>
      <c r="T18" s="370"/>
      <c r="U18" s="379"/>
      <c r="V18" s="351">
        <v>849519000</v>
      </c>
      <c r="W18" s="351">
        <v>849519000</v>
      </c>
      <c r="X18" s="351">
        <v>849519000</v>
      </c>
      <c r="Y18" s="351">
        <v>849519000</v>
      </c>
      <c r="Z18" s="370">
        <v>849519000</v>
      </c>
      <c r="AA18" s="370">
        <v>849519000</v>
      </c>
      <c r="AB18" s="370">
        <v>1148354400</v>
      </c>
      <c r="AC18" s="370">
        <v>0</v>
      </c>
      <c r="AD18" s="370">
        <v>0</v>
      </c>
      <c r="AE18" s="370">
        <v>746280000</v>
      </c>
      <c r="AF18" s="370">
        <v>746280000</v>
      </c>
      <c r="AG18" s="370">
        <v>376136400</v>
      </c>
      <c r="AH18" s="370">
        <v>376136400</v>
      </c>
      <c r="AI18" s="370">
        <v>0</v>
      </c>
      <c r="AJ18" s="370">
        <v>0</v>
      </c>
      <c r="AK18" s="370">
        <v>0</v>
      </c>
      <c r="AL18" s="370">
        <v>0</v>
      </c>
      <c r="AM18" s="370">
        <v>25938000</v>
      </c>
      <c r="AN18" s="370">
        <v>25938000</v>
      </c>
      <c r="AO18" s="370">
        <v>0</v>
      </c>
      <c r="AP18" s="370">
        <v>0</v>
      </c>
      <c r="AQ18" s="370">
        <v>25275000</v>
      </c>
      <c r="AR18" s="370">
        <v>25275000</v>
      </c>
      <c r="AS18" s="370">
        <v>33996900</v>
      </c>
      <c r="AT18" s="370">
        <v>22310000</v>
      </c>
      <c r="AU18" s="370">
        <v>271948100</v>
      </c>
      <c r="AV18" s="370">
        <v>217337400</v>
      </c>
      <c r="AW18" s="370">
        <v>-15884633</v>
      </c>
      <c r="AX18" s="370">
        <v>43654634</v>
      </c>
      <c r="AY18" s="370">
        <v>0</v>
      </c>
      <c r="AZ18" s="370">
        <v>1764533</v>
      </c>
      <c r="BA18" s="370">
        <f t="shared" si="61"/>
        <v>1463689767</v>
      </c>
      <c r="BB18" s="370">
        <f t="shared" ref="BB18:BC18" si="73">AC18+AE18+AG18+AI18+AK18+AM18+AO18+AQ18+AS18+AU18+AW18+AY18</f>
        <v>1463689767</v>
      </c>
      <c r="BC18" s="370">
        <f t="shared" si="73"/>
        <v>1458695967</v>
      </c>
      <c r="BD18" s="370">
        <f t="shared" si="63"/>
        <v>1463689767</v>
      </c>
      <c r="BE18" s="370">
        <f t="shared" si="64"/>
        <v>1458695967</v>
      </c>
      <c r="BF18" s="370">
        <v>1285068000</v>
      </c>
      <c r="BG18" s="370">
        <v>1266964500</v>
      </c>
      <c r="BH18" s="370">
        <v>1266964500</v>
      </c>
      <c r="BI18" s="370">
        <v>-28512000</v>
      </c>
      <c r="BJ18" s="370">
        <v>-27463500</v>
      </c>
      <c r="BK18" s="370">
        <v>0</v>
      </c>
      <c r="BL18" s="370">
        <v>0</v>
      </c>
      <c r="BM18" s="370">
        <v>0</v>
      </c>
      <c r="BN18" s="370">
        <v>0</v>
      </c>
      <c r="BO18" s="370">
        <v>0</v>
      </c>
      <c r="BP18" s="370">
        <v>0</v>
      </c>
      <c r="BQ18" s="370">
        <v>0</v>
      </c>
      <c r="BR18" s="370">
        <v>0</v>
      </c>
      <c r="BS18" s="370">
        <v>0</v>
      </c>
      <c r="BT18" s="370">
        <v>0</v>
      </c>
      <c r="BU18" s="370">
        <v>0</v>
      </c>
      <c r="BV18" s="370">
        <v>0</v>
      </c>
      <c r="BW18" s="370">
        <v>5037000</v>
      </c>
      <c r="BX18" s="370">
        <v>11463000</v>
      </c>
      <c r="BY18" s="370">
        <v>16364100</v>
      </c>
      <c r="BZ18" s="370">
        <v>8818400</v>
      </c>
      <c r="CA18" s="370">
        <v>0</v>
      </c>
      <c r="CB18" s="370">
        <v>0</v>
      </c>
      <c r="CC18" s="370">
        <v>0</v>
      </c>
      <c r="CD18" s="370">
        <v>0</v>
      </c>
      <c r="CE18" s="370">
        <f t="shared" si="65"/>
        <v>1259853600</v>
      </c>
      <c r="CF18" s="370">
        <f t="shared" ref="CF18:CG18" si="74">BG18+BI18+BK18+BM18+BO18+BQ18+BS18+BU18+BW18+BY18+CA18+CC18</f>
        <v>1259853600</v>
      </c>
      <c r="CG18" s="370">
        <f t="shared" si="74"/>
        <v>1259782400</v>
      </c>
      <c r="CH18" s="370">
        <f t="shared" ref="CH18:CI18" si="75">BG18+BI18+BK18+BM18+BO18+BQ18+BS18+BU18+BW18+BY18+CA18+CC18</f>
        <v>1259853600</v>
      </c>
      <c r="CI18" s="370">
        <f t="shared" si="75"/>
        <v>1259782400</v>
      </c>
      <c r="CJ18" s="370">
        <v>1348340000</v>
      </c>
      <c r="CK18" s="370">
        <v>1224940000</v>
      </c>
      <c r="CL18" s="370">
        <v>982740000</v>
      </c>
      <c r="CM18" s="370">
        <v>121247500</v>
      </c>
      <c r="CN18" s="370">
        <v>323766500</v>
      </c>
      <c r="CO18" s="370">
        <v>0</v>
      </c>
      <c r="CP18" s="370">
        <v>0</v>
      </c>
      <c r="CQ18" s="370">
        <v>0</v>
      </c>
      <c r="CR18" s="370">
        <v>0</v>
      </c>
      <c r="CS18" s="370">
        <v>0</v>
      </c>
      <c r="CT18" s="370">
        <v>30863000</v>
      </c>
      <c r="CU18" s="370">
        <v>0</v>
      </c>
      <c r="CV18" s="370">
        <v>0</v>
      </c>
      <c r="CW18" s="370">
        <v>0</v>
      </c>
      <c r="CX18" s="370">
        <v>0</v>
      </c>
      <c r="CY18" s="370">
        <v>0</v>
      </c>
      <c r="CZ18" s="370">
        <v>0</v>
      </c>
      <c r="DA18" s="370">
        <v>0</v>
      </c>
      <c r="DB18" s="370">
        <v>0</v>
      </c>
      <c r="DC18" s="370">
        <v>2152500</v>
      </c>
      <c r="DD18" s="370">
        <v>0</v>
      </c>
      <c r="DE18" s="370">
        <v>145344099</v>
      </c>
      <c r="DF18" s="370">
        <v>148488599</v>
      </c>
      <c r="DG18" s="370">
        <v>0</v>
      </c>
      <c r="DH18" s="370">
        <v>7826000</v>
      </c>
      <c r="DI18" s="370">
        <f t="shared" si="68"/>
        <v>1493684099</v>
      </c>
      <c r="DJ18" s="344">
        <f t="shared" ref="DJ18:DK18" si="76">CK18+CM18+CO18+CQ18+CS18+CU18+CW18+CY18+DA18+DC18+DE18+DG18</f>
        <v>1493684099</v>
      </c>
      <c r="DK18" s="344">
        <f t="shared" si="76"/>
        <v>1493684099</v>
      </c>
      <c r="DL18" s="370">
        <f t="shared" ref="DL18:DM18" si="77">CK18+CM18+CO18+CQ18+CS18+CU18+CW18+CY18+DA18+DC18+DE18+DG18</f>
        <v>1493684099</v>
      </c>
      <c r="DM18" s="370">
        <f t="shared" si="77"/>
        <v>1493684099</v>
      </c>
      <c r="DN18" s="380">
        <v>2252646000</v>
      </c>
      <c r="DO18" s="381">
        <v>2252646000</v>
      </c>
      <c r="DP18" s="381">
        <v>139925000</v>
      </c>
      <c r="DQ18" s="381">
        <v>0</v>
      </c>
      <c r="DR18" s="381">
        <v>647110000</v>
      </c>
      <c r="DS18" s="381">
        <v>0</v>
      </c>
      <c r="DT18" s="348">
        <v>142432000</v>
      </c>
      <c r="DU18" s="381">
        <v>0</v>
      </c>
      <c r="DV18" s="381"/>
      <c r="DW18" s="381">
        <v>0</v>
      </c>
      <c r="DX18" s="381"/>
      <c r="DY18" s="381">
        <v>0</v>
      </c>
      <c r="DZ18" s="381"/>
      <c r="EA18" s="381">
        <v>0</v>
      </c>
      <c r="EB18" s="381"/>
      <c r="EC18" s="381">
        <v>0</v>
      </c>
      <c r="ED18" s="381"/>
      <c r="EE18" s="381">
        <v>0</v>
      </c>
      <c r="EF18" s="381"/>
      <c r="EG18" s="381">
        <v>0</v>
      </c>
      <c r="EH18" s="381"/>
      <c r="EI18" s="381">
        <v>0</v>
      </c>
      <c r="EJ18" s="381"/>
      <c r="EK18" s="381">
        <v>0</v>
      </c>
      <c r="EL18" s="381"/>
      <c r="EM18" s="345">
        <f t="shared" si="71"/>
        <v>2252646000</v>
      </c>
      <c r="EN18" s="345">
        <f>DO18+DR18</f>
        <v>2899756000</v>
      </c>
      <c r="EO18" s="345">
        <f>DP18+DR18+DT18</f>
        <v>929467000</v>
      </c>
      <c r="EP18" s="345">
        <f t="shared" si="72"/>
        <v>2252646000</v>
      </c>
      <c r="EQ18" s="345">
        <f t="shared" ref="EQ18:EQ21" si="78">DP18+DR18+DT18+DV18+DX18</f>
        <v>929467000</v>
      </c>
      <c r="ER18" s="366">
        <f>IFERROR(DT18/DS18,0)</f>
        <v>0</v>
      </c>
      <c r="ES18" s="367">
        <f t="shared" si="31"/>
        <v>0.32053283103819769</v>
      </c>
      <c r="ET18" s="368">
        <f t="shared" si="32"/>
        <v>0.41261121365718362</v>
      </c>
      <c r="EU18" s="369">
        <f t="shared" si="38"/>
        <v>0.75204250442015741</v>
      </c>
      <c r="EV18" s="369">
        <f t="shared" si="33"/>
        <v>0.8190976537281548</v>
      </c>
      <c r="EW18" s="510"/>
      <c r="EX18" s="510"/>
      <c r="EY18" s="510"/>
      <c r="EZ18" s="510"/>
      <c r="FA18" s="510"/>
      <c r="FB18" s="480"/>
      <c r="FC18" s="74"/>
    </row>
    <row r="19" spans="1:159" ht="39.75" customHeight="1" x14ac:dyDescent="0.25">
      <c r="A19" s="494"/>
      <c r="B19" s="521"/>
      <c r="C19" s="527"/>
      <c r="D19" s="494"/>
      <c r="E19" s="494"/>
      <c r="F19" s="69" t="s">
        <v>331</v>
      </c>
      <c r="G19" s="344"/>
      <c r="H19" s="351">
        <v>655198197</v>
      </c>
      <c r="I19" s="345"/>
      <c r="J19" s="345"/>
      <c r="K19" s="345"/>
      <c r="L19" s="345"/>
      <c r="M19" s="345"/>
      <c r="N19" s="345"/>
      <c r="O19" s="345"/>
      <c r="P19" s="345"/>
      <c r="Q19" s="345"/>
      <c r="R19" s="345"/>
      <c r="S19" s="345"/>
      <c r="T19" s="370"/>
      <c r="U19" s="379"/>
      <c r="V19" s="351">
        <v>655198197</v>
      </c>
      <c r="W19" s="351">
        <v>655198197</v>
      </c>
      <c r="X19" s="351">
        <v>655198197</v>
      </c>
      <c r="Y19" s="351">
        <v>655198197</v>
      </c>
      <c r="Z19" s="370">
        <v>655198197</v>
      </c>
      <c r="AA19" s="370">
        <v>655198197</v>
      </c>
      <c r="AB19" s="370">
        <v>1148354400</v>
      </c>
      <c r="AC19" s="370">
        <v>0</v>
      </c>
      <c r="AD19" s="370">
        <v>0</v>
      </c>
      <c r="AE19" s="370">
        <v>0</v>
      </c>
      <c r="AF19" s="370">
        <v>0</v>
      </c>
      <c r="AG19" s="370">
        <v>44113700</v>
      </c>
      <c r="AH19" s="370">
        <v>44113700</v>
      </c>
      <c r="AI19" s="370">
        <v>121612700</v>
      </c>
      <c r="AJ19" s="370">
        <v>121612700</v>
      </c>
      <c r="AK19" s="370">
        <v>147276600</v>
      </c>
      <c r="AL19" s="370">
        <v>147276600</v>
      </c>
      <c r="AM19" s="370">
        <v>155376000</v>
      </c>
      <c r="AN19" s="370">
        <v>153205700</v>
      </c>
      <c r="AO19" s="370">
        <v>151053000</v>
      </c>
      <c r="AP19" s="370">
        <v>155924700</v>
      </c>
      <c r="AQ19" s="370">
        <v>156748000</v>
      </c>
      <c r="AR19" s="370">
        <v>157902600</v>
      </c>
      <c r="AS19" s="370">
        <v>155098500</v>
      </c>
      <c r="AT19" s="370">
        <v>150050000</v>
      </c>
      <c r="AU19" s="370">
        <v>128393653</v>
      </c>
      <c r="AV19" s="370">
        <v>138940466</v>
      </c>
      <c r="AW19" s="370">
        <v>123444133</v>
      </c>
      <c r="AX19" s="370">
        <v>122406667</v>
      </c>
      <c r="AY19" s="370">
        <v>280573481</v>
      </c>
      <c r="AZ19" s="370">
        <v>160392900</v>
      </c>
      <c r="BA19" s="370">
        <f t="shared" si="61"/>
        <v>1463689767</v>
      </c>
      <c r="BB19" s="370">
        <f t="shared" ref="BB19:BC19" si="79">AC19+AE19+AG19+AI19+AK19+AM19+AO19+AQ19+AS19+AU19+AW19+AY19</f>
        <v>1463689767</v>
      </c>
      <c r="BC19" s="370">
        <f t="shared" si="79"/>
        <v>1351826033</v>
      </c>
      <c r="BD19" s="370">
        <f t="shared" si="63"/>
        <v>1463689767</v>
      </c>
      <c r="BE19" s="370">
        <f t="shared" si="64"/>
        <v>1351826033</v>
      </c>
      <c r="BF19" s="370">
        <v>1285068000</v>
      </c>
      <c r="BG19" s="370">
        <v>0</v>
      </c>
      <c r="BH19" s="370">
        <v>0</v>
      </c>
      <c r="BI19" s="370">
        <v>42193500</v>
      </c>
      <c r="BJ19" s="370">
        <v>42193500</v>
      </c>
      <c r="BK19" s="370">
        <v>126630906.12</v>
      </c>
      <c r="BL19" s="370">
        <v>136406833</v>
      </c>
      <c r="BM19" s="370">
        <v>154210000</v>
      </c>
      <c r="BN19" s="370">
        <v>153308000</v>
      </c>
      <c r="BO19" s="370">
        <v>145392000</v>
      </c>
      <c r="BP19" s="370">
        <v>144490000</v>
      </c>
      <c r="BQ19" s="370">
        <v>136349724.87</v>
      </c>
      <c r="BR19" s="370">
        <v>140081000</v>
      </c>
      <c r="BS19" s="370">
        <v>136349724.87</v>
      </c>
      <c r="BT19" s="370">
        <v>147576300</v>
      </c>
      <c r="BU19" s="370">
        <v>155507466.87</v>
      </c>
      <c r="BV19" s="370">
        <v>145812700</v>
      </c>
      <c r="BW19" s="370">
        <v>146057466.87</v>
      </c>
      <c r="BX19" s="370">
        <v>143368500</v>
      </c>
      <c r="BY19" s="370">
        <v>124150071.87</v>
      </c>
      <c r="BZ19" s="370">
        <v>124199034</v>
      </c>
      <c r="CA19" s="370">
        <v>80571812.400000006</v>
      </c>
      <c r="CB19" s="370">
        <v>65864033</v>
      </c>
      <c r="CC19" s="370">
        <v>12440926.129999898</v>
      </c>
      <c r="CD19" s="370">
        <v>16482500</v>
      </c>
      <c r="CE19" s="370">
        <f t="shared" si="65"/>
        <v>1259853600</v>
      </c>
      <c r="CF19" s="370">
        <f t="shared" ref="CF19:CG19" si="80">BG19+BI19+BK19+BM19+BO19+BQ19+BS19+BU19+BW19+BY19+CA19+CC19</f>
        <v>1259853600</v>
      </c>
      <c r="CG19" s="370">
        <f t="shared" si="80"/>
        <v>1259782400</v>
      </c>
      <c r="CH19" s="370">
        <f t="shared" ref="CH19:CI19" si="81">BG19+BI19+BK19+BM19+BO19+BQ19+BS19+BU19+BW19+BY19+CA19+CC19</f>
        <v>1259853600</v>
      </c>
      <c r="CI19" s="370">
        <f t="shared" si="81"/>
        <v>1259782400</v>
      </c>
      <c r="CJ19" s="370">
        <v>1348340000</v>
      </c>
      <c r="CK19" s="370">
        <v>0</v>
      </c>
      <c r="CL19" s="370">
        <v>0</v>
      </c>
      <c r="CM19" s="370">
        <v>7420800</v>
      </c>
      <c r="CN19" s="370">
        <v>7420800</v>
      </c>
      <c r="CO19" s="370">
        <v>122242699</v>
      </c>
      <c r="CP19" s="370">
        <v>122242699</v>
      </c>
      <c r="CQ19" s="370">
        <v>131312000</v>
      </c>
      <c r="CR19" s="370">
        <v>130268533</v>
      </c>
      <c r="CS19" s="370">
        <v>135721000</v>
      </c>
      <c r="CT19" s="370">
        <v>131312000</v>
      </c>
      <c r="CU19" s="370">
        <v>135721000</v>
      </c>
      <c r="CV19" s="370">
        <v>133075600</v>
      </c>
      <c r="CW19" s="370">
        <v>135721000</v>
      </c>
      <c r="CX19" s="370">
        <v>135721000</v>
      </c>
      <c r="CY19" s="370">
        <v>135721000</v>
      </c>
      <c r="CZ19" s="370">
        <v>135721000</v>
      </c>
      <c r="DA19" s="370">
        <v>135721000</v>
      </c>
      <c r="DB19" s="370">
        <v>135721000</v>
      </c>
      <c r="DC19" s="370">
        <v>135721000</v>
      </c>
      <c r="DD19" s="370">
        <v>135721000</v>
      </c>
      <c r="DE19" s="370">
        <v>135721000</v>
      </c>
      <c r="DF19" s="370">
        <v>135721000</v>
      </c>
      <c r="DG19" s="370">
        <v>137317501</v>
      </c>
      <c r="DH19" s="370">
        <v>193939666</v>
      </c>
      <c r="DI19" s="370">
        <f t="shared" si="68"/>
        <v>1348340000</v>
      </c>
      <c r="DJ19" s="344">
        <f t="shared" ref="DJ19:DK19" si="82">CK19+CM19+CO19+CQ19+CS19+CU19+CW19+CY19+DA19+DC19+DE19+DG19</f>
        <v>1348340000</v>
      </c>
      <c r="DK19" s="344">
        <f t="shared" si="82"/>
        <v>1396864298</v>
      </c>
      <c r="DL19" s="370">
        <f t="shared" ref="DL19:DM19" si="83">CK19+CM19+CO19+CQ19+CS19+CU19+CW19+CY19+DA19+DC19+DE19+DG19</f>
        <v>1348340000</v>
      </c>
      <c r="DM19" s="370">
        <f t="shared" si="83"/>
        <v>1396864298</v>
      </c>
      <c r="DN19" s="380">
        <v>2252646000</v>
      </c>
      <c r="DO19" s="381">
        <v>0</v>
      </c>
      <c r="DP19" s="381">
        <v>0</v>
      </c>
      <c r="DQ19" s="381">
        <v>102393000</v>
      </c>
      <c r="DR19" s="381">
        <v>0</v>
      </c>
      <c r="DS19" s="381">
        <v>204786000</v>
      </c>
      <c r="DT19" s="348">
        <v>100348932</v>
      </c>
      <c r="DU19" s="381">
        <v>204786000</v>
      </c>
      <c r="DV19" s="381"/>
      <c r="DW19" s="381">
        <v>204786000</v>
      </c>
      <c r="DX19" s="381"/>
      <c r="DY19" s="381">
        <v>204786000</v>
      </c>
      <c r="DZ19" s="381"/>
      <c r="EA19" s="381">
        <v>1331109000</v>
      </c>
      <c r="EB19" s="381"/>
      <c r="EC19" s="381">
        <v>0</v>
      </c>
      <c r="ED19" s="381"/>
      <c r="EE19" s="381">
        <v>0</v>
      </c>
      <c r="EF19" s="381"/>
      <c r="EG19" s="381">
        <v>0</v>
      </c>
      <c r="EH19" s="381"/>
      <c r="EI19" s="381">
        <v>0</v>
      </c>
      <c r="EJ19" s="381"/>
      <c r="EK19" s="381">
        <v>0</v>
      </c>
      <c r="EL19" s="381"/>
      <c r="EM19" s="345">
        <f>EK19+EI19+EG19+EE19+EA19+DY19+DW19+DU19+DS19+DQ19+DO19+EC19</f>
        <v>2252646000</v>
      </c>
      <c r="EN19" s="345"/>
      <c r="EO19" s="345">
        <f t="shared" ref="EO19:EO20" si="84">DP19+DR19+DT19+DV19</f>
        <v>100348932</v>
      </c>
      <c r="EP19" s="345">
        <f t="shared" ref="EP19:EP21" si="85">DO19+DQ19+DS19+DU19+DW19+DY19+EA19+EC19+EE19+EG19+EI19+EK19</f>
        <v>2252646000</v>
      </c>
      <c r="EQ19" s="345">
        <f t="shared" si="78"/>
        <v>100348932</v>
      </c>
      <c r="ER19" s="366">
        <f t="shared" si="30"/>
        <v>0.49001851689080306</v>
      </c>
      <c r="ES19" s="367">
        <f t="shared" si="31"/>
        <v>0</v>
      </c>
      <c r="ET19" s="368">
        <f t="shared" si="32"/>
        <v>4.4547137899163917E-2</v>
      </c>
      <c r="EU19" s="369">
        <f t="shared" si="38"/>
        <v>1.0078141863007635</v>
      </c>
      <c r="EV19" s="369">
        <f t="shared" si="33"/>
        <v>0</v>
      </c>
      <c r="EW19" s="510"/>
      <c r="EX19" s="510"/>
      <c r="EY19" s="510"/>
      <c r="EZ19" s="510"/>
      <c r="FA19" s="510"/>
      <c r="FB19" s="480"/>
      <c r="FC19" s="74"/>
    </row>
    <row r="20" spans="1:159" ht="39.75" customHeight="1" x14ac:dyDescent="0.25">
      <c r="A20" s="494"/>
      <c r="B20" s="521"/>
      <c r="C20" s="527"/>
      <c r="D20" s="494"/>
      <c r="E20" s="494"/>
      <c r="F20" s="70" t="s">
        <v>332</v>
      </c>
      <c r="G20" s="344">
        <f>Z20+BD20+BF20+CJ20+DN20</f>
        <v>0</v>
      </c>
      <c r="H20" s="349">
        <v>0</v>
      </c>
      <c r="I20" s="349"/>
      <c r="J20" s="349"/>
      <c r="K20" s="349"/>
      <c r="L20" s="349"/>
      <c r="M20" s="349"/>
      <c r="N20" s="349"/>
      <c r="O20" s="349"/>
      <c r="P20" s="349"/>
      <c r="Q20" s="349"/>
      <c r="R20" s="349"/>
      <c r="S20" s="349"/>
      <c r="T20" s="349"/>
      <c r="U20" s="349"/>
      <c r="V20" s="349">
        <v>0</v>
      </c>
      <c r="W20" s="349">
        <v>0</v>
      </c>
      <c r="X20" s="349">
        <v>0</v>
      </c>
      <c r="Y20" s="349">
        <v>0</v>
      </c>
      <c r="Z20" s="349">
        <v>0</v>
      </c>
      <c r="AA20" s="349">
        <v>0</v>
      </c>
      <c r="AB20" s="349">
        <v>0</v>
      </c>
      <c r="AC20" s="349">
        <v>0</v>
      </c>
      <c r="AD20" s="349">
        <v>0</v>
      </c>
      <c r="AE20" s="349">
        <v>0</v>
      </c>
      <c r="AF20" s="349">
        <v>0</v>
      </c>
      <c r="AG20" s="349">
        <v>0</v>
      </c>
      <c r="AH20" s="349">
        <v>0</v>
      </c>
      <c r="AI20" s="349">
        <v>0</v>
      </c>
      <c r="AJ20" s="349">
        <v>0</v>
      </c>
      <c r="AK20" s="349">
        <v>0</v>
      </c>
      <c r="AL20" s="349">
        <v>0</v>
      </c>
      <c r="AM20" s="349">
        <v>0</v>
      </c>
      <c r="AN20" s="349">
        <v>0</v>
      </c>
      <c r="AO20" s="349">
        <v>0</v>
      </c>
      <c r="AP20" s="349">
        <v>0</v>
      </c>
      <c r="AQ20" s="349">
        <v>0</v>
      </c>
      <c r="AR20" s="349">
        <v>0</v>
      </c>
      <c r="AS20" s="364">
        <v>0</v>
      </c>
      <c r="AT20" s="364">
        <v>0</v>
      </c>
      <c r="AU20" s="345">
        <v>0</v>
      </c>
      <c r="AV20" s="349">
        <v>0</v>
      </c>
      <c r="AW20" s="345">
        <v>0</v>
      </c>
      <c r="AX20" s="349">
        <v>0</v>
      </c>
      <c r="AY20" s="349">
        <v>0</v>
      </c>
      <c r="AZ20" s="349">
        <v>0</v>
      </c>
      <c r="BA20" s="344">
        <f t="shared" si="61"/>
        <v>0</v>
      </c>
      <c r="BB20" s="344">
        <f t="shared" ref="BB20:BB22" si="86">AC20+AE20+AG20+AI20+AK20+AM20+AO20+AQ20+AS20+AU20+AW20+AY20</f>
        <v>0</v>
      </c>
      <c r="BC20" s="344">
        <v>0</v>
      </c>
      <c r="BD20" s="344">
        <f t="shared" si="63"/>
        <v>0</v>
      </c>
      <c r="BE20" s="344">
        <f t="shared" si="64"/>
        <v>0</v>
      </c>
      <c r="BF20" s="364">
        <v>0</v>
      </c>
      <c r="BG20" s="364"/>
      <c r="BH20" s="364"/>
      <c r="BI20" s="364"/>
      <c r="BJ20" s="364"/>
      <c r="BK20" s="364"/>
      <c r="BL20" s="364"/>
      <c r="BM20" s="364"/>
      <c r="BN20" s="364"/>
      <c r="BO20" s="364"/>
      <c r="BP20" s="364"/>
      <c r="BQ20" s="364"/>
      <c r="BR20" s="364"/>
      <c r="BS20" s="364"/>
      <c r="BT20" s="364"/>
      <c r="BU20" s="364"/>
      <c r="BV20" s="364"/>
      <c r="BW20" s="364"/>
      <c r="BX20" s="364"/>
      <c r="BY20" s="364"/>
      <c r="BZ20" s="364"/>
      <c r="CA20" s="364"/>
      <c r="CB20" s="364"/>
      <c r="CC20" s="364"/>
      <c r="CD20" s="364"/>
      <c r="CE20" s="344">
        <v>0</v>
      </c>
      <c r="CF20" s="344">
        <f t="shared" ref="CF20:CG20" si="87">BG20+BI20+BK20+BM20+BO20+BQ20+BS20+BU20+BW20+BY20+CA20+CC20</f>
        <v>0</v>
      </c>
      <c r="CG20" s="344">
        <f t="shared" si="87"/>
        <v>0</v>
      </c>
      <c r="CH20" s="344">
        <f t="shared" ref="CH20:CI20" si="88">BG20+BI20+BK20+BM20+BO20+BQ20+BS20+BU20+BW20+BY20+CA20+CC20</f>
        <v>0</v>
      </c>
      <c r="CI20" s="344">
        <f t="shared" si="88"/>
        <v>0</v>
      </c>
      <c r="CJ20" s="364"/>
      <c r="CK20" s="364"/>
      <c r="CL20" s="364"/>
      <c r="CM20" s="364"/>
      <c r="CN20" s="364"/>
      <c r="CO20" s="364"/>
      <c r="CP20" s="364"/>
      <c r="CQ20" s="364"/>
      <c r="CR20" s="364"/>
      <c r="CS20" s="364"/>
      <c r="CT20" s="364"/>
      <c r="CU20" s="364"/>
      <c r="CV20" s="364"/>
      <c r="CW20" s="364"/>
      <c r="CX20" s="364"/>
      <c r="CY20" s="364"/>
      <c r="CZ20" s="364"/>
      <c r="DA20" s="364"/>
      <c r="DB20" s="364"/>
      <c r="DC20" s="364"/>
      <c r="DD20" s="364"/>
      <c r="DE20" s="364"/>
      <c r="DF20" s="364"/>
      <c r="DG20" s="364"/>
      <c r="DH20" s="364"/>
      <c r="DI20" s="344">
        <f t="shared" si="68"/>
        <v>0</v>
      </c>
      <c r="DJ20" s="344">
        <f t="shared" ref="DJ20:DK20" si="89">CK20+CM20+CO20+CQ20+CS20+CU20+CW20+CY20+DA20+DC20+DE20+DG20</f>
        <v>0</v>
      </c>
      <c r="DK20" s="344">
        <f t="shared" si="89"/>
        <v>0</v>
      </c>
      <c r="DL20" s="344">
        <f t="shared" ref="DL20:DM20" si="90">CK20+CM20+CO20+CQ20+CS20+CU20+CW20+CY20+DA20+DC20+DE20+DG20</f>
        <v>0</v>
      </c>
      <c r="DM20" s="344">
        <f t="shared" si="90"/>
        <v>0</v>
      </c>
      <c r="DN20" s="382"/>
      <c r="DO20" s="383"/>
      <c r="DP20" s="349"/>
      <c r="DQ20" s="349"/>
      <c r="DR20" s="349"/>
      <c r="DS20" s="349"/>
      <c r="DT20" s="349"/>
      <c r="DU20" s="349"/>
      <c r="DV20" s="349"/>
      <c r="DW20" s="349"/>
      <c r="DX20" s="349"/>
      <c r="DY20" s="349"/>
      <c r="DZ20" s="349"/>
      <c r="EA20" s="345"/>
      <c r="EB20" s="349"/>
      <c r="EC20" s="349"/>
      <c r="ED20" s="349"/>
      <c r="EE20" s="349"/>
      <c r="EF20" s="349"/>
      <c r="EG20" s="349"/>
      <c r="EH20" s="349"/>
      <c r="EI20" s="349"/>
      <c r="EJ20" s="349"/>
      <c r="EK20" s="349"/>
      <c r="EL20" s="349"/>
      <c r="EM20" s="344">
        <f t="shared" ref="EM20:EM22" si="91">EK20+EI20+EG20+EE20+EA20+DY20+DW20+DU20+DS20+DQ20+DO20</f>
        <v>0</v>
      </c>
      <c r="EN20" s="344">
        <f t="shared" ref="EN20:EN22" si="92">DR20</f>
        <v>0</v>
      </c>
      <c r="EO20" s="344">
        <f t="shared" si="84"/>
        <v>0</v>
      </c>
      <c r="EP20" s="344">
        <f t="shared" si="85"/>
        <v>0</v>
      </c>
      <c r="EQ20" s="344">
        <f t="shared" si="78"/>
        <v>0</v>
      </c>
      <c r="ER20" s="366">
        <f>IFERROR(DT20/DS20,0)</f>
        <v>0</v>
      </c>
      <c r="ES20" s="367">
        <f t="shared" si="31"/>
        <v>0</v>
      </c>
      <c r="ET20" s="368">
        <f t="shared" si="32"/>
        <v>0</v>
      </c>
      <c r="EU20" s="369">
        <f t="shared" si="38"/>
        <v>0</v>
      </c>
      <c r="EV20" s="369">
        <f t="shared" si="33"/>
        <v>0</v>
      </c>
      <c r="EW20" s="510"/>
      <c r="EX20" s="510"/>
      <c r="EY20" s="510"/>
      <c r="EZ20" s="510"/>
      <c r="FA20" s="510"/>
      <c r="FB20" s="480"/>
      <c r="FC20" s="66"/>
    </row>
    <row r="21" spans="1:159" ht="39.75" customHeight="1" x14ac:dyDescent="0.25">
      <c r="A21" s="494"/>
      <c r="B21" s="521"/>
      <c r="C21" s="527"/>
      <c r="D21" s="494"/>
      <c r="E21" s="494"/>
      <c r="F21" s="71" t="s">
        <v>333</v>
      </c>
      <c r="G21" s="370">
        <f>AA21+BE21+CI21+DM21+EP21</f>
        <v>395139171</v>
      </c>
      <c r="H21" s="345">
        <v>0</v>
      </c>
      <c r="I21" s="345"/>
      <c r="J21" s="345"/>
      <c r="K21" s="345"/>
      <c r="L21" s="345"/>
      <c r="M21" s="345"/>
      <c r="N21" s="345"/>
      <c r="O21" s="345"/>
      <c r="P21" s="345"/>
      <c r="Q21" s="345"/>
      <c r="R21" s="345"/>
      <c r="S21" s="345"/>
      <c r="T21" s="345"/>
      <c r="U21" s="345"/>
      <c r="V21" s="345">
        <v>0</v>
      </c>
      <c r="W21" s="345">
        <v>0</v>
      </c>
      <c r="X21" s="345">
        <v>0</v>
      </c>
      <c r="Y21" s="345">
        <v>0</v>
      </c>
      <c r="Z21" s="370">
        <v>0</v>
      </c>
      <c r="AA21" s="370">
        <v>0</v>
      </c>
      <c r="AB21" s="370">
        <v>194320803</v>
      </c>
      <c r="AC21" s="370">
        <v>112870533</v>
      </c>
      <c r="AD21" s="370">
        <v>112870533</v>
      </c>
      <c r="AE21" s="370">
        <v>67937236</v>
      </c>
      <c r="AF21" s="370">
        <v>67937236</v>
      </c>
      <c r="AG21" s="370">
        <v>7355767</v>
      </c>
      <c r="AH21" s="370">
        <v>7355767</v>
      </c>
      <c r="AI21" s="370">
        <v>0</v>
      </c>
      <c r="AJ21" s="370">
        <v>0</v>
      </c>
      <c r="AK21" s="370">
        <v>0</v>
      </c>
      <c r="AL21" s="370">
        <v>0</v>
      </c>
      <c r="AM21" s="370">
        <v>6157267</v>
      </c>
      <c r="AN21" s="370">
        <v>3240667</v>
      </c>
      <c r="AO21" s="370">
        <v>0</v>
      </c>
      <c r="AP21" s="370">
        <v>2916600</v>
      </c>
      <c r="AQ21" s="370">
        <v>0</v>
      </c>
      <c r="AR21" s="370">
        <v>0</v>
      </c>
      <c r="AS21" s="370">
        <v>0</v>
      </c>
      <c r="AT21" s="370">
        <v>0</v>
      </c>
      <c r="AU21" s="370">
        <v>0</v>
      </c>
      <c r="AV21" s="370">
        <v>0</v>
      </c>
      <c r="AW21" s="370">
        <v>0</v>
      </c>
      <c r="AX21" s="370">
        <v>0</v>
      </c>
      <c r="AY21" s="370">
        <v>0</v>
      </c>
      <c r="AZ21" s="370">
        <v>0</v>
      </c>
      <c r="BA21" s="370">
        <f t="shared" si="61"/>
        <v>194320803</v>
      </c>
      <c r="BB21" s="370">
        <f t="shared" si="86"/>
        <v>194320803</v>
      </c>
      <c r="BC21" s="370">
        <f t="shared" ref="BC21:BC22" si="93">AD21+AF21+AH21+AJ21+AL21+AN21+AP21+AR21+AT21+AV21+AX21+AZ21</f>
        <v>194320803</v>
      </c>
      <c r="BD21" s="370">
        <f t="shared" si="63"/>
        <v>194320803</v>
      </c>
      <c r="BE21" s="370">
        <f t="shared" si="64"/>
        <v>194320803</v>
      </c>
      <c r="BF21" s="370">
        <v>106869934</v>
      </c>
      <c r="BG21" s="370">
        <v>88524534</v>
      </c>
      <c r="BH21" s="370">
        <v>88524534</v>
      </c>
      <c r="BI21" s="370">
        <v>15524533</v>
      </c>
      <c r="BJ21" s="370">
        <v>15474033</v>
      </c>
      <c r="BK21" s="370">
        <v>0</v>
      </c>
      <c r="BL21" s="370">
        <v>0</v>
      </c>
      <c r="BM21" s="370">
        <v>0</v>
      </c>
      <c r="BN21" s="370">
        <v>0</v>
      </c>
      <c r="BO21" s="370">
        <v>-50500</v>
      </c>
      <c r="BP21" s="370">
        <v>0</v>
      </c>
      <c r="BQ21" s="370">
        <v>0</v>
      </c>
      <c r="BR21" s="370">
        <v>0</v>
      </c>
      <c r="BS21" s="370">
        <v>0</v>
      </c>
      <c r="BT21" s="370">
        <v>0</v>
      </c>
      <c r="BU21" s="370">
        <v>0</v>
      </c>
      <c r="BV21" s="370">
        <v>0</v>
      </c>
      <c r="BW21" s="370">
        <v>0</v>
      </c>
      <c r="BX21" s="370">
        <v>0</v>
      </c>
      <c r="BY21" s="370">
        <v>0</v>
      </c>
      <c r="BZ21" s="370">
        <v>0</v>
      </c>
      <c r="CA21" s="370">
        <v>0</v>
      </c>
      <c r="CB21" s="370">
        <v>0</v>
      </c>
      <c r="CC21" s="370">
        <v>0</v>
      </c>
      <c r="CD21" s="370">
        <v>0</v>
      </c>
      <c r="CE21" s="370">
        <f t="shared" ref="CE21:CE22" si="94">BG21+BI21+BK21+BM21+BO21+BQ21+BS21+BU21+BW21+BY21+CA21+CC21</f>
        <v>103998567</v>
      </c>
      <c r="CF21" s="370">
        <f t="shared" ref="CF21:CG21" si="95">BG21+BI21+BK21+BM21+BO21+BQ21+BS21+BU21+BW21+BY21+CA21+CC21</f>
        <v>103998567</v>
      </c>
      <c r="CG21" s="370">
        <f t="shared" si="95"/>
        <v>103998567</v>
      </c>
      <c r="CH21" s="370">
        <f t="shared" ref="CH21:CI21" si="96">BG21+BI21+BK21+BM21+BO21+BQ21+BS21+BU21+BW21+BY21+CA21+CC21</f>
        <v>103998567</v>
      </c>
      <c r="CI21" s="370">
        <f t="shared" si="96"/>
        <v>103998567</v>
      </c>
      <c r="CJ21" s="370">
        <v>0</v>
      </c>
      <c r="CK21" s="370">
        <v>0</v>
      </c>
      <c r="CL21" s="370">
        <v>0</v>
      </c>
      <c r="CM21" s="370">
        <v>0</v>
      </c>
      <c r="CN21" s="370">
        <v>0</v>
      </c>
      <c r="CO21" s="370">
        <v>0</v>
      </c>
      <c r="CP21" s="370">
        <v>0</v>
      </c>
      <c r="CQ21" s="370">
        <v>0</v>
      </c>
      <c r="CR21" s="370">
        <v>0</v>
      </c>
      <c r="CS21" s="370">
        <v>0</v>
      </c>
      <c r="CT21" s="370">
        <v>0</v>
      </c>
      <c r="CU21" s="370">
        <v>0</v>
      </c>
      <c r="CV21" s="370">
        <v>0</v>
      </c>
      <c r="CW21" s="370">
        <v>0</v>
      </c>
      <c r="CX21" s="370">
        <v>0</v>
      </c>
      <c r="CY21" s="370">
        <v>0</v>
      </c>
      <c r="CZ21" s="370">
        <v>0</v>
      </c>
      <c r="DA21" s="370">
        <v>0</v>
      </c>
      <c r="DB21" s="370">
        <v>0</v>
      </c>
      <c r="DC21" s="370">
        <v>0</v>
      </c>
      <c r="DD21" s="370">
        <v>0</v>
      </c>
      <c r="DE21" s="370">
        <v>0</v>
      </c>
      <c r="DF21" s="370">
        <v>0</v>
      </c>
      <c r="DG21" s="370">
        <v>0</v>
      </c>
      <c r="DH21" s="370">
        <v>0</v>
      </c>
      <c r="DI21" s="370">
        <f t="shared" si="68"/>
        <v>0</v>
      </c>
      <c r="DJ21" s="344">
        <f t="shared" ref="DJ21:DK21" si="97">CK21+CM21+CO21+CQ21+CS21+CU21+CW21+CY21+DA21+DC21+DE21+DG21</f>
        <v>0</v>
      </c>
      <c r="DK21" s="344">
        <f t="shared" si="97"/>
        <v>0</v>
      </c>
      <c r="DL21" s="370">
        <f t="shared" ref="DL21:DM21" si="98">CK21+CM21+CO21+CQ21+CS21+CU21+CW21+CY21+DA21+DC21+DE21+DG21</f>
        <v>0</v>
      </c>
      <c r="DM21" s="370">
        <f t="shared" si="98"/>
        <v>0</v>
      </c>
      <c r="DN21" s="382">
        <v>96819801</v>
      </c>
      <c r="DO21" s="381">
        <v>38689000</v>
      </c>
      <c r="DP21" s="381">
        <v>38689000</v>
      </c>
      <c r="DQ21" s="381">
        <v>37674300</v>
      </c>
      <c r="DR21" s="381">
        <v>39143967</v>
      </c>
      <c r="DS21" s="381">
        <v>20456501</v>
      </c>
      <c r="DT21" s="345">
        <v>18986834</v>
      </c>
      <c r="DU21" s="345"/>
      <c r="DV21" s="345"/>
      <c r="DW21" s="345"/>
      <c r="DX21" s="345"/>
      <c r="DY21" s="345"/>
      <c r="DZ21" s="345"/>
      <c r="EA21" s="345"/>
      <c r="EB21" s="345"/>
      <c r="EC21" s="345"/>
      <c r="ED21" s="345"/>
      <c r="EE21" s="345"/>
      <c r="EF21" s="345"/>
      <c r="EG21" s="345"/>
      <c r="EH21" s="345"/>
      <c r="EI21" s="345"/>
      <c r="EJ21" s="345"/>
      <c r="EK21" s="345"/>
      <c r="EL21" s="345"/>
      <c r="EM21" s="345">
        <f t="shared" si="91"/>
        <v>96819801</v>
      </c>
      <c r="EN21" s="345">
        <f t="shared" si="92"/>
        <v>39143967</v>
      </c>
      <c r="EO21" s="345">
        <f>DP21+DR21+DT21</f>
        <v>96819801</v>
      </c>
      <c r="EP21" s="345">
        <f t="shared" si="85"/>
        <v>96819801</v>
      </c>
      <c r="EQ21" s="345">
        <f t="shared" si="78"/>
        <v>96819801</v>
      </c>
      <c r="ER21" s="366">
        <f t="shared" si="30"/>
        <v>0.92815648189296884</v>
      </c>
      <c r="ES21" s="367">
        <f t="shared" si="31"/>
        <v>2.4734284340675026</v>
      </c>
      <c r="ET21" s="368">
        <f t="shared" si="32"/>
        <v>1</v>
      </c>
      <c r="EU21" s="369">
        <f t="shared" si="38"/>
        <v>1.1709099261351761</v>
      </c>
      <c r="EV21" s="369">
        <f t="shared" si="33"/>
        <v>1</v>
      </c>
      <c r="EW21" s="510"/>
      <c r="EX21" s="510"/>
      <c r="EY21" s="510"/>
      <c r="EZ21" s="510"/>
      <c r="FA21" s="510"/>
      <c r="FB21" s="480"/>
      <c r="FC21" s="66"/>
    </row>
    <row r="22" spans="1:159" ht="39.75" customHeight="1" thickBot="1" x14ac:dyDescent="0.3">
      <c r="A22" s="494"/>
      <c r="B22" s="521"/>
      <c r="C22" s="527"/>
      <c r="D22" s="494"/>
      <c r="E22" s="494"/>
      <c r="F22" s="70" t="s">
        <v>334</v>
      </c>
      <c r="G22" s="347">
        <f>G17+G20</f>
        <v>400000</v>
      </c>
      <c r="H22" s="411">
        <f t="shared" ref="H22" si="99">H17+H20</f>
        <v>15689</v>
      </c>
      <c r="I22" s="412"/>
      <c r="J22" s="412"/>
      <c r="K22" s="412"/>
      <c r="L22" s="412"/>
      <c r="M22" s="412"/>
      <c r="N22" s="413"/>
      <c r="O22" s="412"/>
      <c r="P22" s="413"/>
      <c r="Q22" s="412"/>
      <c r="R22" s="414"/>
      <c r="S22" s="412"/>
      <c r="T22" s="393"/>
      <c r="U22" s="347"/>
      <c r="V22" s="411">
        <f t="shared" ref="V22:AZ22" si="100">V17+V20</f>
        <v>15689</v>
      </c>
      <c r="W22" s="411">
        <f t="shared" si="100"/>
        <v>15689</v>
      </c>
      <c r="X22" s="411">
        <f t="shared" si="100"/>
        <v>15689</v>
      </c>
      <c r="Y22" s="411">
        <f t="shared" si="100"/>
        <v>15689</v>
      </c>
      <c r="Z22" s="411">
        <f t="shared" si="100"/>
        <v>15689</v>
      </c>
      <c r="AA22" s="411">
        <f t="shared" si="100"/>
        <v>15689</v>
      </c>
      <c r="AB22" s="347">
        <f t="shared" si="100"/>
        <v>90000</v>
      </c>
      <c r="AC22" s="347">
        <f t="shared" si="100"/>
        <v>1000</v>
      </c>
      <c r="AD22" s="347">
        <f t="shared" si="100"/>
        <v>1000</v>
      </c>
      <c r="AE22" s="347">
        <f t="shared" si="100"/>
        <v>6287</v>
      </c>
      <c r="AF22" s="347">
        <f t="shared" si="100"/>
        <v>6287</v>
      </c>
      <c r="AG22" s="347">
        <f t="shared" si="100"/>
        <v>7993</v>
      </c>
      <c r="AH22" s="347">
        <f t="shared" si="100"/>
        <v>7993</v>
      </c>
      <c r="AI22" s="347">
        <f t="shared" si="100"/>
        <v>9176</v>
      </c>
      <c r="AJ22" s="347">
        <f t="shared" si="100"/>
        <v>10656</v>
      </c>
      <c r="AK22" s="347">
        <f t="shared" si="100"/>
        <v>10608</v>
      </c>
      <c r="AL22" s="347">
        <f t="shared" si="100"/>
        <v>7029</v>
      </c>
      <c r="AM22" s="347">
        <f t="shared" si="100"/>
        <v>10608</v>
      </c>
      <c r="AN22" s="347">
        <f t="shared" si="100"/>
        <v>12258</v>
      </c>
      <c r="AO22" s="347">
        <f t="shared" si="100"/>
        <v>10608</v>
      </c>
      <c r="AP22" s="347">
        <f t="shared" si="100"/>
        <v>8351</v>
      </c>
      <c r="AQ22" s="347">
        <f t="shared" si="100"/>
        <v>10608</v>
      </c>
      <c r="AR22" s="347">
        <f t="shared" si="100"/>
        <v>15967</v>
      </c>
      <c r="AS22" s="347">
        <f t="shared" si="100"/>
        <v>9180</v>
      </c>
      <c r="AT22" s="347">
        <f t="shared" si="100"/>
        <v>14210</v>
      </c>
      <c r="AU22" s="347">
        <f t="shared" si="100"/>
        <v>4644</v>
      </c>
      <c r="AV22" s="347">
        <f t="shared" si="100"/>
        <v>6773</v>
      </c>
      <c r="AW22" s="347">
        <f t="shared" si="100"/>
        <v>4644</v>
      </c>
      <c r="AX22" s="347">
        <f t="shared" si="100"/>
        <v>6631</v>
      </c>
      <c r="AY22" s="347">
        <f t="shared" si="100"/>
        <v>13670</v>
      </c>
      <c r="AZ22" s="347">
        <f t="shared" si="100"/>
        <v>1871</v>
      </c>
      <c r="BA22" s="347">
        <f t="shared" si="61"/>
        <v>99026</v>
      </c>
      <c r="BB22" s="347">
        <f t="shared" si="86"/>
        <v>99026</v>
      </c>
      <c r="BC22" s="347">
        <f t="shared" si="93"/>
        <v>99026</v>
      </c>
      <c r="BD22" s="347">
        <f t="shared" si="63"/>
        <v>99026</v>
      </c>
      <c r="BE22" s="347">
        <f t="shared" si="64"/>
        <v>99026</v>
      </c>
      <c r="BF22" s="347">
        <f t="shared" ref="BF22:CD22" si="101">BF17+BF20</f>
        <v>118500</v>
      </c>
      <c r="BG22" s="347">
        <f t="shared" si="101"/>
        <v>1641</v>
      </c>
      <c r="BH22" s="347">
        <f t="shared" si="101"/>
        <v>1641</v>
      </c>
      <c r="BI22" s="347">
        <f t="shared" si="101"/>
        <v>8373</v>
      </c>
      <c r="BJ22" s="347">
        <f t="shared" si="101"/>
        <v>10126</v>
      </c>
      <c r="BK22" s="347">
        <f t="shared" si="101"/>
        <v>10647</v>
      </c>
      <c r="BL22" s="347">
        <f t="shared" si="101"/>
        <v>11139</v>
      </c>
      <c r="BM22" s="347">
        <f t="shared" si="101"/>
        <v>17469</v>
      </c>
      <c r="BN22" s="347">
        <f t="shared" si="101"/>
        <v>9572</v>
      </c>
      <c r="BO22" s="347">
        <f t="shared" si="101"/>
        <v>17469</v>
      </c>
      <c r="BP22" s="347">
        <f t="shared" si="101"/>
        <v>14306</v>
      </c>
      <c r="BQ22" s="347">
        <f t="shared" si="101"/>
        <v>11880</v>
      </c>
      <c r="BR22" s="347">
        <f t="shared" si="101"/>
        <v>24419</v>
      </c>
      <c r="BS22" s="347">
        <f t="shared" si="101"/>
        <v>11880</v>
      </c>
      <c r="BT22" s="347">
        <f t="shared" si="101"/>
        <v>14227</v>
      </c>
      <c r="BU22" s="347">
        <f t="shared" si="101"/>
        <v>17469</v>
      </c>
      <c r="BV22" s="347">
        <f t="shared" si="101"/>
        <v>17579</v>
      </c>
      <c r="BW22" s="347">
        <f t="shared" si="101"/>
        <v>10647</v>
      </c>
      <c r="BX22" s="347">
        <f t="shared" si="101"/>
        <v>11743</v>
      </c>
      <c r="BY22" s="347">
        <f t="shared" si="101"/>
        <v>3825</v>
      </c>
      <c r="BZ22" s="347">
        <f t="shared" si="101"/>
        <v>6602</v>
      </c>
      <c r="CA22" s="347">
        <f t="shared" si="101"/>
        <v>3825</v>
      </c>
      <c r="CB22" s="347">
        <f t="shared" si="101"/>
        <v>7458</v>
      </c>
      <c r="CC22" s="347">
        <f t="shared" si="101"/>
        <v>14773</v>
      </c>
      <c r="CD22" s="347">
        <f t="shared" si="101"/>
        <v>1086</v>
      </c>
      <c r="CE22" s="347">
        <f t="shared" si="94"/>
        <v>129898</v>
      </c>
      <c r="CF22" s="347">
        <f t="shared" ref="CF22:CG22" si="102">BG22+BI22+BK22+BM22+BO22+BQ22+BS22+BU22+BW22+BY22+CA22+CC22</f>
        <v>129898</v>
      </c>
      <c r="CG22" s="347">
        <f t="shared" si="102"/>
        <v>129898</v>
      </c>
      <c r="CH22" s="347">
        <f t="shared" ref="CH22:CI22" si="103">BG22+BI22+BK22+BM22+BO22+BQ22+BS22+BU22+BW22+BY22+CA22+CC22</f>
        <v>129898</v>
      </c>
      <c r="CI22" s="347">
        <f t="shared" si="103"/>
        <v>129898</v>
      </c>
      <c r="CJ22" s="347">
        <f t="shared" ref="CJ22:DH22" si="104">CJ17+CJ20</f>
        <v>109474</v>
      </c>
      <c r="CK22" s="347">
        <f t="shared" si="104"/>
        <v>1526</v>
      </c>
      <c r="CL22" s="347">
        <f t="shared" si="104"/>
        <v>1526</v>
      </c>
      <c r="CM22" s="347">
        <f t="shared" si="104"/>
        <v>4192</v>
      </c>
      <c r="CN22" s="347">
        <f t="shared" si="104"/>
        <v>4192</v>
      </c>
      <c r="CO22" s="347">
        <f t="shared" si="104"/>
        <v>17312</v>
      </c>
      <c r="CP22" s="347">
        <f t="shared" si="104"/>
        <v>17312</v>
      </c>
      <c r="CQ22" s="347">
        <f t="shared" si="104"/>
        <v>13937</v>
      </c>
      <c r="CR22" s="347">
        <f t="shared" si="104"/>
        <v>15140</v>
      </c>
      <c r="CS22" s="347">
        <f t="shared" si="104"/>
        <v>13937</v>
      </c>
      <c r="CT22" s="347">
        <f t="shared" si="104"/>
        <v>16001</v>
      </c>
      <c r="CU22" s="347">
        <f t="shared" si="104"/>
        <v>12411</v>
      </c>
      <c r="CV22" s="347">
        <f t="shared" si="104"/>
        <v>16177</v>
      </c>
      <c r="CW22" s="347">
        <f t="shared" si="104"/>
        <v>10434</v>
      </c>
      <c r="CX22" s="347">
        <f t="shared" si="104"/>
        <v>10506</v>
      </c>
      <c r="CY22" s="347">
        <f t="shared" si="104"/>
        <v>13937</v>
      </c>
      <c r="CZ22" s="347">
        <f t="shared" si="104"/>
        <v>12175</v>
      </c>
      <c r="DA22" s="347">
        <f t="shared" si="104"/>
        <v>9682</v>
      </c>
      <c r="DB22" s="347">
        <f t="shared" si="104"/>
        <v>5715</v>
      </c>
      <c r="DC22" s="347">
        <f t="shared" si="104"/>
        <v>4427</v>
      </c>
      <c r="DD22" s="347">
        <f t="shared" si="104"/>
        <v>5996</v>
      </c>
      <c r="DE22" s="347">
        <f t="shared" si="104"/>
        <v>4427</v>
      </c>
      <c r="DF22" s="347">
        <f t="shared" si="104"/>
        <v>3472</v>
      </c>
      <c r="DG22" s="347">
        <f t="shared" si="104"/>
        <v>3252</v>
      </c>
      <c r="DH22" s="347">
        <f t="shared" si="104"/>
        <v>1262</v>
      </c>
      <c r="DI22" s="347">
        <f t="shared" si="68"/>
        <v>109474</v>
      </c>
      <c r="DJ22" s="347">
        <f t="shared" ref="DJ22:DK22" si="105">CK22+CM22+CO22+CQ22+CS22+CU22+CW22+CY22+DA22+DC22+DE22+DG22</f>
        <v>109474</v>
      </c>
      <c r="DK22" s="347">
        <f t="shared" si="105"/>
        <v>109474</v>
      </c>
      <c r="DL22" s="347">
        <f t="shared" ref="DL22:DM22" si="106">CK22+CM22+CO22+CQ22+CS22+CU22+CW22+CY22+DA22+DC22+DE22+DG22</f>
        <v>109474</v>
      </c>
      <c r="DM22" s="347">
        <f t="shared" si="106"/>
        <v>109474</v>
      </c>
      <c r="DN22" s="350">
        <f t="shared" ref="DN22:EL22" si="107">DN17+DN20</f>
        <v>45913</v>
      </c>
      <c r="DO22" s="350">
        <f t="shared" si="107"/>
        <v>2525</v>
      </c>
      <c r="DP22" s="350">
        <f t="shared" si="107"/>
        <v>1855</v>
      </c>
      <c r="DQ22" s="350">
        <f t="shared" si="107"/>
        <v>9183</v>
      </c>
      <c r="DR22" s="350">
        <f t="shared" si="107"/>
        <v>7860</v>
      </c>
      <c r="DS22" s="350">
        <f t="shared" si="107"/>
        <v>11478</v>
      </c>
      <c r="DT22" s="350">
        <f t="shared" si="107"/>
        <v>12798</v>
      </c>
      <c r="DU22" s="350">
        <f t="shared" si="107"/>
        <v>13544</v>
      </c>
      <c r="DV22" s="350">
        <f t="shared" si="107"/>
        <v>0</v>
      </c>
      <c r="DW22" s="350">
        <f t="shared" si="107"/>
        <v>9183</v>
      </c>
      <c r="DX22" s="350">
        <f t="shared" si="107"/>
        <v>0</v>
      </c>
      <c r="DY22" s="350">
        <f t="shared" si="107"/>
        <v>0</v>
      </c>
      <c r="DZ22" s="350">
        <f t="shared" si="107"/>
        <v>0</v>
      </c>
      <c r="EA22" s="350">
        <f t="shared" si="107"/>
        <v>0</v>
      </c>
      <c r="EB22" s="350">
        <f t="shared" si="107"/>
        <v>0</v>
      </c>
      <c r="EC22" s="350">
        <f t="shared" si="107"/>
        <v>0</v>
      </c>
      <c r="ED22" s="350">
        <f t="shared" si="107"/>
        <v>0</v>
      </c>
      <c r="EE22" s="350">
        <f t="shared" si="107"/>
        <v>0</v>
      </c>
      <c r="EF22" s="350">
        <f t="shared" si="107"/>
        <v>0</v>
      </c>
      <c r="EG22" s="350">
        <f t="shared" si="107"/>
        <v>0</v>
      </c>
      <c r="EH22" s="350">
        <f t="shared" si="107"/>
        <v>0</v>
      </c>
      <c r="EI22" s="350">
        <f t="shared" si="107"/>
        <v>0</v>
      </c>
      <c r="EJ22" s="350">
        <f t="shared" si="107"/>
        <v>0</v>
      </c>
      <c r="EK22" s="350">
        <f t="shared" si="107"/>
        <v>0</v>
      </c>
      <c r="EL22" s="350">
        <f t="shared" si="107"/>
        <v>0</v>
      </c>
      <c r="EM22" s="347">
        <f t="shared" si="91"/>
        <v>45913</v>
      </c>
      <c r="EN22" s="347">
        <f t="shared" si="92"/>
        <v>7860</v>
      </c>
      <c r="EO22" s="347">
        <f>DP22+DR22+DT22+DV22</f>
        <v>22513</v>
      </c>
      <c r="EP22" s="347">
        <f t="shared" ref="EP22:EQ22" si="108">DO22+DQ22+DS22+DU22+DW22</f>
        <v>45913</v>
      </c>
      <c r="EQ22" s="347">
        <f t="shared" si="108"/>
        <v>22513</v>
      </c>
      <c r="ER22" s="395">
        <f t="shared" si="30"/>
        <v>1.1150026136957658</v>
      </c>
      <c r="ES22" s="396">
        <f t="shared" si="31"/>
        <v>2.8642493638676845</v>
      </c>
      <c r="ET22" s="397">
        <f t="shared" si="32"/>
        <v>0.49034042645873716</v>
      </c>
      <c r="EU22" s="398">
        <f t="shared" si="38"/>
        <v>1.0404838277427357</v>
      </c>
      <c r="EV22" s="398">
        <f t="shared" si="33"/>
        <v>0.9415</v>
      </c>
      <c r="EW22" s="510"/>
      <c r="EX22" s="510"/>
      <c r="EY22" s="510"/>
      <c r="EZ22" s="510"/>
      <c r="FA22" s="510"/>
      <c r="FB22" s="480"/>
      <c r="FC22" s="66"/>
    </row>
    <row r="23" spans="1:159" ht="39.75" customHeight="1" thickBot="1" x14ac:dyDescent="0.3">
      <c r="A23" s="530"/>
      <c r="B23" s="525"/>
      <c r="C23" s="528"/>
      <c r="D23" s="530"/>
      <c r="E23" s="530"/>
      <c r="F23" s="72" t="s">
        <v>335</v>
      </c>
      <c r="G23" s="403">
        <f>G18+G21</f>
        <v>7709466637</v>
      </c>
      <c r="H23" s="404">
        <f t="shared" ref="H23:DI23" si="109">H18+H21</f>
        <v>849519000</v>
      </c>
      <c r="I23" s="404">
        <f t="shared" si="109"/>
        <v>0</v>
      </c>
      <c r="J23" s="404">
        <f t="shared" si="109"/>
        <v>0</v>
      </c>
      <c r="K23" s="404">
        <f t="shared" si="109"/>
        <v>0</v>
      </c>
      <c r="L23" s="404">
        <f t="shared" si="109"/>
        <v>0</v>
      </c>
      <c r="M23" s="404">
        <f t="shared" si="109"/>
        <v>0</v>
      </c>
      <c r="N23" s="404">
        <f t="shared" si="109"/>
        <v>0</v>
      </c>
      <c r="O23" s="404">
        <f t="shared" si="109"/>
        <v>0</v>
      </c>
      <c r="P23" s="404">
        <f t="shared" si="109"/>
        <v>0</v>
      </c>
      <c r="Q23" s="404">
        <f t="shared" si="109"/>
        <v>0</v>
      </c>
      <c r="R23" s="404">
        <f t="shared" si="109"/>
        <v>0</v>
      </c>
      <c r="S23" s="404">
        <f t="shared" si="109"/>
        <v>0</v>
      </c>
      <c r="T23" s="404">
        <f t="shared" si="109"/>
        <v>0</v>
      </c>
      <c r="U23" s="404">
        <f t="shared" si="109"/>
        <v>0</v>
      </c>
      <c r="V23" s="404">
        <f t="shared" si="109"/>
        <v>849519000</v>
      </c>
      <c r="W23" s="404">
        <f t="shared" si="109"/>
        <v>849519000</v>
      </c>
      <c r="X23" s="404">
        <f t="shared" si="109"/>
        <v>849519000</v>
      </c>
      <c r="Y23" s="404">
        <f t="shared" si="109"/>
        <v>849519000</v>
      </c>
      <c r="Z23" s="404">
        <f t="shared" si="109"/>
        <v>849519000</v>
      </c>
      <c r="AA23" s="404">
        <f t="shared" si="109"/>
        <v>849519000</v>
      </c>
      <c r="AB23" s="404">
        <f t="shared" si="109"/>
        <v>1342675203</v>
      </c>
      <c r="AC23" s="404">
        <f t="shared" si="109"/>
        <v>112870533</v>
      </c>
      <c r="AD23" s="404">
        <f t="shared" si="109"/>
        <v>112870533</v>
      </c>
      <c r="AE23" s="404">
        <f t="shared" si="109"/>
        <v>814217236</v>
      </c>
      <c r="AF23" s="404">
        <f t="shared" si="109"/>
        <v>814217236</v>
      </c>
      <c r="AG23" s="404">
        <f t="shared" si="109"/>
        <v>383492167</v>
      </c>
      <c r="AH23" s="404">
        <f t="shared" si="109"/>
        <v>383492167</v>
      </c>
      <c r="AI23" s="404">
        <f t="shared" si="109"/>
        <v>0</v>
      </c>
      <c r="AJ23" s="404">
        <f t="shared" si="109"/>
        <v>0</v>
      </c>
      <c r="AK23" s="404">
        <f t="shared" si="109"/>
        <v>0</v>
      </c>
      <c r="AL23" s="404">
        <f t="shared" si="109"/>
        <v>0</v>
      </c>
      <c r="AM23" s="404">
        <f t="shared" si="109"/>
        <v>32095267</v>
      </c>
      <c r="AN23" s="404">
        <f t="shared" si="109"/>
        <v>29178667</v>
      </c>
      <c r="AO23" s="404">
        <f t="shared" si="109"/>
        <v>0</v>
      </c>
      <c r="AP23" s="404">
        <f t="shared" si="109"/>
        <v>2916600</v>
      </c>
      <c r="AQ23" s="404">
        <f t="shared" si="109"/>
        <v>25275000</v>
      </c>
      <c r="AR23" s="404">
        <f t="shared" si="109"/>
        <v>25275000</v>
      </c>
      <c r="AS23" s="404">
        <f t="shared" si="109"/>
        <v>33996900</v>
      </c>
      <c r="AT23" s="404">
        <f t="shared" si="109"/>
        <v>22310000</v>
      </c>
      <c r="AU23" s="404">
        <f t="shared" si="109"/>
        <v>271948100</v>
      </c>
      <c r="AV23" s="404">
        <f t="shared" si="109"/>
        <v>217337400</v>
      </c>
      <c r="AW23" s="404">
        <f t="shared" si="109"/>
        <v>-15884633</v>
      </c>
      <c r="AX23" s="404">
        <f t="shared" si="109"/>
        <v>43654634</v>
      </c>
      <c r="AY23" s="404">
        <f t="shared" si="109"/>
        <v>0</v>
      </c>
      <c r="AZ23" s="404">
        <f t="shared" si="109"/>
        <v>1764533</v>
      </c>
      <c r="BA23" s="404">
        <f t="shared" si="109"/>
        <v>1658010570</v>
      </c>
      <c r="BB23" s="404">
        <f t="shared" si="109"/>
        <v>1658010570</v>
      </c>
      <c r="BC23" s="404">
        <f t="shared" si="109"/>
        <v>1653016770</v>
      </c>
      <c r="BD23" s="404">
        <f t="shared" si="109"/>
        <v>1658010570</v>
      </c>
      <c r="BE23" s="404">
        <f t="shared" si="109"/>
        <v>1653016770</v>
      </c>
      <c r="BF23" s="404">
        <f t="shared" si="109"/>
        <v>1391937934</v>
      </c>
      <c r="BG23" s="404">
        <f t="shared" si="109"/>
        <v>1355489034</v>
      </c>
      <c r="BH23" s="404">
        <f t="shared" si="109"/>
        <v>1355489034</v>
      </c>
      <c r="BI23" s="404">
        <f t="shared" si="109"/>
        <v>-12987467</v>
      </c>
      <c r="BJ23" s="404">
        <f t="shared" si="109"/>
        <v>-11989467</v>
      </c>
      <c r="BK23" s="404">
        <f t="shared" si="109"/>
        <v>0</v>
      </c>
      <c r="BL23" s="404">
        <f t="shared" si="109"/>
        <v>0</v>
      </c>
      <c r="BM23" s="404">
        <f t="shared" si="109"/>
        <v>0</v>
      </c>
      <c r="BN23" s="404">
        <f t="shared" si="109"/>
        <v>0</v>
      </c>
      <c r="BO23" s="404">
        <f t="shared" si="109"/>
        <v>-50500</v>
      </c>
      <c r="BP23" s="404">
        <f t="shared" si="109"/>
        <v>0</v>
      </c>
      <c r="BQ23" s="404">
        <f t="shared" si="109"/>
        <v>0</v>
      </c>
      <c r="BR23" s="404">
        <f t="shared" si="109"/>
        <v>0</v>
      </c>
      <c r="BS23" s="404">
        <f t="shared" si="109"/>
        <v>0</v>
      </c>
      <c r="BT23" s="404">
        <f t="shared" si="109"/>
        <v>0</v>
      </c>
      <c r="BU23" s="404">
        <f t="shared" si="109"/>
        <v>0</v>
      </c>
      <c r="BV23" s="404">
        <f t="shared" si="109"/>
        <v>0</v>
      </c>
      <c r="BW23" s="404">
        <f t="shared" si="109"/>
        <v>5037000</v>
      </c>
      <c r="BX23" s="404">
        <f t="shared" si="109"/>
        <v>11463000</v>
      </c>
      <c r="BY23" s="404">
        <f t="shared" si="109"/>
        <v>16364100</v>
      </c>
      <c r="BZ23" s="404">
        <f t="shared" si="109"/>
        <v>8818400</v>
      </c>
      <c r="CA23" s="404">
        <f t="shared" si="109"/>
        <v>0</v>
      </c>
      <c r="CB23" s="404">
        <f t="shared" si="109"/>
        <v>0</v>
      </c>
      <c r="CC23" s="404">
        <f t="shared" si="109"/>
        <v>0</v>
      </c>
      <c r="CD23" s="404">
        <f t="shared" si="109"/>
        <v>0</v>
      </c>
      <c r="CE23" s="404">
        <f t="shared" si="109"/>
        <v>1363852167</v>
      </c>
      <c r="CF23" s="404">
        <f t="shared" si="109"/>
        <v>1363852167</v>
      </c>
      <c r="CG23" s="404">
        <f t="shared" si="109"/>
        <v>1363780967</v>
      </c>
      <c r="CH23" s="404">
        <f t="shared" si="109"/>
        <v>1363852167</v>
      </c>
      <c r="CI23" s="404">
        <f t="shared" si="109"/>
        <v>1363780967</v>
      </c>
      <c r="CJ23" s="404">
        <f t="shared" si="109"/>
        <v>1348340000</v>
      </c>
      <c r="CK23" s="404">
        <f t="shared" si="109"/>
        <v>1224940000</v>
      </c>
      <c r="CL23" s="404">
        <f t="shared" si="109"/>
        <v>982740000</v>
      </c>
      <c r="CM23" s="404">
        <f t="shared" si="109"/>
        <v>121247500</v>
      </c>
      <c r="CN23" s="404">
        <f t="shared" si="109"/>
        <v>323766500</v>
      </c>
      <c r="CO23" s="404">
        <f t="shared" si="109"/>
        <v>0</v>
      </c>
      <c r="CP23" s="404">
        <f t="shared" si="109"/>
        <v>0</v>
      </c>
      <c r="CQ23" s="404">
        <f t="shared" si="109"/>
        <v>0</v>
      </c>
      <c r="CR23" s="404">
        <f t="shared" si="109"/>
        <v>0</v>
      </c>
      <c r="CS23" s="404">
        <f t="shared" si="109"/>
        <v>0</v>
      </c>
      <c r="CT23" s="404">
        <f t="shared" si="109"/>
        <v>30863000</v>
      </c>
      <c r="CU23" s="404">
        <f t="shared" si="109"/>
        <v>0</v>
      </c>
      <c r="CV23" s="404">
        <f t="shared" si="109"/>
        <v>0</v>
      </c>
      <c r="CW23" s="404">
        <f t="shared" si="109"/>
        <v>0</v>
      </c>
      <c r="CX23" s="404">
        <f t="shared" si="109"/>
        <v>0</v>
      </c>
      <c r="CY23" s="404">
        <f t="shared" si="109"/>
        <v>0</v>
      </c>
      <c r="CZ23" s="404">
        <f t="shared" si="109"/>
        <v>0</v>
      </c>
      <c r="DA23" s="404">
        <f t="shared" si="109"/>
        <v>0</v>
      </c>
      <c r="DB23" s="404">
        <f t="shared" si="109"/>
        <v>0</v>
      </c>
      <c r="DC23" s="404">
        <f t="shared" si="109"/>
        <v>2152500</v>
      </c>
      <c r="DD23" s="404">
        <f t="shared" si="109"/>
        <v>0</v>
      </c>
      <c r="DE23" s="404">
        <f t="shared" si="109"/>
        <v>145344099</v>
      </c>
      <c r="DF23" s="404">
        <f t="shared" si="109"/>
        <v>148488599</v>
      </c>
      <c r="DG23" s="404">
        <f t="shared" si="109"/>
        <v>0</v>
      </c>
      <c r="DH23" s="404">
        <f t="shared" si="109"/>
        <v>7826000</v>
      </c>
      <c r="DI23" s="404">
        <f t="shared" si="109"/>
        <v>1493684099</v>
      </c>
      <c r="DJ23" s="405">
        <f t="shared" ref="DJ23:DK23" si="110">CK23+CM23+CO23+CQ23+CS23+CU23+CW23+CY23+DA23+DC23+DE23+DG23</f>
        <v>1493684099</v>
      </c>
      <c r="DK23" s="405">
        <f t="shared" si="110"/>
        <v>1493684099</v>
      </c>
      <c r="DL23" s="404">
        <f t="shared" ref="DL23:EQ23" si="111">DL18+DL21</f>
        <v>1493684099</v>
      </c>
      <c r="DM23" s="404">
        <f t="shared" si="111"/>
        <v>1493684099</v>
      </c>
      <c r="DN23" s="405">
        <f t="shared" si="111"/>
        <v>2349465801</v>
      </c>
      <c r="DO23" s="416">
        <f t="shared" si="111"/>
        <v>2291335000</v>
      </c>
      <c r="DP23" s="416">
        <f t="shared" si="111"/>
        <v>178614000</v>
      </c>
      <c r="DQ23" s="416">
        <f t="shared" si="111"/>
        <v>37674300</v>
      </c>
      <c r="DR23" s="416">
        <f t="shared" si="111"/>
        <v>686253967</v>
      </c>
      <c r="DS23" s="416">
        <f t="shared" si="111"/>
        <v>20456501</v>
      </c>
      <c r="DT23" s="416">
        <f t="shared" si="111"/>
        <v>161418834</v>
      </c>
      <c r="DU23" s="416">
        <f t="shared" si="111"/>
        <v>0</v>
      </c>
      <c r="DV23" s="416">
        <f t="shared" si="111"/>
        <v>0</v>
      </c>
      <c r="DW23" s="416">
        <f t="shared" si="111"/>
        <v>0</v>
      </c>
      <c r="DX23" s="416">
        <f t="shared" si="111"/>
        <v>0</v>
      </c>
      <c r="DY23" s="416">
        <f t="shared" si="111"/>
        <v>0</v>
      </c>
      <c r="DZ23" s="416">
        <f t="shared" si="111"/>
        <v>0</v>
      </c>
      <c r="EA23" s="416">
        <f t="shared" si="111"/>
        <v>0</v>
      </c>
      <c r="EB23" s="416">
        <f t="shared" si="111"/>
        <v>0</v>
      </c>
      <c r="EC23" s="416">
        <f t="shared" si="111"/>
        <v>0</v>
      </c>
      <c r="ED23" s="416">
        <f t="shared" si="111"/>
        <v>0</v>
      </c>
      <c r="EE23" s="416">
        <f t="shared" si="111"/>
        <v>0</v>
      </c>
      <c r="EF23" s="416">
        <f t="shared" si="111"/>
        <v>0</v>
      </c>
      <c r="EG23" s="416">
        <f t="shared" si="111"/>
        <v>0</v>
      </c>
      <c r="EH23" s="416">
        <f t="shared" si="111"/>
        <v>0</v>
      </c>
      <c r="EI23" s="416">
        <f t="shared" si="111"/>
        <v>0</v>
      </c>
      <c r="EJ23" s="416">
        <f t="shared" si="111"/>
        <v>0</v>
      </c>
      <c r="EK23" s="416">
        <f t="shared" si="111"/>
        <v>0</v>
      </c>
      <c r="EL23" s="416">
        <f t="shared" si="111"/>
        <v>0</v>
      </c>
      <c r="EM23" s="416">
        <f t="shared" si="111"/>
        <v>2349465801</v>
      </c>
      <c r="EN23" s="416">
        <f t="shared" si="111"/>
        <v>2938899967</v>
      </c>
      <c r="EO23" s="416">
        <f t="shared" si="111"/>
        <v>1026286801</v>
      </c>
      <c r="EP23" s="416">
        <f t="shared" si="111"/>
        <v>2349465801</v>
      </c>
      <c r="EQ23" s="416">
        <f t="shared" si="111"/>
        <v>1026286801</v>
      </c>
      <c r="ER23" s="407">
        <f t="shared" si="30"/>
        <v>7.8908330412908834</v>
      </c>
      <c r="ES23" s="407">
        <f t="shared" si="31"/>
        <v>0.34920780309770916</v>
      </c>
      <c r="ET23" s="408">
        <f t="shared" si="32"/>
        <v>0.4368170843615527</v>
      </c>
      <c r="EU23" s="409">
        <f t="shared" si="38"/>
        <v>0.76906478043211657</v>
      </c>
      <c r="EV23" s="410">
        <f t="shared" si="33"/>
        <v>0.82836957959586022</v>
      </c>
      <c r="EW23" s="513"/>
      <c r="EX23" s="511"/>
      <c r="EY23" s="511"/>
      <c r="EZ23" s="511"/>
      <c r="FA23" s="511"/>
      <c r="FB23" s="480"/>
      <c r="FC23" s="75"/>
    </row>
    <row r="24" spans="1:159" ht="39.75" customHeight="1" x14ac:dyDescent="0.25">
      <c r="A24" s="531" t="s">
        <v>340</v>
      </c>
      <c r="B24" s="524">
        <v>3</v>
      </c>
      <c r="C24" s="526" t="s">
        <v>341</v>
      </c>
      <c r="D24" s="529" t="s">
        <v>178</v>
      </c>
      <c r="E24" s="531">
        <v>160</v>
      </c>
      <c r="F24" s="73" t="s">
        <v>327</v>
      </c>
      <c r="G24" s="374">
        <f>AA24+BE24+CI24+DM24+EP24</f>
        <v>5</v>
      </c>
      <c r="H24" s="384">
        <v>1</v>
      </c>
      <c r="I24" s="384"/>
      <c r="J24" s="384"/>
      <c r="K24" s="384"/>
      <c r="L24" s="374"/>
      <c r="M24" s="384"/>
      <c r="N24" s="385"/>
      <c r="O24" s="384"/>
      <c r="P24" s="385"/>
      <c r="Q24" s="384"/>
      <c r="R24" s="386"/>
      <c r="S24" s="384"/>
      <c r="T24" s="375"/>
      <c r="U24" s="384"/>
      <c r="V24" s="384">
        <v>1</v>
      </c>
      <c r="W24" s="384">
        <v>1</v>
      </c>
      <c r="X24" s="384">
        <v>1</v>
      </c>
      <c r="Y24" s="384">
        <v>1</v>
      </c>
      <c r="Z24" s="384">
        <v>1</v>
      </c>
      <c r="AA24" s="384">
        <v>1</v>
      </c>
      <c r="AB24" s="384">
        <v>1</v>
      </c>
      <c r="AC24" s="385">
        <v>0.05</v>
      </c>
      <c r="AD24" s="385">
        <v>0.05</v>
      </c>
      <c r="AE24" s="385">
        <v>0.08</v>
      </c>
      <c r="AF24" s="385">
        <v>0.08</v>
      </c>
      <c r="AG24" s="385">
        <v>0.08</v>
      </c>
      <c r="AH24" s="385">
        <v>0.08</v>
      </c>
      <c r="AI24" s="385">
        <v>0.1</v>
      </c>
      <c r="AJ24" s="385">
        <v>0.1</v>
      </c>
      <c r="AK24" s="385">
        <v>0.08</v>
      </c>
      <c r="AL24" s="385">
        <v>0.08</v>
      </c>
      <c r="AM24" s="385">
        <v>0.09</v>
      </c>
      <c r="AN24" s="385">
        <v>0.09</v>
      </c>
      <c r="AO24" s="385">
        <v>0.09</v>
      </c>
      <c r="AP24" s="385">
        <v>0.09</v>
      </c>
      <c r="AQ24" s="385">
        <v>0.09</v>
      </c>
      <c r="AR24" s="385">
        <v>0.09</v>
      </c>
      <c r="AS24" s="385">
        <v>0.09</v>
      </c>
      <c r="AT24" s="385">
        <v>0.09</v>
      </c>
      <c r="AU24" s="385">
        <v>0.09</v>
      </c>
      <c r="AV24" s="385">
        <v>0.09</v>
      </c>
      <c r="AW24" s="385">
        <v>0.08</v>
      </c>
      <c r="AX24" s="385">
        <v>0.08</v>
      </c>
      <c r="AY24" s="385">
        <v>0.08</v>
      </c>
      <c r="AZ24" s="385">
        <v>0.08</v>
      </c>
      <c r="BA24" s="374">
        <f t="shared" ref="BA24:BA29" si="112">AC24+AE24+AG24+AI24+AK24+AM24+AO24+AQ24+AS24+AU24+AW24+AY24</f>
        <v>0.99999999999999989</v>
      </c>
      <c r="BB24" s="374">
        <f t="shared" ref="BB24:BC24" si="113">AC24+AE24+AG24+AI24+AK24+AM24+AO24+AQ24+AS24+AU24+AW24+AY24</f>
        <v>0.99999999999999989</v>
      </c>
      <c r="BC24" s="374">
        <f t="shared" si="113"/>
        <v>0.99999999999999989</v>
      </c>
      <c r="BD24" s="374">
        <f t="shared" ref="BD24:BD29" si="114">AC24+AE24+AG24+AI24+AK24+AM24+AO24+AQ24+AS24+AU24+AW24+AY24</f>
        <v>0.99999999999999989</v>
      </c>
      <c r="BE24" s="375">
        <f t="shared" ref="BE24:BE29" si="115">AD24+AF24+AH24++AJ24+AL24+AN24+AP24+AR24+AT24+AV24+AX24+AZ24</f>
        <v>0.99999999999999989</v>
      </c>
      <c r="BF24" s="374">
        <v>1</v>
      </c>
      <c r="BG24" s="385">
        <v>0.05</v>
      </c>
      <c r="BH24" s="385">
        <v>0.05</v>
      </c>
      <c r="BI24" s="385">
        <v>0.08</v>
      </c>
      <c r="BJ24" s="385">
        <v>0.08</v>
      </c>
      <c r="BK24" s="385">
        <v>0.08</v>
      </c>
      <c r="BL24" s="385">
        <v>0.08</v>
      </c>
      <c r="BM24" s="385">
        <v>0.1</v>
      </c>
      <c r="BN24" s="385">
        <v>0.1</v>
      </c>
      <c r="BO24" s="385">
        <v>0.08</v>
      </c>
      <c r="BP24" s="385">
        <v>0.08</v>
      </c>
      <c r="BQ24" s="385">
        <v>0.09</v>
      </c>
      <c r="BR24" s="385">
        <v>0.09</v>
      </c>
      <c r="BS24" s="385">
        <v>0.09</v>
      </c>
      <c r="BT24" s="385">
        <v>0.09</v>
      </c>
      <c r="BU24" s="385">
        <v>0.09</v>
      </c>
      <c r="BV24" s="385">
        <v>0.09</v>
      </c>
      <c r="BW24" s="385">
        <v>0.09</v>
      </c>
      <c r="BX24" s="385">
        <v>0.09</v>
      </c>
      <c r="BY24" s="385">
        <v>0.09</v>
      </c>
      <c r="BZ24" s="385">
        <v>0.09</v>
      </c>
      <c r="CA24" s="385">
        <v>0.08</v>
      </c>
      <c r="CB24" s="385">
        <v>0.08</v>
      </c>
      <c r="CC24" s="385">
        <v>0.08</v>
      </c>
      <c r="CD24" s="385">
        <v>0.08</v>
      </c>
      <c r="CE24" s="374">
        <f t="shared" ref="CE24:CE26" si="116">BG24+BI24+BK24+BM24+BO24+BQ24+BS24+BU24+BW24+BY24+CA24+CC24</f>
        <v>0.99999999999999989</v>
      </c>
      <c r="CF24" s="374">
        <f t="shared" ref="CF24:CG24" si="117">BG24+BI24+BK24+BM24+BO24+BQ24+BS24+BU24+BW24+BY24+CA24+CC24</f>
        <v>0.99999999999999989</v>
      </c>
      <c r="CG24" s="375">
        <f t="shared" si="117"/>
        <v>0.99999999999999989</v>
      </c>
      <c r="CH24" s="374">
        <f t="shared" ref="CH24:CI24" si="118">BG24+BI24+BK24+BM24+BO24+BQ24+BS24+BU24+BW24+BY24+CA24+CC24</f>
        <v>0.99999999999999989</v>
      </c>
      <c r="CI24" s="375">
        <f t="shared" si="118"/>
        <v>0.99999999999999989</v>
      </c>
      <c r="CJ24" s="374">
        <v>1</v>
      </c>
      <c r="CK24" s="385">
        <v>0.05</v>
      </c>
      <c r="CL24" s="385">
        <v>0.05</v>
      </c>
      <c r="CM24" s="385">
        <v>0.08</v>
      </c>
      <c r="CN24" s="385">
        <v>0.08</v>
      </c>
      <c r="CO24" s="385">
        <v>0.08</v>
      </c>
      <c r="CP24" s="385">
        <v>0.08</v>
      </c>
      <c r="CQ24" s="385">
        <v>0.1</v>
      </c>
      <c r="CR24" s="385">
        <v>0.1</v>
      </c>
      <c r="CS24" s="385">
        <v>0.08</v>
      </c>
      <c r="CT24" s="385">
        <v>0.08</v>
      </c>
      <c r="CU24" s="385">
        <v>0.09</v>
      </c>
      <c r="CV24" s="385">
        <v>0.09</v>
      </c>
      <c r="CW24" s="385">
        <v>0.09</v>
      </c>
      <c r="CX24" s="385">
        <v>0.09</v>
      </c>
      <c r="CY24" s="385">
        <v>0.09</v>
      </c>
      <c r="CZ24" s="385">
        <v>0.09</v>
      </c>
      <c r="DA24" s="385">
        <v>0.09</v>
      </c>
      <c r="DB24" s="385">
        <v>0.09</v>
      </c>
      <c r="DC24" s="385">
        <v>0.09</v>
      </c>
      <c r="DD24" s="385">
        <v>0.09</v>
      </c>
      <c r="DE24" s="385">
        <v>0.08</v>
      </c>
      <c r="DF24" s="385">
        <v>0.08</v>
      </c>
      <c r="DG24" s="385">
        <v>0.08</v>
      </c>
      <c r="DH24" s="385">
        <v>0.08</v>
      </c>
      <c r="DI24" s="374">
        <f t="shared" ref="DI24:DI26" si="119">DG24+DE24+DC24+DA24+CW24+CU24+CS24+CQ24+CO24+CM24+CK24</f>
        <v>0.90999999999999981</v>
      </c>
      <c r="DJ24" s="374">
        <f t="shared" ref="DJ24:DK24" si="120">CK24+CM24+CO24+CQ24+CS24+CU24+CW24+CY24+DA24+DC24+DE24+DG24</f>
        <v>0.99999999999999989</v>
      </c>
      <c r="DK24" s="374">
        <f t="shared" si="120"/>
        <v>0.99999999999999989</v>
      </c>
      <c r="DL24" s="374">
        <f t="shared" ref="DL24:DM24" si="121">CK24+CM24+CO24+CQ24+CS24+CU24+CW24+CY24+DA24+DC24+DE24+DG24</f>
        <v>0.99999999999999989</v>
      </c>
      <c r="DM24" s="375">
        <f t="shared" si="121"/>
        <v>0.99999999999999989</v>
      </c>
      <c r="DN24" s="378">
        <v>1</v>
      </c>
      <c r="DO24" s="415">
        <v>0.2</v>
      </c>
      <c r="DP24" s="415">
        <v>0.2</v>
      </c>
      <c r="DQ24" s="415">
        <v>0.2</v>
      </c>
      <c r="DR24" s="415">
        <v>0.2</v>
      </c>
      <c r="DS24" s="415">
        <v>0.2</v>
      </c>
      <c r="DT24" s="415">
        <v>0.2</v>
      </c>
      <c r="DU24" s="415">
        <v>0.2</v>
      </c>
      <c r="DV24" s="415"/>
      <c r="DW24" s="415">
        <v>0.2</v>
      </c>
      <c r="DX24" s="384"/>
      <c r="DY24" s="415">
        <v>0</v>
      </c>
      <c r="DZ24" s="415"/>
      <c r="EA24" s="415">
        <v>0</v>
      </c>
      <c r="EB24" s="415"/>
      <c r="EC24" s="415">
        <v>0</v>
      </c>
      <c r="ED24" s="415"/>
      <c r="EE24" s="415">
        <v>0</v>
      </c>
      <c r="EF24" s="415"/>
      <c r="EG24" s="415">
        <v>0</v>
      </c>
      <c r="EH24" s="415"/>
      <c r="EI24" s="415">
        <v>0</v>
      </c>
      <c r="EJ24" s="415"/>
      <c r="EK24" s="415">
        <v>0</v>
      </c>
      <c r="EL24" s="415"/>
      <c r="EM24" s="374">
        <f t="shared" ref="EM24:EM25" si="122">EK24+EI24+EG24+EE24+EA24+DY24+DW24+DU24+DS24+DQ24+DO24</f>
        <v>1</v>
      </c>
      <c r="EN24" s="375">
        <f t="shared" ref="EN24:EN29" si="123">DO24</f>
        <v>0.2</v>
      </c>
      <c r="EO24" s="375">
        <f t="shared" ref="EO24:EO29" si="124">DP24+DR24+DT24+DV24</f>
        <v>0.60000000000000009</v>
      </c>
      <c r="EP24" s="374">
        <f>DO24+DQ24+DS24+DU24+DW24</f>
        <v>1</v>
      </c>
      <c r="EQ24" s="375">
        <f>DP24+DR24+DT24+DV24+DX24+DZ24+EB24+ED24+EF24+EH24+EJ24+EL24</f>
        <v>0.60000000000000009</v>
      </c>
      <c r="ER24" s="400">
        <f t="shared" si="30"/>
        <v>1</v>
      </c>
      <c r="ES24" s="400">
        <f t="shared" si="31"/>
        <v>3.0000000000000004</v>
      </c>
      <c r="ET24" s="401">
        <f t="shared" si="32"/>
        <v>0.60000000000000009</v>
      </c>
      <c r="EU24" s="402">
        <f t="shared" si="38"/>
        <v>1.0952380952380951</v>
      </c>
      <c r="EV24" s="402">
        <f t="shared" si="33"/>
        <v>0.91999999999999993</v>
      </c>
      <c r="EW24" s="534" t="s">
        <v>837</v>
      </c>
      <c r="EX24" s="509" t="s">
        <v>179</v>
      </c>
      <c r="EY24" s="509" t="s">
        <v>180</v>
      </c>
      <c r="EZ24" s="548" t="s">
        <v>342</v>
      </c>
      <c r="FA24" s="509" t="s">
        <v>343</v>
      </c>
      <c r="FB24" s="549"/>
      <c r="FC24" s="66"/>
    </row>
    <row r="25" spans="1:159" ht="39.75" customHeight="1" x14ac:dyDescent="0.25">
      <c r="A25" s="494"/>
      <c r="B25" s="521"/>
      <c r="C25" s="527"/>
      <c r="D25" s="494"/>
      <c r="E25" s="494"/>
      <c r="F25" s="67" t="s">
        <v>330</v>
      </c>
      <c r="G25" s="370">
        <f>AA25+BE25+CI25+DM25+EP25</f>
        <v>6101978136</v>
      </c>
      <c r="H25" s="351">
        <v>596391113</v>
      </c>
      <c r="I25" s="371"/>
      <c r="J25" s="371"/>
      <c r="K25" s="371"/>
      <c r="L25" s="371"/>
      <c r="M25" s="371"/>
      <c r="N25" s="371"/>
      <c r="O25" s="371"/>
      <c r="P25" s="371"/>
      <c r="Q25" s="371"/>
      <c r="R25" s="371"/>
      <c r="S25" s="371"/>
      <c r="T25" s="373"/>
      <c r="U25" s="387"/>
      <c r="V25" s="351">
        <v>593095109</v>
      </c>
      <c r="W25" s="351">
        <v>596391113</v>
      </c>
      <c r="X25" s="351">
        <v>596391113</v>
      </c>
      <c r="Y25" s="351">
        <v>593095109</v>
      </c>
      <c r="Z25" s="370">
        <v>596391113</v>
      </c>
      <c r="AA25" s="370">
        <v>593095109</v>
      </c>
      <c r="AB25" s="370">
        <v>880076000</v>
      </c>
      <c r="AC25" s="370">
        <v>0</v>
      </c>
      <c r="AD25" s="370">
        <v>0</v>
      </c>
      <c r="AE25" s="370">
        <v>38840000</v>
      </c>
      <c r="AF25" s="370">
        <v>38840000</v>
      </c>
      <c r="AG25" s="370">
        <v>654241000</v>
      </c>
      <c r="AH25" s="370">
        <v>654241000</v>
      </c>
      <c r="AI25" s="370">
        <v>20973760</v>
      </c>
      <c r="AJ25" s="370">
        <v>20973760</v>
      </c>
      <c r="AK25" s="370">
        <v>0</v>
      </c>
      <c r="AL25" s="370">
        <v>0</v>
      </c>
      <c r="AM25" s="370">
        <v>80685600</v>
      </c>
      <c r="AN25" s="370">
        <v>0</v>
      </c>
      <c r="AO25" s="370">
        <v>0</v>
      </c>
      <c r="AP25" s="370">
        <v>0</v>
      </c>
      <c r="AQ25" s="370">
        <v>0</v>
      </c>
      <c r="AR25" s="370">
        <v>80685600</v>
      </c>
      <c r="AS25" s="370">
        <v>10314000</v>
      </c>
      <c r="AT25" s="370">
        <v>0</v>
      </c>
      <c r="AU25" s="370">
        <v>34179440</v>
      </c>
      <c r="AV25" s="370">
        <v>10314000</v>
      </c>
      <c r="AW25" s="370">
        <v>48493900</v>
      </c>
      <c r="AX25" s="370">
        <v>0</v>
      </c>
      <c r="AY25" s="370">
        <v>0</v>
      </c>
      <c r="AZ25" s="370">
        <v>82673339</v>
      </c>
      <c r="BA25" s="370">
        <f t="shared" si="112"/>
        <v>887727700</v>
      </c>
      <c r="BB25" s="370">
        <f t="shared" ref="BB25:BC25" si="125">AC25+AE25+AG25+AI25+AK25+AM25+AO25+AQ25+AS25+AU25+AW25+AY25</f>
        <v>887727700</v>
      </c>
      <c r="BC25" s="370">
        <f t="shared" si="125"/>
        <v>887727699</v>
      </c>
      <c r="BD25" s="370">
        <f t="shared" si="114"/>
        <v>887727700</v>
      </c>
      <c r="BE25" s="370">
        <f t="shared" si="115"/>
        <v>887727699</v>
      </c>
      <c r="BF25" s="364">
        <v>1303968000</v>
      </c>
      <c r="BG25" s="364">
        <v>771792000</v>
      </c>
      <c r="BH25" s="364">
        <v>771792000</v>
      </c>
      <c r="BI25" s="364">
        <v>43500000</v>
      </c>
      <c r="BJ25" s="364">
        <v>1000000</v>
      </c>
      <c r="BK25" s="364">
        <v>247965000</v>
      </c>
      <c r="BL25" s="364">
        <v>4746700</v>
      </c>
      <c r="BM25" s="364">
        <v>0</v>
      </c>
      <c r="BN25" s="364">
        <v>20</v>
      </c>
      <c r="BO25" s="364">
        <v>0</v>
      </c>
      <c r="BP25" s="364">
        <v>18078480</v>
      </c>
      <c r="BQ25" s="364">
        <v>179773000</v>
      </c>
      <c r="BR25" s="364">
        <v>247965000</v>
      </c>
      <c r="BS25" s="364">
        <v>35000000</v>
      </c>
      <c r="BT25" s="364">
        <v>0</v>
      </c>
      <c r="BU25" s="364">
        <v>0</v>
      </c>
      <c r="BV25" s="364">
        <v>20219160</v>
      </c>
      <c r="BW25" s="364">
        <v>0</v>
      </c>
      <c r="BX25" s="364">
        <v>61508436</v>
      </c>
      <c r="BY25" s="364">
        <v>25938000</v>
      </c>
      <c r="BZ25" s="364">
        <v>95021666</v>
      </c>
      <c r="CA25" s="364">
        <v>0</v>
      </c>
      <c r="CB25" s="364">
        <v>80046933</v>
      </c>
      <c r="CC25" s="364">
        <v>0</v>
      </c>
      <c r="CD25" s="364">
        <v>3366366</v>
      </c>
      <c r="CE25" s="344">
        <f t="shared" si="116"/>
        <v>1303968000</v>
      </c>
      <c r="CF25" s="344">
        <f t="shared" ref="CF25:CG25" si="126">BG25+BI25+BK25+BM25+BO25+BQ25+BS25+BU25+BW25+BY25+CA25+CC25</f>
        <v>1303968000</v>
      </c>
      <c r="CG25" s="344">
        <f t="shared" si="126"/>
        <v>1303744761</v>
      </c>
      <c r="CH25" s="370">
        <f t="shared" ref="CH25:CI25" si="127">BG25+BI25+BK25+BM25+BO25+BQ25+BS25+BU25+BW25+BY25+CA25+CC25</f>
        <v>1303968000</v>
      </c>
      <c r="CI25" s="370">
        <f t="shared" si="127"/>
        <v>1303744761</v>
      </c>
      <c r="CJ25" s="370">
        <v>1100000000</v>
      </c>
      <c r="CK25" s="370">
        <v>690314000</v>
      </c>
      <c r="CL25" s="370">
        <v>409197240</v>
      </c>
      <c r="CM25" s="370">
        <v>201030000</v>
      </c>
      <c r="CN25" s="370">
        <v>258098000</v>
      </c>
      <c r="CO25" s="370">
        <v>0</v>
      </c>
      <c r="CP25" s="370">
        <v>170599000</v>
      </c>
      <c r="CQ25" s="370">
        <v>0</v>
      </c>
      <c r="CR25" s="370">
        <v>28056000</v>
      </c>
      <c r="CS25" s="370">
        <v>52000000</v>
      </c>
      <c r="CT25" s="370">
        <v>0</v>
      </c>
      <c r="CU25" s="370">
        <v>87547000</v>
      </c>
      <c r="CV25" s="370">
        <v>12495000</v>
      </c>
      <c r="CW25" s="370">
        <v>0</v>
      </c>
      <c r="CX25" s="370">
        <v>0</v>
      </c>
      <c r="CY25" s="370">
        <v>0</v>
      </c>
      <c r="CZ25" s="370">
        <v>0</v>
      </c>
      <c r="DA25" s="370">
        <v>0</v>
      </c>
      <c r="DB25" s="370">
        <v>107859000</v>
      </c>
      <c r="DC25" s="370">
        <v>0</v>
      </c>
      <c r="DD25" s="370">
        <v>-2387760</v>
      </c>
      <c r="DE25" s="370">
        <v>52000000</v>
      </c>
      <c r="DF25" s="370">
        <v>0</v>
      </c>
      <c r="DG25" s="370">
        <v>17109000</v>
      </c>
      <c r="DH25" s="370">
        <v>115893087</v>
      </c>
      <c r="DI25" s="370">
        <f t="shared" si="119"/>
        <v>1100000000</v>
      </c>
      <c r="DJ25" s="344">
        <f t="shared" ref="DJ25:DK25" si="128">CK25+CM25+CO25+CQ25+CS25+CU25+CW25+CY25+DA25+DC25+DE25+DG25</f>
        <v>1100000000</v>
      </c>
      <c r="DK25" s="344">
        <f t="shared" si="128"/>
        <v>1099809567</v>
      </c>
      <c r="DL25" s="370">
        <f t="shared" ref="DL25:DM25" si="129">CK25+CM25+CO25+CQ25+CS25+CU25+CW25+CY25+DA25+DC25+DE25+DG25</f>
        <v>1100000000</v>
      </c>
      <c r="DM25" s="370">
        <f t="shared" si="129"/>
        <v>1099809567</v>
      </c>
      <c r="DN25" s="380">
        <v>2217601000</v>
      </c>
      <c r="DO25" s="381">
        <v>1167601000</v>
      </c>
      <c r="DP25" s="381">
        <v>0</v>
      </c>
      <c r="DQ25" s="381">
        <v>0</v>
      </c>
      <c r="DR25" s="381">
        <v>268060000</v>
      </c>
      <c r="DS25" s="381">
        <v>0</v>
      </c>
      <c r="DT25" s="345">
        <v>25328000</v>
      </c>
      <c r="DU25" s="345">
        <v>60000000</v>
      </c>
      <c r="DV25" s="345"/>
      <c r="DW25" s="345">
        <v>0</v>
      </c>
      <c r="DX25" s="345"/>
      <c r="DY25" s="345">
        <v>500000000</v>
      </c>
      <c r="DZ25" s="345"/>
      <c r="EA25" s="345">
        <v>490000000</v>
      </c>
      <c r="EB25" s="345"/>
      <c r="EC25" s="345">
        <v>0</v>
      </c>
      <c r="ED25" s="345"/>
      <c r="EE25" s="345">
        <v>0</v>
      </c>
      <c r="EF25" s="345"/>
      <c r="EG25" s="345">
        <v>0</v>
      </c>
      <c r="EH25" s="345"/>
      <c r="EI25" s="345">
        <v>0</v>
      </c>
      <c r="EJ25" s="345"/>
      <c r="EK25" s="345">
        <v>0</v>
      </c>
      <c r="EL25" s="345"/>
      <c r="EM25" s="345">
        <f t="shared" si="122"/>
        <v>2217601000</v>
      </c>
      <c r="EN25" s="345">
        <f t="shared" si="123"/>
        <v>1167601000</v>
      </c>
      <c r="EO25" s="345">
        <f t="shared" si="124"/>
        <v>293388000</v>
      </c>
      <c r="EP25" s="345">
        <f t="shared" ref="EP25:EP26" si="130">EM25</f>
        <v>2217601000</v>
      </c>
      <c r="EQ25" s="345">
        <f t="shared" ref="EQ25:EQ26" si="131">DP25+DR25+DT25+DV25+DX25</f>
        <v>293388000</v>
      </c>
      <c r="ER25" s="366">
        <f>IFERROR(DT25/DS25,0)</f>
        <v>0</v>
      </c>
      <c r="ES25" s="367">
        <f t="shared" si="31"/>
        <v>0.25127419383847738</v>
      </c>
      <c r="ET25" s="368">
        <f t="shared" si="32"/>
        <v>0.13229972389081715</v>
      </c>
      <c r="EU25" s="369">
        <f t="shared" si="38"/>
        <v>0.82634950782709649</v>
      </c>
      <c r="EV25" s="369">
        <f t="shared" si="33"/>
        <v>0.68465750661286862</v>
      </c>
      <c r="EW25" s="535"/>
      <c r="EX25" s="510"/>
      <c r="EY25" s="510"/>
      <c r="EZ25" s="510"/>
      <c r="FA25" s="510"/>
      <c r="FB25" s="480"/>
      <c r="FC25" s="66"/>
    </row>
    <row r="26" spans="1:159" ht="39.75" customHeight="1" x14ac:dyDescent="0.25">
      <c r="A26" s="494"/>
      <c r="B26" s="521"/>
      <c r="C26" s="527"/>
      <c r="D26" s="494"/>
      <c r="E26" s="494"/>
      <c r="F26" s="69" t="s">
        <v>331</v>
      </c>
      <c r="G26" s="344"/>
      <c r="H26" s="371">
        <v>331246081</v>
      </c>
      <c r="I26" s="371"/>
      <c r="J26" s="371"/>
      <c r="K26" s="371"/>
      <c r="L26" s="371"/>
      <c r="M26" s="371"/>
      <c r="N26" s="371"/>
      <c r="O26" s="371"/>
      <c r="P26" s="371"/>
      <c r="Q26" s="371"/>
      <c r="R26" s="371"/>
      <c r="S26" s="371"/>
      <c r="T26" s="373"/>
      <c r="U26" s="387"/>
      <c r="V26" s="371">
        <v>331246081</v>
      </c>
      <c r="W26" s="371">
        <v>331246081</v>
      </c>
      <c r="X26" s="371">
        <v>331246081</v>
      </c>
      <c r="Y26" s="371">
        <v>331246081</v>
      </c>
      <c r="Z26" s="345">
        <v>331246081</v>
      </c>
      <c r="AA26" s="345">
        <v>331246081</v>
      </c>
      <c r="AB26" s="345">
        <v>880076000</v>
      </c>
      <c r="AC26" s="345">
        <v>0</v>
      </c>
      <c r="AD26" s="345">
        <v>0</v>
      </c>
      <c r="AE26" s="345">
        <v>395900</v>
      </c>
      <c r="AF26" s="345">
        <v>395900</v>
      </c>
      <c r="AG26" s="345">
        <v>1790133</v>
      </c>
      <c r="AH26" s="345">
        <v>1790133</v>
      </c>
      <c r="AI26" s="345">
        <v>51011099</v>
      </c>
      <c r="AJ26" s="345">
        <v>51011099</v>
      </c>
      <c r="AK26" s="345">
        <v>76575800</v>
      </c>
      <c r="AL26" s="345">
        <v>76575800</v>
      </c>
      <c r="AM26" s="345">
        <v>78873720</v>
      </c>
      <c r="AN26" s="345">
        <v>78073613</v>
      </c>
      <c r="AO26" s="345">
        <v>78831820</v>
      </c>
      <c r="AP26" s="345">
        <v>78581720</v>
      </c>
      <c r="AQ26" s="345">
        <v>102580388</v>
      </c>
      <c r="AR26" s="345">
        <v>79304120</v>
      </c>
      <c r="AS26" s="345">
        <v>78831720</v>
      </c>
      <c r="AT26" s="345">
        <v>99267320</v>
      </c>
      <c r="AU26" s="345">
        <v>102580388</v>
      </c>
      <c r="AV26" s="345">
        <v>84823864</v>
      </c>
      <c r="AW26" s="345">
        <v>102580388</v>
      </c>
      <c r="AX26" s="345">
        <v>123106396</v>
      </c>
      <c r="AY26" s="345">
        <v>213676344</v>
      </c>
      <c r="AZ26" s="345">
        <v>89670020</v>
      </c>
      <c r="BA26" s="345">
        <f t="shared" si="112"/>
        <v>887727700</v>
      </c>
      <c r="BB26" s="345">
        <f t="shared" ref="BB26:BC26" si="132">AC26+AE26+AG26+AI26+AK26+AM26+AO26+AQ26+AS26+AU26+AW26+AY26</f>
        <v>887727700</v>
      </c>
      <c r="BC26" s="345">
        <f t="shared" si="132"/>
        <v>762599985</v>
      </c>
      <c r="BD26" s="345">
        <f t="shared" si="114"/>
        <v>887727700</v>
      </c>
      <c r="BE26" s="345">
        <f t="shared" si="115"/>
        <v>762599985</v>
      </c>
      <c r="BF26" s="345">
        <v>1303968000</v>
      </c>
      <c r="BG26" s="345">
        <v>0</v>
      </c>
      <c r="BH26" s="345">
        <v>0</v>
      </c>
      <c r="BI26" s="345">
        <v>72249759.680000007</v>
      </c>
      <c r="BJ26" s="345">
        <v>72249759.680000007</v>
      </c>
      <c r="BK26" s="345">
        <v>50896005.319999993</v>
      </c>
      <c r="BL26" s="345">
        <v>50896005.319999993</v>
      </c>
      <c r="BM26" s="345">
        <v>84012000</v>
      </c>
      <c r="BN26" s="345">
        <v>78459813</v>
      </c>
      <c r="BO26" s="345">
        <v>86266000</v>
      </c>
      <c r="BP26" s="345">
        <v>86913707</v>
      </c>
      <c r="BQ26" s="345">
        <v>86266000</v>
      </c>
      <c r="BR26" s="345">
        <v>81616600</v>
      </c>
      <c r="BS26" s="345">
        <v>183094097</v>
      </c>
      <c r="BT26" s="345">
        <v>84618226</v>
      </c>
      <c r="BU26" s="345">
        <v>202961384</v>
      </c>
      <c r="BV26" s="345">
        <v>86044010</v>
      </c>
      <c r="BW26" s="345">
        <v>193161384</v>
      </c>
      <c r="BX26" s="345">
        <v>110889270</v>
      </c>
      <c r="BY26" s="345">
        <v>170442605</v>
      </c>
      <c r="BZ26" s="345">
        <v>121084289</v>
      </c>
      <c r="CA26" s="345">
        <v>125250335</v>
      </c>
      <c r="CB26" s="345">
        <v>93521110</v>
      </c>
      <c r="CC26" s="345">
        <v>49368430</v>
      </c>
      <c r="CD26" s="345">
        <v>114720859</v>
      </c>
      <c r="CE26" s="370">
        <f t="shared" si="116"/>
        <v>1303968000</v>
      </c>
      <c r="CF26" s="370">
        <f t="shared" ref="CF26:CG26" si="133">BG26+BI26+BK26+BM26+BO26+BQ26+BS26+BU26+BW26+BY26+CA26+CC26</f>
        <v>1303968000</v>
      </c>
      <c r="CG26" s="370">
        <f t="shared" si="133"/>
        <v>981013649</v>
      </c>
      <c r="CH26" s="345">
        <f t="shared" ref="CH26:CI26" si="134">BG26+BI26+BK26+BM26+BO26+BQ26+BS26+BU26+BW26+BY26+CA26+CC26</f>
        <v>1303968000</v>
      </c>
      <c r="CI26" s="345">
        <f t="shared" si="134"/>
        <v>981013649</v>
      </c>
      <c r="CJ26" s="345">
        <v>1100000000</v>
      </c>
      <c r="CK26" s="345">
        <v>0</v>
      </c>
      <c r="CL26" s="345">
        <v>0</v>
      </c>
      <c r="CM26" s="345">
        <v>2806194</v>
      </c>
      <c r="CN26" s="345">
        <v>2806194</v>
      </c>
      <c r="CO26" s="345">
        <v>58187943</v>
      </c>
      <c r="CP26" s="345">
        <v>58187943</v>
      </c>
      <c r="CQ26" s="345">
        <v>86916387</v>
      </c>
      <c r="CR26" s="345">
        <v>75251177</v>
      </c>
      <c r="CS26" s="345">
        <v>83627810</v>
      </c>
      <c r="CT26" s="345">
        <v>86517110</v>
      </c>
      <c r="CU26" s="345">
        <v>81970616</v>
      </c>
      <c r="CV26" s="345">
        <v>81970616</v>
      </c>
      <c r="CW26" s="345">
        <v>103437000</v>
      </c>
      <c r="CX26" s="345">
        <v>81665500</v>
      </c>
      <c r="CY26" s="345">
        <v>110437000</v>
      </c>
      <c r="CZ26" s="345">
        <v>76164433</v>
      </c>
      <c r="DA26" s="345">
        <v>147437000</v>
      </c>
      <c r="DB26" s="345">
        <v>84396567</v>
      </c>
      <c r="DC26" s="345">
        <v>106437000</v>
      </c>
      <c r="DD26" s="345">
        <v>89763683</v>
      </c>
      <c r="DE26" s="345">
        <v>115437000</v>
      </c>
      <c r="DF26" s="345">
        <v>120118790</v>
      </c>
      <c r="DG26" s="345">
        <v>313743050</v>
      </c>
      <c r="DH26" s="345">
        <v>168660320</v>
      </c>
      <c r="DI26" s="345">
        <f t="shared" si="119"/>
        <v>1100000000</v>
      </c>
      <c r="DJ26" s="344">
        <f t="shared" ref="DJ26:DK26" si="135">CK26+CM26+CO26+CQ26+CS26+CU26+CW26+CY26+DA26+DC26+DE26+DG26</f>
        <v>1210437000</v>
      </c>
      <c r="DK26" s="344">
        <f t="shared" si="135"/>
        <v>925502333</v>
      </c>
      <c r="DL26" s="370">
        <f t="shared" ref="DL26:DM26" si="136">CK26+CM26+CO26+CQ26+CS26+CU26+CW26+CY26+DA26+DC26+DE26+DG26</f>
        <v>1210437000</v>
      </c>
      <c r="DM26" s="370">
        <f t="shared" si="136"/>
        <v>925502333</v>
      </c>
      <c r="DN26" s="380">
        <v>2217601000</v>
      </c>
      <c r="DO26" s="381">
        <v>0</v>
      </c>
      <c r="DP26" s="381">
        <v>0</v>
      </c>
      <c r="DQ26" s="381">
        <v>50345500</v>
      </c>
      <c r="DR26" s="381">
        <v>0</v>
      </c>
      <c r="DS26" s="381">
        <v>101591000</v>
      </c>
      <c r="DT26" s="345">
        <v>38964566</v>
      </c>
      <c r="DU26" s="345">
        <v>101591000</v>
      </c>
      <c r="DV26" s="345"/>
      <c r="DW26" s="345">
        <v>101591000</v>
      </c>
      <c r="DX26" s="345"/>
      <c r="DY26" s="345">
        <v>109091000</v>
      </c>
      <c r="DZ26" s="345"/>
      <c r="EA26" s="345">
        <v>1753391500</v>
      </c>
      <c r="EB26" s="345"/>
      <c r="EC26" s="345">
        <v>0</v>
      </c>
      <c r="ED26" s="345"/>
      <c r="EE26" s="345">
        <v>0</v>
      </c>
      <c r="EF26" s="345"/>
      <c r="EG26" s="345">
        <v>0</v>
      </c>
      <c r="EH26" s="345"/>
      <c r="EI26" s="345">
        <v>0</v>
      </c>
      <c r="EJ26" s="345"/>
      <c r="EK26" s="345">
        <v>0</v>
      </c>
      <c r="EL26" s="345"/>
      <c r="EM26" s="345">
        <f>EK26+EI26+EG26+EE26+EA26+DY26+DW26+DU26+DS26+DQ26+DO26+EC26</f>
        <v>2217601000</v>
      </c>
      <c r="EN26" s="345">
        <f t="shared" si="123"/>
        <v>0</v>
      </c>
      <c r="EO26" s="345">
        <f t="shared" si="124"/>
        <v>38964566</v>
      </c>
      <c r="EP26" s="345">
        <f t="shared" si="130"/>
        <v>2217601000</v>
      </c>
      <c r="EQ26" s="345">
        <f t="shared" si="131"/>
        <v>38964566</v>
      </c>
      <c r="ER26" s="366">
        <f t="shared" si="30"/>
        <v>0.38354348318256537</v>
      </c>
      <c r="ES26" s="367">
        <f t="shared" si="31"/>
        <v>0</v>
      </c>
      <c r="ET26" s="368">
        <f t="shared" si="32"/>
        <v>1.7570593627979064E-2</v>
      </c>
      <c r="EU26" s="369">
        <f t="shared" si="38"/>
        <v>0.81409543265950224</v>
      </c>
      <c r="EV26" s="369">
        <f t="shared" si="33"/>
        <v>0</v>
      </c>
      <c r="EW26" s="535"/>
      <c r="EX26" s="510"/>
      <c r="EY26" s="510"/>
      <c r="EZ26" s="510"/>
      <c r="FA26" s="510"/>
      <c r="FB26" s="480"/>
      <c r="FC26" s="66"/>
    </row>
    <row r="27" spans="1:159" ht="47.25" customHeight="1" x14ac:dyDescent="0.25">
      <c r="A27" s="494"/>
      <c r="B27" s="521"/>
      <c r="C27" s="527"/>
      <c r="D27" s="494"/>
      <c r="E27" s="494"/>
      <c r="F27" s="70" t="s">
        <v>332</v>
      </c>
      <c r="G27" s="344">
        <f>Z27+BD27+BF27+CJ27+DN27</f>
        <v>0</v>
      </c>
      <c r="H27" s="351">
        <v>0</v>
      </c>
      <c r="I27" s="351"/>
      <c r="J27" s="351"/>
      <c r="K27" s="351"/>
      <c r="L27" s="351"/>
      <c r="M27" s="351"/>
      <c r="N27" s="351"/>
      <c r="O27" s="351"/>
      <c r="P27" s="351"/>
      <c r="Q27" s="351"/>
      <c r="R27" s="351"/>
      <c r="S27" s="351"/>
      <c r="T27" s="349"/>
      <c r="U27" s="351"/>
      <c r="V27" s="351">
        <v>0</v>
      </c>
      <c r="W27" s="351">
        <v>0</v>
      </c>
      <c r="X27" s="351">
        <v>0</v>
      </c>
      <c r="Y27" s="351">
        <v>0</v>
      </c>
      <c r="Z27" s="351">
        <v>0</v>
      </c>
      <c r="AA27" s="351">
        <v>0</v>
      </c>
      <c r="AB27" s="349">
        <v>0</v>
      </c>
      <c r="AC27" s="349">
        <v>0</v>
      </c>
      <c r="AD27" s="349">
        <v>0</v>
      </c>
      <c r="AE27" s="349">
        <v>0</v>
      </c>
      <c r="AF27" s="349">
        <v>0</v>
      </c>
      <c r="AG27" s="349">
        <v>0</v>
      </c>
      <c r="AH27" s="349">
        <v>0</v>
      </c>
      <c r="AI27" s="349">
        <v>0</v>
      </c>
      <c r="AJ27" s="349">
        <v>0</v>
      </c>
      <c r="AK27" s="349">
        <v>0</v>
      </c>
      <c r="AL27" s="349">
        <v>0</v>
      </c>
      <c r="AM27" s="349">
        <v>0</v>
      </c>
      <c r="AN27" s="349">
        <v>0</v>
      </c>
      <c r="AO27" s="349">
        <v>0</v>
      </c>
      <c r="AP27" s="349">
        <v>0</v>
      </c>
      <c r="AQ27" s="349">
        <v>0</v>
      </c>
      <c r="AR27" s="349">
        <v>0</v>
      </c>
      <c r="AS27" s="349">
        <v>0</v>
      </c>
      <c r="AT27" s="349">
        <v>0</v>
      </c>
      <c r="AU27" s="349">
        <v>0</v>
      </c>
      <c r="AV27" s="349">
        <v>0</v>
      </c>
      <c r="AW27" s="349">
        <v>0</v>
      </c>
      <c r="AX27" s="349">
        <v>0</v>
      </c>
      <c r="AY27" s="371">
        <v>0</v>
      </c>
      <c r="AZ27" s="349">
        <v>0</v>
      </c>
      <c r="BA27" s="344">
        <f t="shared" si="112"/>
        <v>0</v>
      </c>
      <c r="BB27" s="344">
        <f t="shared" ref="BB27:BC27" si="137">AC27+AE27+AG27+AI27+AK27+AM27+AO27+AQ27+AS27+AU27+AW27+AY27</f>
        <v>0</v>
      </c>
      <c r="BC27" s="344">
        <f t="shared" si="137"/>
        <v>0</v>
      </c>
      <c r="BD27" s="344">
        <f t="shared" si="114"/>
        <v>0</v>
      </c>
      <c r="BE27" s="363">
        <f t="shared" si="115"/>
        <v>0</v>
      </c>
      <c r="BF27" s="364">
        <v>0</v>
      </c>
      <c r="BG27" s="364"/>
      <c r="BH27" s="364"/>
      <c r="BI27" s="364"/>
      <c r="BJ27" s="364"/>
      <c r="BK27" s="364"/>
      <c r="BL27" s="364"/>
      <c r="BM27" s="364"/>
      <c r="BN27" s="364"/>
      <c r="BO27" s="364"/>
      <c r="BP27" s="364"/>
      <c r="BQ27" s="364"/>
      <c r="BR27" s="364"/>
      <c r="BS27" s="364"/>
      <c r="BT27" s="364"/>
      <c r="BU27" s="364"/>
      <c r="BV27" s="364"/>
      <c r="BW27" s="364"/>
      <c r="BX27" s="364"/>
      <c r="BY27" s="364"/>
      <c r="BZ27" s="364"/>
      <c r="CA27" s="364"/>
      <c r="CB27" s="364"/>
      <c r="CC27" s="364"/>
      <c r="CD27" s="364"/>
      <c r="CE27" s="344"/>
      <c r="CF27" s="344"/>
      <c r="CG27" s="344"/>
      <c r="CH27" s="344"/>
      <c r="CI27" s="344"/>
      <c r="CJ27" s="364"/>
      <c r="CK27" s="364"/>
      <c r="CL27" s="364"/>
      <c r="CM27" s="364"/>
      <c r="CN27" s="364"/>
      <c r="CO27" s="364"/>
      <c r="CP27" s="364"/>
      <c r="CQ27" s="364"/>
      <c r="CR27" s="364"/>
      <c r="CS27" s="364"/>
      <c r="CT27" s="364"/>
      <c r="CU27" s="364"/>
      <c r="CV27" s="364"/>
      <c r="CW27" s="364"/>
      <c r="CX27" s="364"/>
      <c r="CY27" s="364"/>
      <c r="CZ27" s="364"/>
      <c r="DA27" s="364"/>
      <c r="DB27" s="364"/>
      <c r="DC27" s="364"/>
      <c r="DD27" s="364"/>
      <c r="DE27" s="364"/>
      <c r="DF27" s="364"/>
      <c r="DG27" s="364"/>
      <c r="DH27" s="364"/>
      <c r="DI27" s="344"/>
      <c r="DJ27" s="344">
        <f t="shared" ref="DJ27:DK27" si="138">CK27+CM27+CO27+CQ27+CS27+CU27+CW27+CY27+DA27+DC27+DE27+DG27</f>
        <v>0</v>
      </c>
      <c r="DK27" s="344">
        <f t="shared" si="138"/>
        <v>0</v>
      </c>
      <c r="DL27" s="374">
        <f t="shared" ref="DL27:DL29" si="139">CK27+CM27+CO27+CQ27+CS27+CU27+CW27+CY27+DA27+DC27+DE27+DG27</f>
        <v>0</v>
      </c>
      <c r="DM27" s="344"/>
      <c r="DN27" s="382"/>
      <c r="DO27" s="388"/>
      <c r="DP27" s="351"/>
      <c r="DQ27" s="351"/>
      <c r="DR27" s="351"/>
      <c r="DS27" s="351"/>
      <c r="DT27" s="351"/>
      <c r="DU27" s="351"/>
      <c r="DV27" s="351"/>
      <c r="DW27" s="351"/>
      <c r="DX27" s="351"/>
      <c r="DY27" s="351"/>
      <c r="DZ27" s="351"/>
      <c r="EA27" s="351"/>
      <c r="EB27" s="351"/>
      <c r="EC27" s="351"/>
      <c r="ED27" s="351"/>
      <c r="EE27" s="351"/>
      <c r="EF27" s="351"/>
      <c r="EG27" s="351"/>
      <c r="EH27" s="351"/>
      <c r="EI27" s="351"/>
      <c r="EJ27" s="351"/>
      <c r="EK27" s="351"/>
      <c r="EL27" s="351"/>
      <c r="EM27" s="344">
        <f t="shared" ref="EM27:EM28" si="140">EK27+EI27+EG27+EE27+EA27+DY27+DW27+DU27+DS27+DQ27+DO27</f>
        <v>0</v>
      </c>
      <c r="EN27" s="363">
        <f t="shared" si="123"/>
        <v>0</v>
      </c>
      <c r="EO27" s="344">
        <f t="shared" si="124"/>
        <v>0</v>
      </c>
      <c r="EP27" s="344">
        <f t="shared" ref="EP27:EQ27" si="141">DO27+DQ27+DS27+DU27+DW27</f>
        <v>0</v>
      </c>
      <c r="EQ27" s="344">
        <f t="shared" si="141"/>
        <v>0</v>
      </c>
      <c r="ER27" s="366">
        <f>IFERROR(DT27/DS27,0)</f>
        <v>0</v>
      </c>
      <c r="ES27" s="367">
        <f t="shared" si="31"/>
        <v>0</v>
      </c>
      <c r="ET27" s="368">
        <f t="shared" si="32"/>
        <v>0</v>
      </c>
      <c r="EU27" s="369">
        <f t="shared" si="38"/>
        <v>0</v>
      </c>
      <c r="EV27" s="369">
        <f t="shared" si="33"/>
        <v>0</v>
      </c>
      <c r="EW27" s="535"/>
      <c r="EX27" s="510"/>
      <c r="EY27" s="510"/>
      <c r="EZ27" s="510"/>
      <c r="FA27" s="510"/>
      <c r="FB27" s="480"/>
      <c r="FC27" s="66"/>
    </row>
    <row r="28" spans="1:159" ht="47.25" customHeight="1" x14ac:dyDescent="0.25">
      <c r="A28" s="494"/>
      <c r="B28" s="521"/>
      <c r="C28" s="527"/>
      <c r="D28" s="494"/>
      <c r="E28" s="494"/>
      <c r="F28" s="71" t="s">
        <v>333</v>
      </c>
      <c r="G28" s="370">
        <f>AA28+BE28+CI28+DM28+EP28</f>
        <v>882506097</v>
      </c>
      <c r="H28" s="371">
        <v>0</v>
      </c>
      <c r="I28" s="371"/>
      <c r="J28" s="371"/>
      <c r="K28" s="371"/>
      <c r="L28" s="371"/>
      <c r="M28" s="371"/>
      <c r="N28" s="371"/>
      <c r="O28" s="371"/>
      <c r="P28" s="371"/>
      <c r="Q28" s="371"/>
      <c r="R28" s="371"/>
      <c r="S28" s="371"/>
      <c r="T28" s="371"/>
      <c r="U28" s="371"/>
      <c r="V28" s="371">
        <v>0</v>
      </c>
      <c r="W28" s="371">
        <v>0</v>
      </c>
      <c r="X28" s="371">
        <v>0</v>
      </c>
      <c r="Y28" s="371">
        <v>0</v>
      </c>
      <c r="Z28" s="370">
        <v>0</v>
      </c>
      <c r="AA28" s="370">
        <v>0</v>
      </c>
      <c r="AB28" s="370">
        <v>261819828</v>
      </c>
      <c r="AC28" s="370">
        <v>46099893</v>
      </c>
      <c r="AD28" s="370">
        <v>46099893</v>
      </c>
      <c r="AE28" s="370">
        <v>66244158</v>
      </c>
      <c r="AF28" s="370">
        <v>66244158</v>
      </c>
      <c r="AG28" s="370">
        <v>67525525</v>
      </c>
      <c r="AH28" s="370">
        <v>67525525</v>
      </c>
      <c r="AI28" s="370">
        <v>50748600</v>
      </c>
      <c r="AJ28" s="370">
        <v>50748600</v>
      </c>
      <c r="AK28" s="370">
        <v>0</v>
      </c>
      <c r="AL28" s="370">
        <v>0</v>
      </c>
      <c r="AM28" s="370">
        <v>31201652</v>
      </c>
      <c r="AN28" s="370">
        <v>31200413</v>
      </c>
      <c r="AO28" s="370">
        <v>0</v>
      </c>
      <c r="AP28" s="370">
        <v>0</v>
      </c>
      <c r="AQ28" s="370">
        <v>0</v>
      </c>
      <c r="AR28" s="370">
        <v>0</v>
      </c>
      <c r="AS28" s="370">
        <v>0</v>
      </c>
      <c r="AT28" s="370">
        <v>0</v>
      </c>
      <c r="AU28" s="370">
        <v>-1239</v>
      </c>
      <c r="AV28" s="370">
        <v>0</v>
      </c>
      <c r="AW28" s="370">
        <v>0</v>
      </c>
      <c r="AX28" s="370">
        <v>0</v>
      </c>
      <c r="AY28" s="370">
        <v>0</v>
      </c>
      <c r="AZ28" s="370">
        <v>0</v>
      </c>
      <c r="BA28" s="370">
        <f t="shared" si="112"/>
        <v>261818589</v>
      </c>
      <c r="BB28" s="370">
        <f t="shared" ref="BB28:BC28" si="142">AC28+AE28+AG28+AI28+AK28+AM28+AO28+AQ28+AS28+AU28+AW28+AY28</f>
        <v>261818589</v>
      </c>
      <c r="BC28" s="370">
        <f t="shared" si="142"/>
        <v>261818589</v>
      </c>
      <c r="BD28" s="370">
        <f t="shared" si="114"/>
        <v>261818589</v>
      </c>
      <c r="BE28" s="370">
        <f t="shared" si="115"/>
        <v>261818589</v>
      </c>
      <c r="BF28" s="370">
        <v>125127714</v>
      </c>
      <c r="BG28" s="370">
        <v>99910592</v>
      </c>
      <c r="BH28" s="370">
        <v>99910592</v>
      </c>
      <c r="BI28" s="370">
        <v>3897987</v>
      </c>
      <c r="BJ28" s="370">
        <v>3897987</v>
      </c>
      <c r="BK28" s="370">
        <v>3163622</v>
      </c>
      <c r="BL28" s="370">
        <v>14935452</v>
      </c>
      <c r="BM28" s="370">
        <v>13437639</v>
      </c>
      <c r="BN28" s="370">
        <v>748907</v>
      </c>
      <c r="BO28" s="370">
        <v>3800974</v>
      </c>
      <c r="BP28" s="370">
        <v>4705445</v>
      </c>
      <c r="BQ28" s="370">
        <v>0</v>
      </c>
      <c r="BR28" s="370">
        <v>0</v>
      </c>
      <c r="BS28" s="370">
        <v>0</v>
      </c>
      <c r="BT28" s="370">
        <v>0</v>
      </c>
      <c r="BU28" s="370">
        <v>0</v>
      </c>
      <c r="BV28" s="370">
        <v>0</v>
      </c>
      <c r="BW28" s="370">
        <v>-12431</v>
      </c>
      <c r="BX28" s="370">
        <v>0</v>
      </c>
      <c r="BY28" s="370">
        <v>0</v>
      </c>
      <c r="BZ28" s="370">
        <v>0</v>
      </c>
      <c r="CA28" s="370">
        <v>0</v>
      </c>
      <c r="CB28" s="370">
        <v>0</v>
      </c>
      <c r="CC28" s="370">
        <v>0</v>
      </c>
      <c r="CD28" s="370">
        <v>0</v>
      </c>
      <c r="CE28" s="370">
        <f t="shared" ref="CE28:CE29" si="143">BG28+BI28+BK28+BM28+BO28+BQ28+BS28+BU28+BW28+BY28+CA28+CC28</f>
        <v>124198383</v>
      </c>
      <c r="CF28" s="370">
        <f t="shared" ref="CF28:CG28" si="144">BG28+BI28+BK28+BM28+BO28+BQ28+BS28+BU28+BW28+BY28+CA28+CC28</f>
        <v>124198383</v>
      </c>
      <c r="CG28" s="370">
        <f t="shared" si="144"/>
        <v>124198383</v>
      </c>
      <c r="CH28" s="370">
        <f t="shared" ref="CH28:CI28" si="145">BG28+BI28+BK28+BM28+BO28+BQ28+BS28+BU28+BW28+BY28+CA28+CC28</f>
        <v>124198383</v>
      </c>
      <c r="CI28" s="370">
        <f t="shared" si="145"/>
        <v>124198383</v>
      </c>
      <c r="CJ28" s="370">
        <v>322731112</v>
      </c>
      <c r="CK28" s="370">
        <v>68657511</v>
      </c>
      <c r="CL28" s="370">
        <v>68657511</v>
      </c>
      <c r="CM28" s="370">
        <v>40871895</v>
      </c>
      <c r="CN28" s="370">
        <v>40871895</v>
      </c>
      <c r="CO28" s="370">
        <v>560880</v>
      </c>
      <c r="CP28" s="370">
        <v>560880</v>
      </c>
      <c r="CQ28" s="370">
        <v>46054578</v>
      </c>
      <c r="CR28" s="370">
        <v>10928540</v>
      </c>
      <c r="CS28" s="370">
        <v>52481208</v>
      </c>
      <c r="CT28" s="370">
        <v>10426510</v>
      </c>
      <c r="CU28" s="370">
        <v>114105040</v>
      </c>
      <c r="CV28" s="370">
        <v>16016060</v>
      </c>
      <c r="CW28" s="370">
        <v>0</v>
      </c>
      <c r="CX28" s="370">
        <v>29489150</v>
      </c>
      <c r="CY28" s="370">
        <v>0</v>
      </c>
      <c r="CZ28" s="370">
        <v>0</v>
      </c>
      <c r="DA28" s="370">
        <v>0</v>
      </c>
      <c r="DB28" s="370">
        <v>39854735</v>
      </c>
      <c r="DC28" s="370">
        <v>0</v>
      </c>
      <c r="DD28" s="370">
        <v>105376610</v>
      </c>
      <c r="DE28" s="370">
        <v>0</v>
      </c>
      <c r="DF28" s="370">
        <v>0</v>
      </c>
      <c r="DG28" s="370">
        <v>-549221</v>
      </c>
      <c r="DH28" s="370">
        <v>0</v>
      </c>
      <c r="DI28" s="370">
        <f t="shared" ref="DI28:DI29" si="146">DG28+DE28+DC28+DA28+CW28+CU28+CS28+CQ28+CO28+CM28+CK28</f>
        <v>322181891</v>
      </c>
      <c r="DJ28" s="344">
        <f t="shared" ref="DJ28:DK28" si="147">CK28+CM28+CO28+CQ28+CS28+CU28+CW28+CY28+DA28+DC28+DE28+DG28</f>
        <v>322181891</v>
      </c>
      <c r="DK28" s="344">
        <f t="shared" si="147"/>
        <v>322181891</v>
      </c>
      <c r="DL28" s="370">
        <f t="shared" si="139"/>
        <v>322181891</v>
      </c>
      <c r="DM28" s="370">
        <f t="shared" ref="DM28:DM29" si="148">CL28+CN28+CP28+CR28+CT28+CV28+CX28+CZ28+DB28+DD28+DF28+DH28</f>
        <v>322181891</v>
      </c>
      <c r="DN28" s="382">
        <v>174307234</v>
      </c>
      <c r="DO28" s="381">
        <v>51205447</v>
      </c>
      <c r="DP28" s="381">
        <v>48266114</v>
      </c>
      <c r="DQ28" s="381">
        <v>83900105</v>
      </c>
      <c r="DR28" s="381">
        <v>62508565</v>
      </c>
      <c r="DS28" s="381">
        <v>35978606</v>
      </c>
      <c r="DT28" s="345">
        <v>28150782</v>
      </c>
      <c r="DU28" s="345">
        <v>1785000</v>
      </c>
      <c r="DV28" s="345"/>
      <c r="DW28" s="345">
        <v>1438076</v>
      </c>
      <c r="DX28" s="345"/>
      <c r="DY28" s="345"/>
      <c r="DZ28" s="345"/>
      <c r="EA28" s="345"/>
      <c r="EB28" s="345"/>
      <c r="EC28" s="345"/>
      <c r="ED28" s="345"/>
      <c r="EE28" s="345"/>
      <c r="EF28" s="345"/>
      <c r="EG28" s="345"/>
      <c r="EH28" s="345"/>
      <c r="EI28" s="345"/>
      <c r="EJ28" s="345"/>
      <c r="EK28" s="345"/>
      <c r="EL28" s="345"/>
      <c r="EM28" s="345">
        <f t="shared" si="140"/>
        <v>174307234</v>
      </c>
      <c r="EN28" s="345">
        <f t="shared" si="123"/>
        <v>51205447</v>
      </c>
      <c r="EO28" s="345">
        <f t="shared" si="124"/>
        <v>138925461</v>
      </c>
      <c r="EP28" s="345">
        <f t="shared" ref="EP28:EQ28" si="149">DO28+DQ28+DS28+DU28+DW28</f>
        <v>174307234</v>
      </c>
      <c r="EQ28" s="345">
        <f t="shared" si="149"/>
        <v>138925461</v>
      </c>
      <c r="ER28" s="366">
        <f t="shared" si="30"/>
        <v>0.78243114811062997</v>
      </c>
      <c r="ES28" s="367">
        <f t="shared" si="31"/>
        <v>2.7130992724270135</v>
      </c>
      <c r="ET28" s="368">
        <f t="shared" si="32"/>
        <v>0.79701489038601803</v>
      </c>
      <c r="EU28" s="369">
        <f t="shared" si="38"/>
        <v>1.1155116093560227</v>
      </c>
      <c r="EV28" s="369">
        <f t="shared" si="33"/>
        <v>0.95990761636630373</v>
      </c>
      <c r="EW28" s="535"/>
      <c r="EX28" s="510"/>
      <c r="EY28" s="510"/>
      <c r="EZ28" s="510"/>
      <c r="FA28" s="510"/>
      <c r="FB28" s="480"/>
      <c r="FC28" s="66"/>
    </row>
    <row r="29" spans="1:159" ht="47.25" customHeight="1" thickBot="1" x14ac:dyDescent="0.3">
      <c r="A29" s="494"/>
      <c r="B29" s="521"/>
      <c r="C29" s="527"/>
      <c r="D29" s="494"/>
      <c r="E29" s="494"/>
      <c r="F29" s="70" t="s">
        <v>334</v>
      </c>
      <c r="G29" s="347">
        <f t="shared" ref="G29:H29" si="150">G24+G27</f>
        <v>5</v>
      </c>
      <c r="H29" s="417">
        <f t="shared" si="150"/>
        <v>1</v>
      </c>
      <c r="I29" s="417"/>
      <c r="J29" s="417"/>
      <c r="K29" s="417"/>
      <c r="L29" s="417"/>
      <c r="M29" s="417"/>
      <c r="N29" s="418"/>
      <c r="O29" s="417"/>
      <c r="P29" s="418"/>
      <c r="Q29" s="417"/>
      <c r="R29" s="419"/>
      <c r="S29" s="417"/>
      <c r="T29" s="393"/>
      <c r="U29" s="417"/>
      <c r="V29" s="417">
        <f t="shared" ref="V29:AZ29" si="151">V24+V27</f>
        <v>1</v>
      </c>
      <c r="W29" s="417">
        <f t="shared" si="151"/>
        <v>1</v>
      </c>
      <c r="X29" s="417">
        <f t="shared" si="151"/>
        <v>1</v>
      </c>
      <c r="Y29" s="417">
        <f t="shared" si="151"/>
        <v>1</v>
      </c>
      <c r="Z29" s="417">
        <f t="shared" si="151"/>
        <v>1</v>
      </c>
      <c r="AA29" s="417">
        <f t="shared" si="151"/>
        <v>1</v>
      </c>
      <c r="AB29" s="417">
        <f t="shared" si="151"/>
        <v>1</v>
      </c>
      <c r="AC29" s="417">
        <f t="shared" si="151"/>
        <v>0.05</v>
      </c>
      <c r="AD29" s="417">
        <f t="shared" si="151"/>
        <v>0.05</v>
      </c>
      <c r="AE29" s="417">
        <f t="shared" si="151"/>
        <v>0.08</v>
      </c>
      <c r="AF29" s="417">
        <f t="shared" si="151"/>
        <v>0.08</v>
      </c>
      <c r="AG29" s="417">
        <f t="shared" si="151"/>
        <v>0.08</v>
      </c>
      <c r="AH29" s="417">
        <f t="shared" si="151"/>
        <v>0.08</v>
      </c>
      <c r="AI29" s="417">
        <f t="shared" si="151"/>
        <v>0.1</v>
      </c>
      <c r="AJ29" s="417">
        <f t="shared" si="151"/>
        <v>0.1</v>
      </c>
      <c r="AK29" s="417">
        <f t="shared" si="151"/>
        <v>0.08</v>
      </c>
      <c r="AL29" s="417">
        <f t="shared" si="151"/>
        <v>0.08</v>
      </c>
      <c r="AM29" s="417">
        <f t="shared" si="151"/>
        <v>0.09</v>
      </c>
      <c r="AN29" s="417">
        <f t="shared" si="151"/>
        <v>0.09</v>
      </c>
      <c r="AO29" s="418">
        <f t="shared" si="151"/>
        <v>0.09</v>
      </c>
      <c r="AP29" s="418">
        <f t="shared" si="151"/>
        <v>0.09</v>
      </c>
      <c r="AQ29" s="417">
        <f t="shared" si="151"/>
        <v>0.09</v>
      </c>
      <c r="AR29" s="417">
        <f t="shared" si="151"/>
        <v>0.09</v>
      </c>
      <c r="AS29" s="418">
        <f t="shared" si="151"/>
        <v>0.09</v>
      </c>
      <c r="AT29" s="418">
        <f t="shared" si="151"/>
        <v>0.09</v>
      </c>
      <c r="AU29" s="417">
        <f t="shared" si="151"/>
        <v>0.09</v>
      </c>
      <c r="AV29" s="417">
        <f t="shared" si="151"/>
        <v>0.09</v>
      </c>
      <c r="AW29" s="417">
        <f t="shared" si="151"/>
        <v>0.08</v>
      </c>
      <c r="AX29" s="417">
        <f t="shared" si="151"/>
        <v>0.08</v>
      </c>
      <c r="AY29" s="417">
        <f t="shared" si="151"/>
        <v>0.08</v>
      </c>
      <c r="AZ29" s="417">
        <f t="shared" si="151"/>
        <v>0.08</v>
      </c>
      <c r="BA29" s="347">
        <f t="shared" si="112"/>
        <v>0.99999999999999989</v>
      </c>
      <c r="BB29" s="347">
        <f t="shared" ref="BB29:BC29" si="152">AC29+AE29+AG29+AI29+AK29+AM29+AO29+AQ29+AS29+AU29+AW29+AY29</f>
        <v>0.99999999999999989</v>
      </c>
      <c r="BC29" s="347">
        <f t="shared" si="152"/>
        <v>0.99999999999999989</v>
      </c>
      <c r="BD29" s="347">
        <f t="shared" si="114"/>
        <v>0.99999999999999989</v>
      </c>
      <c r="BE29" s="393">
        <f t="shared" si="115"/>
        <v>0.99999999999999989</v>
      </c>
      <c r="BF29" s="411">
        <f t="shared" ref="BF29:CD29" si="153">BF24+BF27</f>
        <v>1</v>
      </c>
      <c r="BG29" s="413">
        <f t="shared" si="153"/>
        <v>0.05</v>
      </c>
      <c r="BH29" s="413">
        <f t="shared" si="153"/>
        <v>0.05</v>
      </c>
      <c r="BI29" s="413">
        <f t="shared" si="153"/>
        <v>0.08</v>
      </c>
      <c r="BJ29" s="413">
        <f t="shared" si="153"/>
        <v>0.08</v>
      </c>
      <c r="BK29" s="413">
        <f t="shared" si="153"/>
        <v>0.08</v>
      </c>
      <c r="BL29" s="413">
        <f t="shared" si="153"/>
        <v>0.08</v>
      </c>
      <c r="BM29" s="413">
        <f t="shared" si="153"/>
        <v>0.1</v>
      </c>
      <c r="BN29" s="413">
        <f t="shared" si="153"/>
        <v>0.1</v>
      </c>
      <c r="BO29" s="413">
        <f t="shared" si="153"/>
        <v>0.08</v>
      </c>
      <c r="BP29" s="413">
        <f t="shared" si="153"/>
        <v>0.08</v>
      </c>
      <c r="BQ29" s="413">
        <f t="shared" si="153"/>
        <v>0.09</v>
      </c>
      <c r="BR29" s="413">
        <f t="shared" si="153"/>
        <v>0.09</v>
      </c>
      <c r="BS29" s="411">
        <f t="shared" si="153"/>
        <v>0.09</v>
      </c>
      <c r="BT29" s="411">
        <f t="shared" si="153"/>
        <v>0.09</v>
      </c>
      <c r="BU29" s="411">
        <f t="shared" si="153"/>
        <v>0.09</v>
      </c>
      <c r="BV29" s="411">
        <f t="shared" si="153"/>
        <v>0.09</v>
      </c>
      <c r="BW29" s="411">
        <f t="shared" si="153"/>
        <v>0.09</v>
      </c>
      <c r="BX29" s="411">
        <f t="shared" si="153"/>
        <v>0.09</v>
      </c>
      <c r="BY29" s="411">
        <f t="shared" si="153"/>
        <v>0.09</v>
      </c>
      <c r="BZ29" s="411">
        <f t="shared" si="153"/>
        <v>0.09</v>
      </c>
      <c r="CA29" s="411">
        <f t="shared" si="153"/>
        <v>0.08</v>
      </c>
      <c r="CB29" s="411">
        <f t="shared" si="153"/>
        <v>0.08</v>
      </c>
      <c r="CC29" s="411">
        <f t="shared" si="153"/>
        <v>0.08</v>
      </c>
      <c r="CD29" s="411">
        <f t="shared" si="153"/>
        <v>0.08</v>
      </c>
      <c r="CE29" s="347">
        <f t="shared" si="143"/>
        <v>0.99999999999999989</v>
      </c>
      <c r="CF29" s="347">
        <f t="shared" ref="CF29:CG29" si="154">BG29+BI29+BK29+BM29+BO29+BQ29+BS29+BU29+BW29+BY29+CA29+CC29</f>
        <v>0.99999999999999989</v>
      </c>
      <c r="CG29" s="347">
        <f t="shared" si="154"/>
        <v>0.99999999999999989</v>
      </c>
      <c r="CH29" s="347">
        <f t="shared" ref="CH29:CI29" si="155">BG29+BI29+BK29+BM29+BO29+BQ29+BS29+BU29+BW29+BY29+CA29+CC29</f>
        <v>0.99999999999999989</v>
      </c>
      <c r="CI29" s="347">
        <f t="shared" si="155"/>
        <v>0.99999999999999989</v>
      </c>
      <c r="CJ29" s="411">
        <f t="shared" ref="CJ29:DH29" si="156">CJ24+CJ27</f>
        <v>1</v>
      </c>
      <c r="CK29" s="393">
        <f t="shared" si="156"/>
        <v>0.05</v>
      </c>
      <c r="CL29" s="393">
        <f t="shared" si="156"/>
        <v>0.05</v>
      </c>
      <c r="CM29" s="393">
        <f t="shared" si="156"/>
        <v>0.08</v>
      </c>
      <c r="CN29" s="393">
        <f t="shared" si="156"/>
        <v>0.08</v>
      </c>
      <c r="CO29" s="393">
        <f t="shared" si="156"/>
        <v>0.08</v>
      </c>
      <c r="CP29" s="393">
        <f t="shared" si="156"/>
        <v>0.08</v>
      </c>
      <c r="CQ29" s="393">
        <f t="shared" si="156"/>
        <v>0.1</v>
      </c>
      <c r="CR29" s="393">
        <f t="shared" si="156"/>
        <v>0.1</v>
      </c>
      <c r="CS29" s="393">
        <f t="shared" si="156"/>
        <v>0.08</v>
      </c>
      <c r="CT29" s="393">
        <f t="shared" si="156"/>
        <v>0.08</v>
      </c>
      <c r="CU29" s="393">
        <f t="shared" si="156"/>
        <v>0.09</v>
      </c>
      <c r="CV29" s="393">
        <f t="shared" si="156"/>
        <v>0.09</v>
      </c>
      <c r="CW29" s="393">
        <f t="shared" si="156"/>
        <v>0.09</v>
      </c>
      <c r="CX29" s="393">
        <f t="shared" si="156"/>
        <v>0.09</v>
      </c>
      <c r="CY29" s="393">
        <f t="shared" si="156"/>
        <v>0.09</v>
      </c>
      <c r="CZ29" s="393">
        <f t="shared" si="156"/>
        <v>0.09</v>
      </c>
      <c r="DA29" s="393">
        <f t="shared" si="156"/>
        <v>0.09</v>
      </c>
      <c r="DB29" s="393">
        <f t="shared" si="156"/>
        <v>0.09</v>
      </c>
      <c r="DC29" s="393">
        <f t="shared" si="156"/>
        <v>0.09</v>
      </c>
      <c r="DD29" s="393">
        <f t="shared" si="156"/>
        <v>0.09</v>
      </c>
      <c r="DE29" s="393">
        <f t="shared" si="156"/>
        <v>0.08</v>
      </c>
      <c r="DF29" s="393">
        <f t="shared" si="156"/>
        <v>0.08</v>
      </c>
      <c r="DG29" s="393">
        <f t="shared" si="156"/>
        <v>0.08</v>
      </c>
      <c r="DH29" s="393">
        <f t="shared" si="156"/>
        <v>0.08</v>
      </c>
      <c r="DI29" s="347">
        <f t="shared" si="146"/>
        <v>0.90999999999999981</v>
      </c>
      <c r="DJ29" s="347">
        <f t="shared" ref="DJ29:DK29" si="157">CK29+CM29+CO29+CQ29+CS29+CU29+CW29+CY29+DA29+DC29+DE29+DG29</f>
        <v>0.99999999999999989</v>
      </c>
      <c r="DK29" s="347">
        <f t="shared" si="157"/>
        <v>0.99999999999999989</v>
      </c>
      <c r="DL29" s="420">
        <f t="shared" si="139"/>
        <v>0.99999999999999989</v>
      </c>
      <c r="DM29" s="393">
        <f t="shared" si="148"/>
        <v>0.99999999999999989</v>
      </c>
      <c r="DN29" s="421">
        <f t="shared" ref="DN29:DY29" si="158">DN24+DN27</f>
        <v>1</v>
      </c>
      <c r="DO29" s="352">
        <f t="shared" si="158"/>
        <v>0.2</v>
      </c>
      <c r="DP29" s="352">
        <f t="shared" si="158"/>
        <v>0.2</v>
      </c>
      <c r="DQ29" s="352">
        <f t="shared" si="158"/>
        <v>0.2</v>
      </c>
      <c r="DR29" s="352">
        <f t="shared" si="158"/>
        <v>0.2</v>
      </c>
      <c r="DS29" s="352">
        <f t="shared" si="158"/>
        <v>0.2</v>
      </c>
      <c r="DT29" s="352">
        <f t="shared" si="158"/>
        <v>0.2</v>
      </c>
      <c r="DU29" s="352">
        <f t="shared" si="158"/>
        <v>0.2</v>
      </c>
      <c r="DV29" s="352">
        <f t="shared" si="158"/>
        <v>0</v>
      </c>
      <c r="DW29" s="352">
        <f t="shared" si="158"/>
        <v>0.2</v>
      </c>
      <c r="DX29" s="352">
        <f t="shared" si="158"/>
        <v>0</v>
      </c>
      <c r="DY29" s="352">
        <f t="shared" si="158"/>
        <v>0</v>
      </c>
      <c r="DZ29" s="394">
        <f t="shared" ref="DZ29:EL29" si="159">DZ24+DZ28</f>
        <v>0</v>
      </c>
      <c r="EA29" s="394">
        <f t="shared" si="159"/>
        <v>0</v>
      </c>
      <c r="EB29" s="394">
        <f t="shared" si="159"/>
        <v>0</v>
      </c>
      <c r="EC29" s="394">
        <f t="shared" si="159"/>
        <v>0</v>
      </c>
      <c r="ED29" s="394">
        <f t="shared" si="159"/>
        <v>0</v>
      </c>
      <c r="EE29" s="394">
        <f t="shared" si="159"/>
        <v>0</v>
      </c>
      <c r="EF29" s="394">
        <f t="shared" si="159"/>
        <v>0</v>
      </c>
      <c r="EG29" s="394">
        <f t="shared" si="159"/>
        <v>0</v>
      </c>
      <c r="EH29" s="394">
        <f t="shared" si="159"/>
        <v>0</v>
      </c>
      <c r="EI29" s="394">
        <f t="shared" si="159"/>
        <v>0</v>
      </c>
      <c r="EJ29" s="394">
        <f t="shared" si="159"/>
        <v>0</v>
      </c>
      <c r="EK29" s="394">
        <f t="shared" si="159"/>
        <v>0</v>
      </c>
      <c r="EL29" s="394">
        <f t="shared" si="159"/>
        <v>0</v>
      </c>
      <c r="EM29" s="347">
        <f>EK29+EI29+EG29+EE29+EA29+DY29+DW29+DU29+DS29+DQ29+DO29+EC29</f>
        <v>1</v>
      </c>
      <c r="EN29" s="393">
        <f t="shared" si="123"/>
        <v>0.2</v>
      </c>
      <c r="EO29" s="347">
        <f t="shared" si="124"/>
        <v>0.60000000000000009</v>
      </c>
      <c r="EP29" s="347">
        <f t="shared" ref="EP29:EQ29" si="160">DO29+DQ29+DS29+DU29+DW29</f>
        <v>1</v>
      </c>
      <c r="EQ29" s="393">
        <f t="shared" si="160"/>
        <v>0.60000000000000009</v>
      </c>
      <c r="ER29" s="395">
        <f t="shared" si="30"/>
        <v>1</v>
      </c>
      <c r="ES29" s="396">
        <f t="shared" si="31"/>
        <v>3.0000000000000004</v>
      </c>
      <c r="ET29" s="397">
        <f t="shared" si="32"/>
        <v>0.60000000000000009</v>
      </c>
      <c r="EU29" s="398">
        <f t="shared" si="38"/>
        <v>1.0952380952380951</v>
      </c>
      <c r="EV29" s="398">
        <f t="shared" si="33"/>
        <v>0.91999999999999993</v>
      </c>
      <c r="EW29" s="535"/>
      <c r="EX29" s="510"/>
      <c r="EY29" s="510"/>
      <c r="EZ29" s="510"/>
      <c r="FA29" s="510"/>
      <c r="FB29" s="480"/>
      <c r="FC29" s="66"/>
    </row>
    <row r="30" spans="1:159" ht="36" customHeight="1" thickBot="1" x14ac:dyDescent="0.3">
      <c r="A30" s="530"/>
      <c r="B30" s="525"/>
      <c r="C30" s="528"/>
      <c r="D30" s="530"/>
      <c r="E30" s="530"/>
      <c r="F30" s="72" t="s">
        <v>335</v>
      </c>
      <c r="G30" s="403">
        <f t="shared" ref="G30:DI30" si="161">G25+G28</f>
        <v>6984484233</v>
      </c>
      <c r="H30" s="404">
        <f t="shared" si="161"/>
        <v>596391113</v>
      </c>
      <c r="I30" s="404">
        <f t="shared" si="161"/>
        <v>0</v>
      </c>
      <c r="J30" s="404">
        <f t="shared" si="161"/>
        <v>0</v>
      </c>
      <c r="K30" s="404">
        <f t="shared" si="161"/>
        <v>0</v>
      </c>
      <c r="L30" s="404">
        <f t="shared" si="161"/>
        <v>0</v>
      </c>
      <c r="M30" s="404">
        <f t="shared" si="161"/>
        <v>0</v>
      </c>
      <c r="N30" s="404">
        <f t="shared" si="161"/>
        <v>0</v>
      </c>
      <c r="O30" s="404">
        <f t="shared" si="161"/>
        <v>0</v>
      </c>
      <c r="P30" s="404">
        <f t="shared" si="161"/>
        <v>0</v>
      </c>
      <c r="Q30" s="404">
        <f t="shared" si="161"/>
        <v>0</v>
      </c>
      <c r="R30" s="404">
        <f t="shared" si="161"/>
        <v>0</v>
      </c>
      <c r="S30" s="404">
        <f t="shared" si="161"/>
        <v>0</v>
      </c>
      <c r="T30" s="404">
        <f t="shared" si="161"/>
        <v>0</v>
      </c>
      <c r="U30" s="404">
        <f t="shared" si="161"/>
        <v>0</v>
      </c>
      <c r="V30" s="404">
        <f t="shared" si="161"/>
        <v>593095109</v>
      </c>
      <c r="W30" s="404">
        <f t="shared" si="161"/>
        <v>596391113</v>
      </c>
      <c r="X30" s="404">
        <f t="shared" si="161"/>
        <v>596391113</v>
      </c>
      <c r="Y30" s="404">
        <f t="shared" si="161"/>
        <v>593095109</v>
      </c>
      <c r="Z30" s="404">
        <f t="shared" si="161"/>
        <v>596391113</v>
      </c>
      <c r="AA30" s="404">
        <f t="shared" si="161"/>
        <v>593095109</v>
      </c>
      <c r="AB30" s="404">
        <f t="shared" si="161"/>
        <v>1141895828</v>
      </c>
      <c r="AC30" s="404">
        <f t="shared" si="161"/>
        <v>46099893</v>
      </c>
      <c r="AD30" s="404">
        <f t="shared" si="161"/>
        <v>46099893</v>
      </c>
      <c r="AE30" s="404">
        <f t="shared" si="161"/>
        <v>105084158</v>
      </c>
      <c r="AF30" s="404">
        <f t="shared" si="161"/>
        <v>105084158</v>
      </c>
      <c r="AG30" s="404">
        <f t="shared" si="161"/>
        <v>721766525</v>
      </c>
      <c r="AH30" s="404">
        <f t="shared" si="161"/>
        <v>721766525</v>
      </c>
      <c r="AI30" s="404">
        <f t="shared" si="161"/>
        <v>71722360</v>
      </c>
      <c r="AJ30" s="404">
        <f t="shared" si="161"/>
        <v>71722360</v>
      </c>
      <c r="AK30" s="404">
        <f t="shared" si="161"/>
        <v>0</v>
      </c>
      <c r="AL30" s="404">
        <f t="shared" si="161"/>
        <v>0</v>
      </c>
      <c r="AM30" s="404">
        <f t="shared" si="161"/>
        <v>111887252</v>
      </c>
      <c r="AN30" s="404">
        <f t="shared" si="161"/>
        <v>31200413</v>
      </c>
      <c r="AO30" s="404">
        <f t="shared" si="161"/>
        <v>0</v>
      </c>
      <c r="AP30" s="404">
        <f t="shared" si="161"/>
        <v>0</v>
      </c>
      <c r="AQ30" s="404">
        <f t="shared" si="161"/>
        <v>0</v>
      </c>
      <c r="AR30" s="404">
        <f t="shared" si="161"/>
        <v>80685600</v>
      </c>
      <c r="AS30" s="404">
        <f t="shared" si="161"/>
        <v>10314000</v>
      </c>
      <c r="AT30" s="404">
        <f t="shared" si="161"/>
        <v>0</v>
      </c>
      <c r="AU30" s="404">
        <f t="shared" si="161"/>
        <v>34178201</v>
      </c>
      <c r="AV30" s="404">
        <f t="shared" si="161"/>
        <v>10314000</v>
      </c>
      <c r="AW30" s="404">
        <f t="shared" si="161"/>
        <v>48493900</v>
      </c>
      <c r="AX30" s="404">
        <f t="shared" si="161"/>
        <v>0</v>
      </c>
      <c r="AY30" s="404">
        <f t="shared" si="161"/>
        <v>0</v>
      </c>
      <c r="AZ30" s="404">
        <f t="shared" si="161"/>
        <v>82673339</v>
      </c>
      <c r="BA30" s="404">
        <f t="shared" si="161"/>
        <v>1149546289</v>
      </c>
      <c r="BB30" s="404">
        <f t="shared" si="161"/>
        <v>1149546289</v>
      </c>
      <c r="BC30" s="404">
        <f t="shared" si="161"/>
        <v>1149546288</v>
      </c>
      <c r="BD30" s="404">
        <f t="shared" si="161"/>
        <v>1149546289</v>
      </c>
      <c r="BE30" s="404">
        <f t="shared" si="161"/>
        <v>1149546288</v>
      </c>
      <c r="BF30" s="404">
        <f t="shared" si="161"/>
        <v>1429095714</v>
      </c>
      <c r="BG30" s="404">
        <f t="shared" si="161"/>
        <v>871702592</v>
      </c>
      <c r="BH30" s="404">
        <f t="shared" si="161"/>
        <v>871702592</v>
      </c>
      <c r="BI30" s="404">
        <f t="shared" si="161"/>
        <v>47397987</v>
      </c>
      <c r="BJ30" s="404">
        <f t="shared" si="161"/>
        <v>4897987</v>
      </c>
      <c r="BK30" s="404">
        <f t="shared" si="161"/>
        <v>251128622</v>
      </c>
      <c r="BL30" s="404">
        <f t="shared" si="161"/>
        <v>19682152</v>
      </c>
      <c r="BM30" s="404">
        <f t="shared" si="161"/>
        <v>13437639</v>
      </c>
      <c r="BN30" s="404">
        <f t="shared" si="161"/>
        <v>748927</v>
      </c>
      <c r="BO30" s="404">
        <f t="shared" si="161"/>
        <v>3800974</v>
      </c>
      <c r="BP30" s="404">
        <f t="shared" si="161"/>
        <v>22783925</v>
      </c>
      <c r="BQ30" s="404">
        <f t="shared" si="161"/>
        <v>179773000</v>
      </c>
      <c r="BR30" s="404">
        <f t="shared" si="161"/>
        <v>247965000</v>
      </c>
      <c r="BS30" s="404">
        <f t="shared" si="161"/>
        <v>35000000</v>
      </c>
      <c r="BT30" s="404">
        <f t="shared" si="161"/>
        <v>0</v>
      </c>
      <c r="BU30" s="404">
        <f t="shared" si="161"/>
        <v>0</v>
      </c>
      <c r="BV30" s="404">
        <f t="shared" si="161"/>
        <v>20219160</v>
      </c>
      <c r="BW30" s="404">
        <f t="shared" si="161"/>
        <v>-12431</v>
      </c>
      <c r="BX30" s="404">
        <f t="shared" si="161"/>
        <v>61508436</v>
      </c>
      <c r="BY30" s="404">
        <f t="shared" si="161"/>
        <v>25938000</v>
      </c>
      <c r="BZ30" s="404">
        <f t="shared" si="161"/>
        <v>95021666</v>
      </c>
      <c r="CA30" s="404">
        <f t="shared" si="161"/>
        <v>0</v>
      </c>
      <c r="CB30" s="404">
        <f t="shared" si="161"/>
        <v>80046933</v>
      </c>
      <c r="CC30" s="404">
        <f t="shared" si="161"/>
        <v>0</v>
      </c>
      <c r="CD30" s="404">
        <f t="shared" si="161"/>
        <v>3366366</v>
      </c>
      <c r="CE30" s="404">
        <f t="shared" si="161"/>
        <v>1428166383</v>
      </c>
      <c r="CF30" s="404">
        <f t="shared" si="161"/>
        <v>1428166383</v>
      </c>
      <c r="CG30" s="404">
        <f t="shared" si="161"/>
        <v>1427943144</v>
      </c>
      <c r="CH30" s="404">
        <f t="shared" si="161"/>
        <v>1428166383</v>
      </c>
      <c r="CI30" s="404">
        <f t="shared" si="161"/>
        <v>1427943144</v>
      </c>
      <c r="CJ30" s="404">
        <f t="shared" si="161"/>
        <v>1422731112</v>
      </c>
      <c r="CK30" s="404">
        <f t="shared" si="161"/>
        <v>758971511</v>
      </c>
      <c r="CL30" s="404">
        <f t="shared" si="161"/>
        <v>477854751</v>
      </c>
      <c r="CM30" s="404">
        <f t="shared" si="161"/>
        <v>241901895</v>
      </c>
      <c r="CN30" s="404">
        <f t="shared" si="161"/>
        <v>298969895</v>
      </c>
      <c r="CO30" s="404">
        <f t="shared" si="161"/>
        <v>560880</v>
      </c>
      <c r="CP30" s="404">
        <f t="shared" si="161"/>
        <v>171159880</v>
      </c>
      <c r="CQ30" s="404">
        <f t="shared" si="161"/>
        <v>46054578</v>
      </c>
      <c r="CR30" s="404">
        <f t="shared" si="161"/>
        <v>38984540</v>
      </c>
      <c r="CS30" s="404">
        <f t="shared" si="161"/>
        <v>104481208</v>
      </c>
      <c r="CT30" s="404">
        <f t="shared" si="161"/>
        <v>10426510</v>
      </c>
      <c r="CU30" s="404">
        <f t="shared" si="161"/>
        <v>201652040</v>
      </c>
      <c r="CV30" s="404">
        <f t="shared" si="161"/>
        <v>28511060</v>
      </c>
      <c r="CW30" s="404">
        <f t="shared" si="161"/>
        <v>0</v>
      </c>
      <c r="CX30" s="404">
        <f t="shared" si="161"/>
        <v>29489150</v>
      </c>
      <c r="CY30" s="404">
        <f t="shared" si="161"/>
        <v>0</v>
      </c>
      <c r="CZ30" s="404">
        <f t="shared" si="161"/>
        <v>0</v>
      </c>
      <c r="DA30" s="404">
        <f t="shared" si="161"/>
        <v>0</v>
      </c>
      <c r="DB30" s="404">
        <f t="shared" si="161"/>
        <v>147713735</v>
      </c>
      <c r="DC30" s="404">
        <f t="shared" si="161"/>
        <v>0</v>
      </c>
      <c r="DD30" s="404">
        <f t="shared" si="161"/>
        <v>102988850</v>
      </c>
      <c r="DE30" s="404">
        <f t="shared" si="161"/>
        <v>52000000</v>
      </c>
      <c r="DF30" s="404">
        <f t="shared" si="161"/>
        <v>0</v>
      </c>
      <c r="DG30" s="404">
        <f t="shared" si="161"/>
        <v>16559779</v>
      </c>
      <c r="DH30" s="404">
        <f t="shared" si="161"/>
        <v>115893087</v>
      </c>
      <c r="DI30" s="404">
        <f t="shared" si="161"/>
        <v>1422181891</v>
      </c>
      <c r="DJ30" s="405">
        <f t="shared" ref="DJ30:DK30" si="162">CK30+CM30+CO30+CQ30+CS30+CU30+CW30+CY30+DA30+DC30+DE30+DG30</f>
        <v>1422181891</v>
      </c>
      <c r="DK30" s="405">
        <f t="shared" si="162"/>
        <v>1421991458</v>
      </c>
      <c r="DL30" s="404">
        <f t="shared" ref="DL30:EQ30" si="163">DL25+DL28</f>
        <v>1422181891</v>
      </c>
      <c r="DM30" s="404">
        <f t="shared" si="163"/>
        <v>1421991458</v>
      </c>
      <c r="DN30" s="416">
        <f t="shared" si="163"/>
        <v>2391908234</v>
      </c>
      <c r="DO30" s="416">
        <f t="shared" si="163"/>
        <v>1218806447</v>
      </c>
      <c r="DP30" s="416">
        <f t="shared" si="163"/>
        <v>48266114</v>
      </c>
      <c r="DQ30" s="416">
        <f t="shared" si="163"/>
        <v>83900105</v>
      </c>
      <c r="DR30" s="416">
        <f t="shared" si="163"/>
        <v>330568565</v>
      </c>
      <c r="DS30" s="416">
        <f t="shared" si="163"/>
        <v>35978606</v>
      </c>
      <c r="DT30" s="416">
        <f t="shared" si="163"/>
        <v>53478782</v>
      </c>
      <c r="DU30" s="416">
        <f t="shared" si="163"/>
        <v>61785000</v>
      </c>
      <c r="DV30" s="416">
        <f t="shared" si="163"/>
        <v>0</v>
      </c>
      <c r="DW30" s="416">
        <f t="shared" si="163"/>
        <v>1438076</v>
      </c>
      <c r="DX30" s="416">
        <f t="shared" si="163"/>
        <v>0</v>
      </c>
      <c r="DY30" s="416">
        <f t="shared" si="163"/>
        <v>500000000</v>
      </c>
      <c r="DZ30" s="416">
        <f t="shared" si="163"/>
        <v>0</v>
      </c>
      <c r="EA30" s="416">
        <f t="shared" si="163"/>
        <v>490000000</v>
      </c>
      <c r="EB30" s="416">
        <f t="shared" si="163"/>
        <v>0</v>
      </c>
      <c r="EC30" s="416">
        <f t="shared" si="163"/>
        <v>0</v>
      </c>
      <c r="ED30" s="416">
        <f t="shared" si="163"/>
        <v>0</v>
      </c>
      <c r="EE30" s="416">
        <f t="shared" si="163"/>
        <v>0</v>
      </c>
      <c r="EF30" s="416">
        <f t="shared" si="163"/>
        <v>0</v>
      </c>
      <c r="EG30" s="416">
        <f t="shared" si="163"/>
        <v>0</v>
      </c>
      <c r="EH30" s="416">
        <f t="shared" si="163"/>
        <v>0</v>
      </c>
      <c r="EI30" s="416">
        <f t="shared" si="163"/>
        <v>0</v>
      </c>
      <c r="EJ30" s="416">
        <f t="shared" si="163"/>
        <v>0</v>
      </c>
      <c r="EK30" s="416">
        <f t="shared" si="163"/>
        <v>0</v>
      </c>
      <c r="EL30" s="416">
        <f t="shared" si="163"/>
        <v>0</v>
      </c>
      <c r="EM30" s="416">
        <f t="shared" si="163"/>
        <v>2391908234</v>
      </c>
      <c r="EN30" s="416">
        <f t="shared" si="163"/>
        <v>1218806447</v>
      </c>
      <c r="EO30" s="416">
        <f t="shared" si="163"/>
        <v>432313461</v>
      </c>
      <c r="EP30" s="416">
        <f t="shared" si="163"/>
        <v>2391908234</v>
      </c>
      <c r="EQ30" s="416">
        <f t="shared" si="163"/>
        <v>432313461</v>
      </c>
      <c r="ER30" s="407">
        <f t="shared" si="30"/>
        <v>1.486405059717989</v>
      </c>
      <c r="ES30" s="407">
        <f t="shared" si="31"/>
        <v>0.35470230902052324</v>
      </c>
      <c r="ET30" s="408">
        <f t="shared" si="32"/>
        <v>0.18073998611436695</v>
      </c>
      <c r="EU30" s="409">
        <f t="shared" si="38"/>
        <v>0.86411175501853699</v>
      </c>
      <c r="EV30" s="410">
        <f t="shared" si="33"/>
        <v>0.71943600878338476</v>
      </c>
      <c r="EW30" s="536"/>
      <c r="EX30" s="511"/>
      <c r="EY30" s="511"/>
      <c r="EZ30" s="511"/>
      <c r="FA30" s="511"/>
      <c r="FB30" s="480"/>
      <c r="FC30" s="66"/>
    </row>
    <row r="31" spans="1:159" ht="44.25" customHeight="1" x14ac:dyDescent="0.25">
      <c r="A31" s="531" t="s">
        <v>344</v>
      </c>
      <c r="B31" s="524">
        <v>4</v>
      </c>
      <c r="C31" s="526" t="s">
        <v>345</v>
      </c>
      <c r="D31" s="529" t="s">
        <v>178</v>
      </c>
      <c r="E31" s="531">
        <v>160</v>
      </c>
      <c r="F31" s="73" t="s">
        <v>327</v>
      </c>
      <c r="G31" s="374">
        <f>AA31+BE31+CI31+DM31+EP31</f>
        <v>3000</v>
      </c>
      <c r="H31" s="374">
        <v>15689</v>
      </c>
      <c r="I31" s="374"/>
      <c r="J31" s="374"/>
      <c r="K31" s="374"/>
      <c r="L31" s="374"/>
      <c r="M31" s="374"/>
      <c r="N31" s="375"/>
      <c r="O31" s="374"/>
      <c r="P31" s="375"/>
      <c r="Q31" s="374"/>
      <c r="R31" s="376"/>
      <c r="S31" s="374"/>
      <c r="T31" s="375"/>
      <c r="U31" s="374"/>
      <c r="V31" s="374"/>
      <c r="W31" s="374"/>
      <c r="X31" s="374"/>
      <c r="Y31" s="374"/>
      <c r="Z31" s="374"/>
      <c r="AA31" s="374"/>
      <c r="AB31" s="374">
        <v>0</v>
      </c>
      <c r="AC31" s="374"/>
      <c r="AD31" s="374"/>
      <c r="AE31" s="374"/>
      <c r="AF31" s="374"/>
      <c r="AG31" s="374"/>
      <c r="AH31" s="374"/>
      <c r="AI31" s="374"/>
      <c r="AJ31" s="374"/>
      <c r="AK31" s="374"/>
      <c r="AL31" s="374"/>
      <c r="AM31" s="374"/>
      <c r="AN31" s="374"/>
      <c r="AO31" s="374"/>
      <c r="AP31" s="374"/>
      <c r="AQ31" s="374"/>
      <c r="AR31" s="374"/>
      <c r="AS31" s="374">
        <v>0</v>
      </c>
      <c r="AT31" s="374">
        <v>0</v>
      </c>
      <c r="AU31" s="374">
        <v>0</v>
      </c>
      <c r="AV31" s="374">
        <v>0</v>
      </c>
      <c r="AW31" s="374">
        <v>3000</v>
      </c>
      <c r="AX31" s="374">
        <v>3000</v>
      </c>
      <c r="AY31" s="374">
        <v>0</v>
      </c>
      <c r="AZ31" s="374">
        <v>0</v>
      </c>
      <c r="BA31" s="374">
        <f t="shared" ref="BA31:BA36" si="164">AC31+AE31+AG31+AI31+AK31+AM31+AO31+AQ31+AS31+AU31+AW31+AY31</f>
        <v>3000</v>
      </c>
      <c r="BB31" s="374">
        <f t="shared" ref="BB31:BC31" si="165">AC31+AE31+AG31+AI31+AK31+AM31+AO31+AQ31+AS31+AU31+AW31+AY31</f>
        <v>3000</v>
      </c>
      <c r="BC31" s="374">
        <f t="shared" si="165"/>
        <v>3000</v>
      </c>
      <c r="BD31" s="374">
        <f t="shared" ref="BD31:BD36" si="166">AC31+AE31+AG31+AI31+AK31+AM31+AO31+AQ31+AS31+AU31+AW31+AY31</f>
        <v>3000</v>
      </c>
      <c r="BE31" s="374">
        <f t="shared" ref="BE31:BE36" si="167">AD31+AF31+AH31++AJ31+AL31+AN31+AP31+AR31+AT31+AV31+AX31+AZ31</f>
        <v>3000</v>
      </c>
      <c r="BF31" s="374">
        <v>0</v>
      </c>
      <c r="BG31" s="374"/>
      <c r="BH31" s="374"/>
      <c r="BI31" s="374"/>
      <c r="BJ31" s="377"/>
      <c r="BK31" s="374"/>
      <c r="BL31" s="374"/>
      <c r="BM31" s="374"/>
      <c r="BN31" s="374"/>
      <c r="BO31" s="374"/>
      <c r="BP31" s="374"/>
      <c r="BQ31" s="374"/>
      <c r="BR31" s="374"/>
      <c r="BS31" s="374"/>
      <c r="BT31" s="374"/>
      <c r="BU31" s="374"/>
      <c r="BV31" s="374"/>
      <c r="BW31" s="374"/>
      <c r="BX31" s="374"/>
      <c r="BY31" s="374"/>
      <c r="BZ31" s="374"/>
      <c r="CA31" s="374"/>
      <c r="CB31" s="374"/>
      <c r="CC31" s="374"/>
      <c r="CD31" s="374"/>
      <c r="CE31" s="374">
        <f t="shared" ref="CE31:CE36" si="168">BG31+BI31+BK31+BM31+BO31+BQ31+BS31+BU31+BW31+BY31+CA31+CC31</f>
        <v>0</v>
      </c>
      <c r="CF31" s="374">
        <f t="shared" ref="CF31:CF34" si="169">BG31+BI31+BK31+BM31+BO31+BQ31+BS31+BU31+BW31</f>
        <v>0</v>
      </c>
      <c r="CG31" s="374">
        <f t="shared" ref="CG31:CG34" si="170">BH31+BJ31+BL31+BN31+BP31+BR31+BT31+BV31+BX31+BZ31+CB31+CD31</f>
        <v>0</v>
      </c>
      <c r="CH31" s="374">
        <f t="shared" ref="CH31:CI31" si="171">BG31+BI31+BK31+BM31+BO31+BQ31+BS31+BU31+BW31+BY31+CA31+CC31</f>
        <v>0</v>
      </c>
      <c r="CI31" s="374">
        <f t="shared" si="171"/>
        <v>0</v>
      </c>
      <c r="CJ31" s="374">
        <v>0</v>
      </c>
      <c r="CK31" s="374"/>
      <c r="CL31" s="374"/>
      <c r="CM31" s="374"/>
      <c r="CN31" s="374"/>
      <c r="CO31" s="374"/>
      <c r="CP31" s="374"/>
      <c r="CQ31" s="374"/>
      <c r="CR31" s="374"/>
      <c r="CS31" s="374"/>
      <c r="CT31" s="374"/>
      <c r="CU31" s="374"/>
      <c r="CV31" s="374"/>
      <c r="CW31" s="374"/>
      <c r="CX31" s="374"/>
      <c r="CY31" s="374"/>
      <c r="CZ31" s="374"/>
      <c r="DA31" s="374"/>
      <c r="DB31" s="374"/>
      <c r="DC31" s="374"/>
      <c r="DD31" s="374"/>
      <c r="DE31" s="374"/>
      <c r="DF31" s="374"/>
      <c r="DG31" s="374"/>
      <c r="DH31" s="374"/>
      <c r="DI31" s="374"/>
      <c r="DJ31" s="374">
        <f t="shared" ref="DJ31:DK31" si="172">CK31+CM31+CO31+CQ31+CS31+CU31+CW31+CY31+DA31+DC31+DE31+DG31</f>
        <v>0</v>
      </c>
      <c r="DK31" s="374">
        <f t="shared" si="172"/>
        <v>0</v>
      </c>
      <c r="DL31" s="374"/>
      <c r="DM31" s="374"/>
      <c r="DN31" s="374">
        <v>0</v>
      </c>
      <c r="DO31" s="415"/>
      <c r="DP31" s="375"/>
      <c r="DQ31" s="375"/>
      <c r="DR31" s="375"/>
      <c r="DS31" s="375"/>
      <c r="DT31" s="375"/>
      <c r="DU31" s="375"/>
      <c r="DV31" s="375"/>
      <c r="DW31" s="375"/>
      <c r="DX31" s="375"/>
      <c r="DY31" s="375"/>
      <c r="DZ31" s="375"/>
      <c r="EA31" s="375"/>
      <c r="EB31" s="375"/>
      <c r="EC31" s="375"/>
      <c r="ED31" s="375"/>
      <c r="EE31" s="375"/>
      <c r="EF31" s="375"/>
      <c r="EG31" s="374"/>
      <c r="EH31" s="374"/>
      <c r="EI31" s="374"/>
      <c r="EJ31" s="374"/>
      <c r="EK31" s="374"/>
      <c r="EL31" s="374"/>
      <c r="EM31" s="415">
        <f t="shared" ref="EM31:EM32" si="173">EK31+EI31+EG31+EE31+EC31+EA31+DY31+DW31+DU31+DS31+DQ31+DO31</f>
        <v>0</v>
      </c>
      <c r="EN31" s="415">
        <f t="shared" ref="EN31:EO31" si="174">DO31+DQ31+DS31+DU31</f>
        <v>0</v>
      </c>
      <c r="EO31" s="415">
        <f t="shared" si="174"/>
        <v>0</v>
      </c>
      <c r="EP31" s="374">
        <f t="shared" ref="EP31:EP36" si="175">DO31+DQ31+DS31+DU31+DW31</f>
        <v>0</v>
      </c>
      <c r="EQ31" s="415">
        <f t="shared" ref="EQ31:EQ35" si="176">DP31+DR31+DT31+DV31</f>
        <v>0</v>
      </c>
      <c r="ER31" s="400">
        <f>IFERROR(DT31/DS31,0)</f>
        <v>0</v>
      </c>
      <c r="ES31" s="400">
        <f t="shared" si="31"/>
        <v>0</v>
      </c>
      <c r="ET31" s="401">
        <f t="shared" si="32"/>
        <v>0</v>
      </c>
      <c r="EU31" s="402">
        <f t="shared" si="38"/>
        <v>1</v>
      </c>
      <c r="EV31" s="402">
        <f t="shared" si="33"/>
        <v>1</v>
      </c>
      <c r="EW31" s="547" t="s">
        <v>346</v>
      </c>
      <c r="EX31" s="509" t="s">
        <v>179</v>
      </c>
      <c r="EY31" s="509" t="s">
        <v>180</v>
      </c>
      <c r="EZ31" s="548" t="s">
        <v>347</v>
      </c>
      <c r="FA31" s="509" t="s">
        <v>348</v>
      </c>
      <c r="FB31" s="549"/>
      <c r="FC31" s="66"/>
    </row>
    <row r="32" spans="1:159" ht="44.25" customHeight="1" x14ac:dyDescent="0.25">
      <c r="A32" s="494"/>
      <c r="B32" s="521"/>
      <c r="C32" s="527"/>
      <c r="D32" s="494"/>
      <c r="E32" s="494"/>
      <c r="F32" s="67" t="s">
        <v>330</v>
      </c>
      <c r="G32" s="370">
        <f>AA32+BE32+CI32+DM32+EP32</f>
        <v>12979045201</v>
      </c>
      <c r="H32" s="351">
        <v>849519000</v>
      </c>
      <c r="I32" s="345"/>
      <c r="J32" s="345"/>
      <c r="K32" s="345"/>
      <c r="L32" s="345"/>
      <c r="M32" s="345"/>
      <c r="N32" s="345"/>
      <c r="O32" s="345"/>
      <c r="P32" s="345"/>
      <c r="Q32" s="345"/>
      <c r="R32" s="345"/>
      <c r="S32" s="345"/>
      <c r="T32" s="370"/>
      <c r="U32" s="379"/>
      <c r="V32" s="351"/>
      <c r="W32" s="351"/>
      <c r="X32" s="351"/>
      <c r="Y32" s="351"/>
      <c r="Z32" s="370"/>
      <c r="AA32" s="370"/>
      <c r="AB32" s="370">
        <v>0</v>
      </c>
      <c r="AC32" s="370"/>
      <c r="AD32" s="370"/>
      <c r="AE32" s="370"/>
      <c r="AF32" s="370"/>
      <c r="AG32" s="370"/>
      <c r="AH32" s="370"/>
      <c r="AI32" s="370"/>
      <c r="AJ32" s="370"/>
      <c r="AK32" s="370"/>
      <c r="AL32" s="370"/>
      <c r="AM32" s="370"/>
      <c r="AN32" s="370"/>
      <c r="AO32" s="370"/>
      <c r="AP32" s="370"/>
      <c r="AQ32" s="370"/>
      <c r="AR32" s="370"/>
      <c r="AS32" s="370">
        <v>1201486000</v>
      </c>
      <c r="AT32" s="370">
        <v>893634000</v>
      </c>
      <c r="AU32" s="370">
        <v>11798514000</v>
      </c>
      <c r="AV32" s="370">
        <v>631685000</v>
      </c>
      <c r="AW32" s="370">
        <v>0</v>
      </c>
      <c r="AX32" s="370">
        <v>10232776116</v>
      </c>
      <c r="AY32" s="370">
        <v>0</v>
      </c>
      <c r="AZ32" s="370">
        <v>1220950085</v>
      </c>
      <c r="BA32" s="370">
        <f t="shared" si="164"/>
        <v>13000000000</v>
      </c>
      <c r="BB32" s="370">
        <f t="shared" ref="BB32:BC32" si="177">AC32+AE32+AG32+AI32+AK32+AM32+AO32+AQ32+AS32+AU32+AW32+AY32</f>
        <v>13000000000</v>
      </c>
      <c r="BC32" s="370">
        <f t="shared" si="177"/>
        <v>12979045201</v>
      </c>
      <c r="BD32" s="370">
        <f t="shared" si="166"/>
        <v>13000000000</v>
      </c>
      <c r="BE32" s="370">
        <f t="shared" si="167"/>
        <v>12979045201</v>
      </c>
      <c r="BF32" s="344">
        <v>0</v>
      </c>
      <c r="BG32" s="344"/>
      <c r="BH32" s="344"/>
      <c r="BI32" s="344"/>
      <c r="BJ32" s="364"/>
      <c r="BK32" s="344"/>
      <c r="BL32" s="344"/>
      <c r="BM32" s="344"/>
      <c r="BN32" s="344"/>
      <c r="BO32" s="344"/>
      <c r="BP32" s="344"/>
      <c r="BQ32" s="344"/>
      <c r="BR32" s="344"/>
      <c r="BS32" s="344"/>
      <c r="BT32" s="344"/>
      <c r="BU32" s="344"/>
      <c r="BV32" s="344"/>
      <c r="BW32" s="344"/>
      <c r="BX32" s="344"/>
      <c r="BY32" s="344"/>
      <c r="BZ32" s="344"/>
      <c r="CA32" s="344"/>
      <c r="CB32" s="344"/>
      <c r="CC32" s="344"/>
      <c r="CD32" s="344"/>
      <c r="CE32" s="344">
        <f t="shared" si="168"/>
        <v>0</v>
      </c>
      <c r="CF32" s="344">
        <f t="shared" si="169"/>
        <v>0</v>
      </c>
      <c r="CG32" s="344">
        <f t="shared" si="170"/>
        <v>0</v>
      </c>
      <c r="CH32" s="370">
        <f t="shared" ref="CH32:CI32" si="178">BG32+BI32+BK32+BM32+BO32+BQ32+BS32+BU32+BW32+BY32+CA32+CC32</f>
        <v>0</v>
      </c>
      <c r="CI32" s="370">
        <f t="shared" si="178"/>
        <v>0</v>
      </c>
      <c r="CJ32" s="370">
        <v>0</v>
      </c>
      <c r="CK32" s="370"/>
      <c r="CL32" s="370"/>
      <c r="CM32" s="370"/>
      <c r="CN32" s="370"/>
      <c r="CO32" s="370"/>
      <c r="CP32" s="370"/>
      <c r="CQ32" s="370"/>
      <c r="CR32" s="370"/>
      <c r="CS32" s="370"/>
      <c r="CT32" s="370"/>
      <c r="CU32" s="370"/>
      <c r="CV32" s="370"/>
      <c r="CW32" s="370"/>
      <c r="CX32" s="370"/>
      <c r="CY32" s="370"/>
      <c r="CZ32" s="370"/>
      <c r="DA32" s="370"/>
      <c r="DB32" s="370"/>
      <c r="DC32" s="370"/>
      <c r="DD32" s="370"/>
      <c r="DE32" s="370"/>
      <c r="DF32" s="370"/>
      <c r="DG32" s="370"/>
      <c r="DH32" s="370"/>
      <c r="DI32" s="370"/>
      <c r="DJ32" s="344">
        <f t="shared" ref="DJ32:DK32" si="179">CK32+CM32+CO32+CQ32+CS32+CU32+CW32+CY32+DA32+DC32+DE32+DG32</f>
        <v>0</v>
      </c>
      <c r="DK32" s="344">
        <f t="shared" si="179"/>
        <v>0</v>
      </c>
      <c r="DL32" s="370"/>
      <c r="DM32" s="370"/>
      <c r="DN32" s="344">
        <v>0</v>
      </c>
      <c r="DO32" s="381"/>
      <c r="DP32" s="345"/>
      <c r="DQ32" s="345"/>
      <c r="DR32" s="345"/>
      <c r="DS32" s="345"/>
      <c r="DT32" s="345"/>
      <c r="DU32" s="345"/>
      <c r="DV32" s="345"/>
      <c r="DW32" s="345"/>
      <c r="DX32" s="345"/>
      <c r="DY32" s="345"/>
      <c r="DZ32" s="345"/>
      <c r="EA32" s="345"/>
      <c r="EB32" s="345"/>
      <c r="EC32" s="345"/>
      <c r="ED32" s="345"/>
      <c r="EE32" s="345"/>
      <c r="EF32" s="345"/>
      <c r="EG32" s="345"/>
      <c r="EH32" s="345"/>
      <c r="EI32" s="345"/>
      <c r="EJ32" s="345"/>
      <c r="EK32" s="345"/>
      <c r="EL32" s="345"/>
      <c r="EM32" s="381">
        <f t="shared" si="173"/>
        <v>0</v>
      </c>
      <c r="EN32" s="381">
        <f t="shared" ref="EN32:EO32" si="180">DO32+DQ32+DS32+DU32</f>
        <v>0</v>
      </c>
      <c r="EO32" s="381">
        <f t="shared" si="180"/>
        <v>0</v>
      </c>
      <c r="EP32" s="344">
        <f t="shared" si="175"/>
        <v>0</v>
      </c>
      <c r="EQ32" s="381">
        <f t="shared" si="176"/>
        <v>0</v>
      </c>
      <c r="ER32" s="366">
        <f t="shared" ref="ER32:ER44" si="181">IFERROR(DT32/DS32,0)</f>
        <v>0</v>
      </c>
      <c r="ES32" s="367">
        <f t="shared" si="31"/>
        <v>0</v>
      </c>
      <c r="ET32" s="368">
        <f t="shared" si="32"/>
        <v>0</v>
      </c>
      <c r="EU32" s="369">
        <f t="shared" si="38"/>
        <v>0.99838809238461534</v>
      </c>
      <c r="EV32" s="369">
        <f t="shared" si="33"/>
        <v>1</v>
      </c>
      <c r="EW32" s="510"/>
      <c r="EX32" s="510"/>
      <c r="EY32" s="510"/>
      <c r="EZ32" s="510"/>
      <c r="FA32" s="510"/>
      <c r="FB32" s="480"/>
      <c r="FC32" s="74"/>
    </row>
    <row r="33" spans="1:159" ht="44.25" customHeight="1" x14ac:dyDescent="0.25">
      <c r="A33" s="494"/>
      <c r="B33" s="521"/>
      <c r="C33" s="527"/>
      <c r="D33" s="494"/>
      <c r="E33" s="494"/>
      <c r="F33" s="69" t="s">
        <v>331</v>
      </c>
      <c r="G33" s="344"/>
      <c r="H33" s="351">
        <v>655198197</v>
      </c>
      <c r="I33" s="345"/>
      <c r="J33" s="345"/>
      <c r="K33" s="345"/>
      <c r="L33" s="345"/>
      <c r="M33" s="345"/>
      <c r="N33" s="345"/>
      <c r="O33" s="345"/>
      <c r="P33" s="345"/>
      <c r="Q33" s="345"/>
      <c r="R33" s="345"/>
      <c r="S33" s="345"/>
      <c r="T33" s="370"/>
      <c r="U33" s="379"/>
      <c r="V33" s="351"/>
      <c r="W33" s="351"/>
      <c r="X33" s="351"/>
      <c r="Y33" s="351"/>
      <c r="Z33" s="351"/>
      <c r="AA33" s="351"/>
      <c r="AB33" s="351">
        <v>0</v>
      </c>
      <c r="AC33" s="379"/>
      <c r="AD33" s="345"/>
      <c r="AE33" s="379"/>
      <c r="AF33" s="345"/>
      <c r="AG33" s="345"/>
      <c r="AH33" s="345"/>
      <c r="AI33" s="345"/>
      <c r="AJ33" s="345"/>
      <c r="AK33" s="345"/>
      <c r="AL33" s="345"/>
      <c r="AM33" s="345"/>
      <c r="AN33" s="345"/>
      <c r="AO33" s="345"/>
      <c r="AP33" s="345"/>
      <c r="AQ33" s="345"/>
      <c r="AR33" s="345"/>
      <c r="AS33" s="344">
        <v>0</v>
      </c>
      <c r="AT33" s="345">
        <v>0</v>
      </c>
      <c r="AU33" s="345">
        <v>10112484800</v>
      </c>
      <c r="AV33" s="345">
        <v>14449599</v>
      </c>
      <c r="AW33" s="345">
        <v>405158400</v>
      </c>
      <c r="AX33" s="345">
        <v>10266250966</v>
      </c>
      <c r="AY33" s="345">
        <v>2482356800</v>
      </c>
      <c r="AZ33" s="345">
        <v>318952023</v>
      </c>
      <c r="BA33" s="344">
        <f t="shared" si="164"/>
        <v>13000000000</v>
      </c>
      <c r="BB33" s="344">
        <f t="shared" ref="BB33:BC33" si="182">AC33+AE33+AG33+AI33+AK33+AM33+AO33+AQ33+AS33+AU33+AW33+AY33</f>
        <v>13000000000</v>
      </c>
      <c r="BC33" s="344">
        <f t="shared" si="182"/>
        <v>10599652588</v>
      </c>
      <c r="BD33" s="370">
        <f t="shared" si="166"/>
        <v>13000000000</v>
      </c>
      <c r="BE33" s="370">
        <f t="shared" si="167"/>
        <v>10599652588</v>
      </c>
      <c r="BF33" s="344">
        <v>0</v>
      </c>
      <c r="BG33" s="344"/>
      <c r="BH33" s="344"/>
      <c r="BI33" s="344"/>
      <c r="BJ33" s="364"/>
      <c r="BK33" s="344"/>
      <c r="BL33" s="344"/>
      <c r="BM33" s="344"/>
      <c r="BN33" s="344"/>
      <c r="BO33" s="344"/>
      <c r="BP33" s="344"/>
      <c r="BQ33" s="344"/>
      <c r="BR33" s="344"/>
      <c r="BS33" s="344"/>
      <c r="BT33" s="344"/>
      <c r="BU33" s="344"/>
      <c r="BV33" s="344"/>
      <c r="BW33" s="344"/>
      <c r="BX33" s="344"/>
      <c r="BY33" s="344"/>
      <c r="BZ33" s="344"/>
      <c r="CA33" s="344"/>
      <c r="CB33" s="344"/>
      <c r="CC33" s="344"/>
      <c r="CD33" s="344"/>
      <c r="CE33" s="344">
        <f t="shared" si="168"/>
        <v>0</v>
      </c>
      <c r="CF33" s="344">
        <f t="shared" si="169"/>
        <v>0</v>
      </c>
      <c r="CG33" s="344">
        <f t="shared" si="170"/>
        <v>0</v>
      </c>
      <c r="CH33" s="370">
        <f t="shared" ref="CH33:CI33" si="183">BG33+BI33+BK33+BM33+BO33+BQ33+BS33+BU33+BW33+BY33+CA33+CC33</f>
        <v>0</v>
      </c>
      <c r="CI33" s="370">
        <f t="shared" si="183"/>
        <v>0</v>
      </c>
      <c r="CJ33" s="370">
        <v>0</v>
      </c>
      <c r="CK33" s="370"/>
      <c r="CL33" s="370"/>
      <c r="CM33" s="370"/>
      <c r="CN33" s="370"/>
      <c r="CO33" s="370"/>
      <c r="CP33" s="370"/>
      <c r="CQ33" s="370"/>
      <c r="CR33" s="370"/>
      <c r="CS33" s="370"/>
      <c r="CT33" s="370"/>
      <c r="CU33" s="370"/>
      <c r="CV33" s="370"/>
      <c r="CW33" s="370"/>
      <c r="CX33" s="370"/>
      <c r="CY33" s="370"/>
      <c r="CZ33" s="370"/>
      <c r="DA33" s="370"/>
      <c r="DB33" s="370"/>
      <c r="DC33" s="370"/>
      <c r="DD33" s="370"/>
      <c r="DE33" s="370"/>
      <c r="DF33" s="370"/>
      <c r="DG33" s="370"/>
      <c r="DH33" s="370"/>
      <c r="DI33" s="370"/>
      <c r="DJ33" s="344">
        <f t="shared" ref="DJ33:DK33" si="184">CK33+CM33+CO33+CQ33+CS33+CU33+CW33+CY33+DA33+DC33+DE33+DG33</f>
        <v>0</v>
      </c>
      <c r="DK33" s="344">
        <f t="shared" si="184"/>
        <v>0</v>
      </c>
      <c r="DL33" s="370"/>
      <c r="DM33" s="370"/>
      <c r="DN33" s="344">
        <v>0</v>
      </c>
      <c r="DO33" s="381"/>
      <c r="DP33" s="345"/>
      <c r="DQ33" s="345"/>
      <c r="DR33" s="345">
        <v>0</v>
      </c>
      <c r="DS33" s="345"/>
      <c r="DT33" s="345"/>
      <c r="DU33" s="345"/>
      <c r="DV33" s="345"/>
      <c r="DW33" s="345"/>
      <c r="DX33" s="345"/>
      <c r="DY33" s="345"/>
      <c r="DZ33" s="345"/>
      <c r="EA33" s="345"/>
      <c r="EB33" s="345"/>
      <c r="EC33" s="345"/>
      <c r="ED33" s="345"/>
      <c r="EE33" s="345"/>
      <c r="EF33" s="345"/>
      <c r="EG33" s="345"/>
      <c r="EH33" s="345"/>
      <c r="EI33" s="345"/>
      <c r="EJ33" s="345"/>
      <c r="EK33" s="345"/>
      <c r="EL33" s="345"/>
      <c r="EM33" s="381">
        <f t="shared" ref="EM33:EM36" si="185">EI33+EG33+EE33+EC33+EA33+DY33+DW33+DU33+DS33+DQ33+DO33+EK33</f>
        <v>0</v>
      </c>
      <c r="EN33" s="381">
        <f t="shared" ref="EN33:EO33" si="186">DO33+DQ33+DS33+DU33</f>
        <v>0</v>
      </c>
      <c r="EO33" s="381">
        <f t="shared" si="186"/>
        <v>0</v>
      </c>
      <c r="EP33" s="344">
        <f t="shared" si="175"/>
        <v>0</v>
      </c>
      <c r="EQ33" s="381">
        <f t="shared" si="176"/>
        <v>0</v>
      </c>
      <c r="ER33" s="366">
        <f t="shared" si="181"/>
        <v>0</v>
      </c>
      <c r="ES33" s="367">
        <f t="shared" si="31"/>
        <v>0</v>
      </c>
      <c r="ET33" s="368">
        <f t="shared" si="32"/>
        <v>0</v>
      </c>
      <c r="EU33" s="369">
        <f t="shared" si="38"/>
        <v>0.81535789138461534</v>
      </c>
      <c r="EV33" s="369">
        <f t="shared" si="33"/>
        <v>0</v>
      </c>
      <c r="EW33" s="510"/>
      <c r="EX33" s="510"/>
      <c r="EY33" s="510"/>
      <c r="EZ33" s="510"/>
      <c r="FA33" s="510"/>
      <c r="FB33" s="480"/>
      <c r="FC33" s="74"/>
    </row>
    <row r="34" spans="1:159" ht="44.25" customHeight="1" x14ac:dyDescent="0.25">
      <c r="A34" s="494"/>
      <c r="B34" s="521"/>
      <c r="C34" s="527"/>
      <c r="D34" s="494"/>
      <c r="E34" s="494"/>
      <c r="F34" s="70" t="s">
        <v>332</v>
      </c>
      <c r="G34" s="344">
        <f>Z34+BD34+BF34+CJ34+DN34</f>
        <v>0</v>
      </c>
      <c r="H34" s="349">
        <v>0</v>
      </c>
      <c r="I34" s="349"/>
      <c r="J34" s="349"/>
      <c r="K34" s="349"/>
      <c r="L34" s="349"/>
      <c r="M34" s="349"/>
      <c r="N34" s="349"/>
      <c r="O34" s="349"/>
      <c r="P34" s="349"/>
      <c r="Q34" s="349"/>
      <c r="R34" s="349"/>
      <c r="S34" s="349"/>
      <c r="T34" s="349"/>
      <c r="U34" s="349"/>
      <c r="V34" s="349"/>
      <c r="W34" s="349"/>
      <c r="X34" s="349"/>
      <c r="Y34" s="349"/>
      <c r="Z34" s="349"/>
      <c r="AA34" s="349"/>
      <c r="AB34" s="349">
        <v>0</v>
      </c>
      <c r="AC34" s="349"/>
      <c r="AD34" s="349"/>
      <c r="AE34" s="349"/>
      <c r="AF34" s="349"/>
      <c r="AG34" s="349"/>
      <c r="AH34" s="349"/>
      <c r="AI34" s="349"/>
      <c r="AJ34" s="349"/>
      <c r="AK34" s="349"/>
      <c r="AL34" s="349"/>
      <c r="AM34" s="349"/>
      <c r="AN34" s="349"/>
      <c r="AO34" s="349"/>
      <c r="AP34" s="349"/>
      <c r="AQ34" s="349"/>
      <c r="AR34" s="349"/>
      <c r="AS34" s="344">
        <v>0</v>
      </c>
      <c r="AT34" s="344">
        <v>0</v>
      </c>
      <c r="AU34" s="344">
        <v>0</v>
      </c>
      <c r="AV34" s="344"/>
      <c r="AW34" s="344">
        <v>0</v>
      </c>
      <c r="AX34" s="344">
        <v>0</v>
      </c>
      <c r="AY34" s="344">
        <v>0</v>
      </c>
      <c r="AZ34" s="345">
        <v>0</v>
      </c>
      <c r="BA34" s="344">
        <f t="shared" si="164"/>
        <v>0</v>
      </c>
      <c r="BB34" s="344">
        <f t="shared" ref="BB34:BC34" si="187">AC34+AE34+AG34+AI34+AK34+AM34+AO34+AQ34+AS34+AU34+AW34+AY34</f>
        <v>0</v>
      </c>
      <c r="BC34" s="344">
        <f t="shared" si="187"/>
        <v>0</v>
      </c>
      <c r="BD34" s="344">
        <f t="shared" si="166"/>
        <v>0</v>
      </c>
      <c r="BE34" s="363">
        <f t="shared" si="167"/>
        <v>0</v>
      </c>
      <c r="BF34" s="344">
        <v>0</v>
      </c>
      <c r="BG34" s="344"/>
      <c r="BH34" s="344"/>
      <c r="BI34" s="344"/>
      <c r="BJ34" s="364"/>
      <c r="BK34" s="344"/>
      <c r="BL34" s="344"/>
      <c r="BM34" s="344"/>
      <c r="BN34" s="344"/>
      <c r="BO34" s="344"/>
      <c r="BP34" s="344"/>
      <c r="BQ34" s="344"/>
      <c r="BR34" s="344"/>
      <c r="BS34" s="344"/>
      <c r="BT34" s="344"/>
      <c r="BU34" s="344"/>
      <c r="BV34" s="344"/>
      <c r="BW34" s="344"/>
      <c r="BX34" s="344"/>
      <c r="BY34" s="344"/>
      <c r="BZ34" s="344"/>
      <c r="CA34" s="344"/>
      <c r="CB34" s="344"/>
      <c r="CC34" s="344"/>
      <c r="CD34" s="344"/>
      <c r="CE34" s="344">
        <f t="shared" si="168"/>
        <v>0</v>
      </c>
      <c r="CF34" s="344">
        <f t="shared" si="169"/>
        <v>0</v>
      </c>
      <c r="CG34" s="344">
        <f t="shared" si="170"/>
        <v>0</v>
      </c>
      <c r="CH34" s="344">
        <f t="shared" ref="CH34:CI34" si="188">BG34+BI34+BK34+BM34+BO34+BQ34+BS34+BU34+BW34+BY34+CA34+CC34</f>
        <v>0</v>
      </c>
      <c r="CI34" s="344">
        <f t="shared" si="188"/>
        <v>0</v>
      </c>
      <c r="CJ34" s="344">
        <v>0</v>
      </c>
      <c r="CK34" s="344"/>
      <c r="CL34" s="344"/>
      <c r="CM34" s="344"/>
      <c r="CN34" s="344"/>
      <c r="CO34" s="344"/>
      <c r="CP34" s="344"/>
      <c r="CQ34" s="344"/>
      <c r="CR34" s="344"/>
      <c r="CS34" s="344"/>
      <c r="CT34" s="344"/>
      <c r="CU34" s="344"/>
      <c r="CV34" s="344"/>
      <c r="CW34" s="344"/>
      <c r="CX34" s="344"/>
      <c r="CY34" s="344"/>
      <c r="CZ34" s="344"/>
      <c r="DA34" s="344"/>
      <c r="DB34" s="344"/>
      <c r="DC34" s="344"/>
      <c r="DD34" s="344"/>
      <c r="DE34" s="344"/>
      <c r="DF34" s="344"/>
      <c r="DG34" s="344"/>
      <c r="DH34" s="344"/>
      <c r="DI34" s="344"/>
      <c r="DJ34" s="344">
        <f t="shared" ref="DJ34:DK34" si="189">CK34+CM34+CO34+CQ34+CS34+CU34+CW34+CY34+DA34+DC34+DE34+DG34</f>
        <v>0</v>
      </c>
      <c r="DK34" s="344">
        <f t="shared" si="189"/>
        <v>0</v>
      </c>
      <c r="DL34" s="344"/>
      <c r="DM34" s="344"/>
      <c r="DN34" s="344">
        <v>0</v>
      </c>
      <c r="DO34" s="383"/>
      <c r="DP34" s="349"/>
      <c r="DQ34" s="349"/>
      <c r="DR34" s="349"/>
      <c r="DS34" s="349"/>
      <c r="DT34" s="349"/>
      <c r="DU34" s="349"/>
      <c r="DV34" s="349"/>
      <c r="DW34" s="349"/>
      <c r="DX34" s="349"/>
      <c r="DY34" s="349"/>
      <c r="DZ34" s="349"/>
      <c r="EA34" s="349"/>
      <c r="EB34" s="349"/>
      <c r="EC34" s="349"/>
      <c r="ED34" s="349"/>
      <c r="EE34" s="349"/>
      <c r="EF34" s="349"/>
      <c r="EG34" s="349"/>
      <c r="EH34" s="349"/>
      <c r="EI34" s="349"/>
      <c r="EJ34" s="349"/>
      <c r="EK34" s="349"/>
      <c r="EL34" s="349"/>
      <c r="EM34" s="381">
        <f t="shared" si="185"/>
        <v>0</v>
      </c>
      <c r="EN34" s="381">
        <f t="shared" ref="EN34:EO34" si="190">DO34+DQ34+DS34+DU34</f>
        <v>0</v>
      </c>
      <c r="EO34" s="381">
        <f t="shared" si="190"/>
        <v>0</v>
      </c>
      <c r="EP34" s="344">
        <f t="shared" si="175"/>
        <v>0</v>
      </c>
      <c r="EQ34" s="381">
        <f t="shared" si="176"/>
        <v>0</v>
      </c>
      <c r="ER34" s="366">
        <f t="shared" si="181"/>
        <v>0</v>
      </c>
      <c r="ES34" s="367">
        <f t="shared" si="31"/>
        <v>0</v>
      </c>
      <c r="ET34" s="368">
        <f t="shared" si="32"/>
        <v>0</v>
      </c>
      <c r="EU34" s="369">
        <f t="shared" si="38"/>
        <v>0</v>
      </c>
      <c r="EV34" s="369">
        <f t="shared" si="33"/>
        <v>0</v>
      </c>
      <c r="EW34" s="510"/>
      <c r="EX34" s="510"/>
      <c r="EY34" s="510"/>
      <c r="EZ34" s="510"/>
      <c r="FA34" s="510"/>
      <c r="FB34" s="480"/>
      <c r="FC34" s="66"/>
    </row>
    <row r="35" spans="1:159" ht="42.75" customHeight="1" x14ac:dyDescent="0.25">
      <c r="A35" s="494"/>
      <c r="B35" s="521"/>
      <c r="C35" s="527"/>
      <c r="D35" s="494"/>
      <c r="E35" s="494"/>
      <c r="F35" s="71" t="s">
        <v>333</v>
      </c>
      <c r="G35" s="370">
        <f>AA35+BE35+CI35+DM35+EP35</f>
        <v>2379392613</v>
      </c>
      <c r="H35" s="345">
        <v>0</v>
      </c>
      <c r="I35" s="345"/>
      <c r="J35" s="345"/>
      <c r="K35" s="345"/>
      <c r="L35" s="345"/>
      <c r="M35" s="345"/>
      <c r="N35" s="345"/>
      <c r="O35" s="345"/>
      <c r="P35" s="345"/>
      <c r="Q35" s="345"/>
      <c r="R35" s="345"/>
      <c r="S35" s="345"/>
      <c r="T35" s="345"/>
      <c r="U35" s="345"/>
      <c r="V35" s="345"/>
      <c r="W35" s="345"/>
      <c r="X35" s="345"/>
      <c r="Y35" s="345"/>
      <c r="Z35" s="345"/>
      <c r="AA35" s="345"/>
      <c r="AB35" s="351">
        <v>0</v>
      </c>
      <c r="AC35" s="345"/>
      <c r="AD35" s="345"/>
      <c r="AE35" s="345"/>
      <c r="AF35" s="345"/>
      <c r="AG35" s="345"/>
      <c r="AH35" s="345"/>
      <c r="AI35" s="371"/>
      <c r="AJ35" s="371"/>
      <c r="AK35" s="371"/>
      <c r="AL35" s="371"/>
      <c r="AM35" s="345"/>
      <c r="AN35" s="371"/>
      <c r="AO35" s="371"/>
      <c r="AP35" s="371"/>
      <c r="AQ35" s="371"/>
      <c r="AR35" s="371"/>
      <c r="AS35" s="371">
        <v>0</v>
      </c>
      <c r="AT35" s="371">
        <v>0</v>
      </c>
      <c r="AU35" s="371">
        <v>0</v>
      </c>
      <c r="AV35" s="371">
        <v>0</v>
      </c>
      <c r="AW35" s="371">
        <v>0</v>
      </c>
      <c r="AX35" s="371">
        <v>0</v>
      </c>
      <c r="AY35" s="371">
        <v>0</v>
      </c>
      <c r="AZ35" s="371">
        <v>0</v>
      </c>
      <c r="BA35" s="344">
        <f t="shared" si="164"/>
        <v>0</v>
      </c>
      <c r="BB35" s="344">
        <f t="shared" ref="BB35:BC35" si="191">AC35+AE35+AG35+AI35+AK35+AM35+AO35+AQ35+AS35+AU35+AW35+AY35</f>
        <v>0</v>
      </c>
      <c r="BC35" s="344">
        <f t="shared" si="191"/>
        <v>0</v>
      </c>
      <c r="BD35" s="370">
        <f t="shared" si="166"/>
        <v>0</v>
      </c>
      <c r="BE35" s="370">
        <f t="shared" si="167"/>
        <v>0</v>
      </c>
      <c r="BF35" s="370">
        <v>2379392613</v>
      </c>
      <c r="BG35" s="370">
        <v>305470201</v>
      </c>
      <c r="BH35" s="370">
        <v>305470201</v>
      </c>
      <c r="BI35" s="370">
        <v>754220680</v>
      </c>
      <c r="BJ35" s="370">
        <v>754220680</v>
      </c>
      <c r="BK35" s="370">
        <v>376147192</v>
      </c>
      <c r="BL35" s="370">
        <v>470944779</v>
      </c>
      <c r="BM35" s="370">
        <v>388610480</v>
      </c>
      <c r="BN35" s="370">
        <v>416161569</v>
      </c>
      <c r="BO35" s="370">
        <v>326193947</v>
      </c>
      <c r="BP35" s="370">
        <v>291971185</v>
      </c>
      <c r="BQ35" s="370">
        <v>175798013</v>
      </c>
      <c r="BR35" s="370">
        <v>71388866</v>
      </c>
      <c r="BS35" s="370">
        <v>32611633</v>
      </c>
      <c r="BT35" s="370">
        <v>48207266</v>
      </c>
      <c r="BU35" s="370">
        <v>20340467</v>
      </c>
      <c r="BV35" s="370">
        <v>21028067</v>
      </c>
      <c r="BW35" s="370">
        <v>0</v>
      </c>
      <c r="BX35" s="370">
        <v>0</v>
      </c>
      <c r="BY35" s="370">
        <v>0</v>
      </c>
      <c r="BZ35" s="370">
        <v>0</v>
      </c>
      <c r="CA35" s="370">
        <v>0</v>
      </c>
      <c r="CB35" s="370">
        <v>0</v>
      </c>
      <c r="CC35" s="370">
        <v>0</v>
      </c>
      <c r="CD35" s="370">
        <v>0</v>
      </c>
      <c r="CE35" s="370">
        <f t="shared" si="168"/>
        <v>2379392613</v>
      </c>
      <c r="CF35" s="370">
        <f t="shared" ref="CF35:CG35" si="192">BG35+BI35+BK35+BM35+BO35+BQ35+BS35+BU35+BW35+BY35+CA35+CC35</f>
        <v>2379392613</v>
      </c>
      <c r="CG35" s="370">
        <f t="shared" si="192"/>
        <v>2379392613</v>
      </c>
      <c r="CH35" s="370">
        <f t="shared" ref="CH35:CI35" si="193">BG35+BI35+BK35+BM35+BO35+BQ35+BS35+BU35+BW35+BY35+CA35+CC35</f>
        <v>2379392613</v>
      </c>
      <c r="CI35" s="370">
        <f t="shared" si="193"/>
        <v>2379392613</v>
      </c>
      <c r="CJ35" s="370">
        <v>0</v>
      </c>
      <c r="CK35" s="370"/>
      <c r="CL35" s="370"/>
      <c r="CM35" s="370"/>
      <c r="CN35" s="370"/>
      <c r="CO35" s="370"/>
      <c r="CP35" s="370"/>
      <c r="CQ35" s="370"/>
      <c r="CR35" s="370"/>
      <c r="CS35" s="370"/>
      <c r="CT35" s="370"/>
      <c r="CU35" s="370"/>
      <c r="CV35" s="370"/>
      <c r="CW35" s="370"/>
      <c r="CX35" s="370"/>
      <c r="CY35" s="370"/>
      <c r="CZ35" s="370"/>
      <c r="DA35" s="370"/>
      <c r="DB35" s="370"/>
      <c r="DC35" s="370"/>
      <c r="DD35" s="370"/>
      <c r="DE35" s="370"/>
      <c r="DF35" s="370"/>
      <c r="DG35" s="370"/>
      <c r="DH35" s="370"/>
      <c r="DI35" s="370"/>
      <c r="DJ35" s="344">
        <f t="shared" ref="DJ35:DK35" si="194">CK35+CM35+CO35+CQ35+CS35+CU35+CW35+CY35+DA35+DC35+DE35+DG35</f>
        <v>0</v>
      </c>
      <c r="DK35" s="344">
        <f t="shared" si="194"/>
        <v>0</v>
      </c>
      <c r="DL35" s="370"/>
      <c r="DM35" s="370"/>
      <c r="DN35" s="344">
        <v>0</v>
      </c>
      <c r="DO35" s="389"/>
      <c r="DP35" s="371"/>
      <c r="DQ35" s="371"/>
      <c r="DR35" s="371"/>
      <c r="DS35" s="371"/>
      <c r="DT35" s="371"/>
      <c r="DU35" s="371"/>
      <c r="DV35" s="371"/>
      <c r="DW35" s="371"/>
      <c r="DX35" s="371"/>
      <c r="DY35" s="371"/>
      <c r="DZ35" s="371"/>
      <c r="EA35" s="371"/>
      <c r="EB35" s="371"/>
      <c r="EC35" s="371"/>
      <c r="ED35" s="371"/>
      <c r="EE35" s="371"/>
      <c r="EF35" s="371"/>
      <c r="EG35" s="371"/>
      <c r="EH35" s="371"/>
      <c r="EI35" s="371"/>
      <c r="EJ35" s="371"/>
      <c r="EK35" s="371"/>
      <c r="EL35" s="371"/>
      <c r="EM35" s="381">
        <f t="shared" si="185"/>
        <v>0</v>
      </c>
      <c r="EN35" s="381">
        <f t="shared" ref="EN35:EO35" si="195">DO35+DQ35+DS35+DU35</f>
        <v>0</v>
      </c>
      <c r="EO35" s="381">
        <f t="shared" si="195"/>
        <v>0</v>
      </c>
      <c r="EP35" s="344">
        <f t="shared" si="175"/>
        <v>0</v>
      </c>
      <c r="EQ35" s="381">
        <f t="shared" si="176"/>
        <v>0</v>
      </c>
      <c r="ER35" s="366">
        <f t="shared" si="181"/>
        <v>0</v>
      </c>
      <c r="ES35" s="367">
        <f t="shared" si="31"/>
        <v>0</v>
      </c>
      <c r="ET35" s="368">
        <f t="shared" si="32"/>
        <v>0</v>
      </c>
      <c r="EU35" s="369">
        <f t="shared" si="38"/>
        <v>1</v>
      </c>
      <c r="EV35" s="369">
        <f t="shared" si="33"/>
        <v>1</v>
      </c>
      <c r="EW35" s="510"/>
      <c r="EX35" s="510"/>
      <c r="EY35" s="510"/>
      <c r="EZ35" s="510"/>
      <c r="FA35" s="510"/>
      <c r="FB35" s="480"/>
      <c r="FC35" s="66"/>
    </row>
    <row r="36" spans="1:159" ht="44.25" customHeight="1" thickBot="1" x14ac:dyDescent="0.3">
      <c r="A36" s="494"/>
      <c r="B36" s="521"/>
      <c r="C36" s="527"/>
      <c r="D36" s="494"/>
      <c r="E36" s="494"/>
      <c r="F36" s="70" t="s">
        <v>334</v>
      </c>
      <c r="G36" s="347">
        <f t="shared" ref="G36:H36" si="196">G31+G34</f>
        <v>3000</v>
      </c>
      <c r="H36" s="411">
        <f t="shared" si="196"/>
        <v>15689</v>
      </c>
      <c r="I36" s="412"/>
      <c r="J36" s="412"/>
      <c r="K36" s="412"/>
      <c r="L36" s="412"/>
      <c r="M36" s="412"/>
      <c r="N36" s="413"/>
      <c r="O36" s="412"/>
      <c r="P36" s="413"/>
      <c r="Q36" s="412"/>
      <c r="R36" s="414"/>
      <c r="S36" s="412"/>
      <c r="T36" s="393"/>
      <c r="U36" s="347"/>
      <c r="V36" s="411"/>
      <c r="W36" s="411"/>
      <c r="X36" s="411"/>
      <c r="Y36" s="411"/>
      <c r="Z36" s="411"/>
      <c r="AA36" s="411"/>
      <c r="AB36" s="347">
        <v>0</v>
      </c>
      <c r="AC36" s="347"/>
      <c r="AD36" s="347"/>
      <c r="AE36" s="347"/>
      <c r="AF36" s="347"/>
      <c r="AG36" s="347"/>
      <c r="AH36" s="347"/>
      <c r="AI36" s="347"/>
      <c r="AJ36" s="347"/>
      <c r="AK36" s="347"/>
      <c r="AL36" s="347"/>
      <c r="AM36" s="347"/>
      <c r="AN36" s="347"/>
      <c r="AO36" s="347"/>
      <c r="AP36" s="347"/>
      <c r="AQ36" s="347"/>
      <c r="AR36" s="347"/>
      <c r="AS36" s="418">
        <f t="shared" ref="AS36:AZ36" si="197">AS31+AS34</f>
        <v>0</v>
      </c>
      <c r="AT36" s="418">
        <f t="shared" si="197"/>
        <v>0</v>
      </c>
      <c r="AU36" s="417">
        <f t="shared" si="197"/>
        <v>0</v>
      </c>
      <c r="AV36" s="417">
        <f t="shared" si="197"/>
        <v>0</v>
      </c>
      <c r="AW36" s="417">
        <f t="shared" si="197"/>
        <v>3000</v>
      </c>
      <c r="AX36" s="417">
        <f t="shared" si="197"/>
        <v>3000</v>
      </c>
      <c r="AY36" s="417">
        <f t="shared" si="197"/>
        <v>0</v>
      </c>
      <c r="AZ36" s="417">
        <f t="shared" si="197"/>
        <v>0</v>
      </c>
      <c r="BA36" s="347">
        <f t="shared" si="164"/>
        <v>3000</v>
      </c>
      <c r="BB36" s="347">
        <f t="shared" ref="BB36:BC36" si="198">AC36+AE36+AG36+AI36+AK36+AM36+AO36+AQ36+AS36+AU36+AW36+AY36</f>
        <v>3000</v>
      </c>
      <c r="BC36" s="347">
        <f t="shared" si="198"/>
        <v>3000</v>
      </c>
      <c r="BD36" s="347">
        <f t="shared" si="166"/>
        <v>3000</v>
      </c>
      <c r="BE36" s="393">
        <f t="shared" si="167"/>
        <v>3000</v>
      </c>
      <c r="BF36" s="347">
        <v>0</v>
      </c>
      <c r="BG36" s="347"/>
      <c r="BH36" s="347"/>
      <c r="BI36" s="347"/>
      <c r="BJ36" s="411"/>
      <c r="BK36" s="347"/>
      <c r="BL36" s="347"/>
      <c r="BM36" s="347"/>
      <c r="BN36" s="347"/>
      <c r="BO36" s="347"/>
      <c r="BP36" s="347"/>
      <c r="BQ36" s="347"/>
      <c r="BR36" s="347"/>
      <c r="BS36" s="347"/>
      <c r="BT36" s="347"/>
      <c r="BU36" s="347"/>
      <c r="BV36" s="347"/>
      <c r="BW36" s="411"/>
      <c r="BX36" s="411"/>
      <c r="BY36" s="347"/>
      <c r="BZ36" s="347"/>
      <c r="CA36" s="347"/>
      <c r="CB36" s="347"/>
      <c r="CC36" s="347"/>
      <c r="CD36" s="347"/>
      <c r="CE36" s="347">
        <f t="shared" si="168"/>
        <v>0</v>
      </c>
      <c r="CF36" s="347">
        <f>BG36+BI36+BK36+BM36+BO36+BQ36+BS36+BU36+BW36</f>
        <v>0</v>
      </c>
      <c r="CG36" s="347">
        <f>BH36+BJ36+BL36+BN36+BP36+BR36+BT36+BV36+BX36+BZ36+CB36+CD36</f>
        <v>0</v>
      </c>
      <c r="CH36" s="347">
        <f t="shared" ref="CH36:CI36" si="199">BG36+BI36+BK36+BM36+BO36+BQ36+BS36+BU36+BW36+BY36+CA36+CC36</f>
        <v>0</v>
      </c>
      <c r="CI36" s="347">
        <f t="shared" si="199"/>
        <v>0</v>
      </c>
      <c r="CJ36" s="347">
        <v>0</v>
      </c>
      <c r="CK36" s="347"/>
      <c r="CL36" s="347"/>
      <c r="CM36" s="347"/>
      <c r="CN36" s="347"/>
      <c r="CO36" s="347"/>
      <c r="CP36" s="347"/>
      <c r="CQ36" s="347"/>
      <c r="CR36" s="347"/>
      <c r="CS36" s="347"/>
      <c r="CT36" s="347"/>
      <c r="CU36" s="347"/>
      <c r="CV36" s="347"/>
      <c r="CW36" s="347"/>
      <c r="CX36" s="347"/>
      <c r="CY36" s="347"/>
      <c r="CZ36" s="347"/>
      <c r="DA36" s="347"/>
      <c r="DB36" s="347"/>
      <c r="DC36" s="347"/>
      <c r="DD36" s="347"/>
      <c r="DE36" s="347"/>
      <c r="DF36" s="347"/>
      <c r="DG36" s="347"/>
      <c r="DH36" s="347"/>
      <c r="DI36" s="347"/>
      <c r="DJ36" s="347">
        <f t="shared" ref="DJ36:DK36" si="200">CK36+CM36+CO36+CQ36+CS36+CU36+CW36+CY36+DA36+DC36+DE36+DG36</f>
        <v>0</v>
      </c>
      <c r="DK36" s="347">
        <f t="shared" si="200"/>
        <v>0</v>
      </c>
      <c r="DL36" s="347"/>
      <c r="DM36" s="347"/>
      <c r="DN36" s="347">
        <v>0</v>
      </c>
      <c r="DO36" s="422"/>
      <c r="DP36" s="423"/>
      <c r="DQ36" s="423"/>
      <c r="DR36" s="423"/>
      <c r="DS36" s="423"/>
      <c r="DT36" s="423"/>
      <c r="DU36" s="423"/>
      <c r="DV36" s="423"/>
      <c r="DW36" s="423"/>
      <c r="DX36" s="423"/>
      <c r="DY36" s="423"/>
      <c r="DZ36" s="423"/>
      <c r="EA36" s="423"/>
      <c r="EB36" s="423"/>
      <c r="EC36" s="423"/>
      <c r="ED36" s="423"/>
      <c r="EE36" s="423"/>
      <c r="EF36" s="423"/>
      <c r="EG36" s="423"/>
      <c r="EH36" s="423"/>
      <c r="EI36" s="423"/>
      <c r="EJ36" s="423"/>
      <c r="EK36" s="423"/>
      <c r="EL36" s="423"/>
      <c r="EM36" s="424">
        <f t="shared" si="185"/>
        <v>0</v>
      </c>
      <c r="EN36" s="424">
        <f t="shared" ref="EN36:EO36" si="201">DO36+DQ36+DS36+DU36</f>
        <v>0</v>
      </c>
      <c r="EO36" s="424">
        <f t="shared" si="201"/>
        <v>0</v>
      </c>
      <c r="EP36" s="347">
        <f t="shared" si="175"/>
        <v>0</v>
      </c>
      <c r="EQ36" s="424">
        <f>DR36+DT36+DV36+DP36</f>
        <v>0</v>
      </c>
      <c r="ER36" s="395">
        <f t="shared" si="181"/>
        <v>0</v>
      </c>
      <c r="ES36" s="396">
        <f t="shared" si="31"/>
        <v>0</v>
      </c>
      <c r="ET36" s="397">
        <f t="shared" si="32"/>
        <v>0</v>
      </c>
      <c r="EU36" s="398">
        <f t="shared" si="38"/>
        <v>1</v>
      </c>
      <c r="EV36" s="398">
        <f t="shared" si="33"/>
        <v>1</v>
      </c>
      <c r="EW36" s="510"/>
      <c r="EX36" s="510"/>
      <c r="EY36" s="510"/>
      <c r="EZ36" s="510"/>
      <c r="FA36" s="510"/>
      <c r="FB36" s="480"/>
      <c r="FC36" s="66"/>
    </row>
    <row r="37" spans="1:159" ht="44.25" customHeight="1" thickBot="1" x14ac:dyDescent="0.3">
      <c r="A37" s="530"/>
      <c r="B37" s="525"/>
      <c r="C37" s="528"/>
      <c r="D37" s="530"/>
      <c r="E37" s="530"/>
      <c r="F37" s="72" t="s">
        <v>335</v>
      </c>
      <c r="G37" s="403">
        <f t="shared" ref="G37:DI37" si="202">G32+G35</f>
        <v>15358437814</v>
      </c>
      <c r="H37" s="404">
        <f t="shared" si="202"/>
        <v>849519000</v>
      </c>
      <c r="I37" s="404">
        <f t="shared" si="202"/>
        <v>0</v>
      </c>
      <c r="J37" s="404">
        <f t="shared" si="202"/>
        <v>0</v>
      </c>
      <c r="K37" s="404">
        <f t="shared" si="202"/>
        <v>0</v>
      </c>
      <c r="L37" s="404">
        <f t="shared" si="202"/>
        <v>0</v>
      </c>
      <c r="M37" s="404">
        <f t="shared" si="202"/>
        <v>0</v>
      </c>
      <c r="N37" s="404">
        <f t="shared" si="202"/>
        <v>0</v>
      </c>
      <c r="O37" s="404">
        <f t="shared" si="202"/>
        <v>0</v>
      </c>
      <c r="P37" s="404">
        <f t="shared" si="202"/>
        <v>0</v>
      </c>
      <c r="Q37" s="404">
        <f t="shared" si="202"/>
        <v>0</v>
      </c>
      <c r="R37" s="404">
        <f t="shared" si="202"/>
        <v>0</v>
      </c>
      <c r="S37" s="404">
        <f t="shared" si="202"/>
        <v>0</v>
      </c>
      <c r="T37" s="404">
        <f t="shared" si="202"/>
        <v>0</v>
      </c>
      <c r="U37" s="404">
        <f t="shared" si="202"/>
        <v>0</v>
      </c>
      <c r="V37" s="404">
        <f t="shared" si="202"/>
        <v>0</v>
      </c>
      <c r="W37" s="404">
        <f t="shared" si="202"/>
        <v>0</v>
      </c>
      <c r="X37" s="404">
        <f t="shared" si="202"/>
        <v>0</v>
      </c>
      <c r="Y37" s="404">
        <f t="shared" si="202"/>
        <v>0</v>
      </c>
      <c r="Z37" s="404">
        <f t="shared" si="202"/>
        <v>0</v>
      </c>
      <c r="AA37" s="404">
        <f t="shared" si="202"/>
        <v>0</v>
      </c>
      <c r="AB37" s="404">
        <f t="shared" si="202"/>
        <v>0</v>
      </c>
      <c r="AC37" s="404">
        <f t="shared" si="202"/>
        <v>0</v>
      </c>
      <c r="AD37" s="404">
        <f t="shared" si="202"/>
        <v>0</v>
      </c>
      <c r="AE37" s="404">
        <f t="shared" si="202"/>
        <v>0</v>
      </c>
      <c r="AF37" s="404">
        <f t="shared" si="202"/>
        <v>0</v>
      </c>
      <c r="AG37" s="404">
        <f t="shared" si="202"/>
        <v>0</v>
      </c>
      <c r="AH37" s="404">
        <f t="shared" si="202"/>
        <v>0</v>
      </c>
      <c r="AI37" s="404">
        <f t="shared" si="202"/>
        <v>0</v>
      </c>
      <c r="AJ37" s="404">
        <f t="shared" si="202"/>
        <v>0</v>
      </c>
      <c r="AK37" s="404">
        <f t="shared" si="202"/>
        <v>0</v>
      </c>
      <c r="AL37" s="404">
        <f t="shared" si="202"/>
        <v>0</v>
      </c>
      <c r="AM37" s="404">
        <f t="shared" si="202"/>
        <v>0</v>
      </c>
      <c r="AN37" s="404">
        <f t="shared" si="202"/>
        <v>0</v>
      </c>
      <c r="AO37" s="404">
        <f t="shared" si="202"/>
        <v>0</v>
      </c>
      <c r="AP37" s="404">
        <f t="shared" si="202"/>
        <v>0</v>
      </c>
      <c r="AQ37" s="404">
        <f t="shared" si="202"/>
        <v>0</v>
      </c>
      <c r="AR37" s="404">
        <f t="shared" si="202"/>
        <v>0</v>
      </c>
      <c r="AS37" s="404">
        <f t="shared" si="202"/>
        <v>1201486000</v>
      </c>
      <c r="AT37" s="404">
        <f t="shared" si="202"/>
        <v>893634000</v>
      </c>
      <c r="AU37" s="404">
        <f t="shared" si="202"/>
        <v>11798514000</v>
      </c>
      <c r="AV37" s="404">
        <f t="shared" si="202"/>
        <v>631685000</v>
      </c>
      <c r="AW37" s="404">
        <f t="shared" si="202"/>
        <v>0</v>
      </c>
      <c r="AX37" s="404">
        <f t="shared" si="202"/>
        <v>10232776116</v>
      </c>
      <c r="AY37" s="404">
        <f t="shared" si="202"/>
        <v>0</v>
      </c>
      <c r="AZ37" s="404">
        <f t="shared" si="202"/>
        <v>1220950085</v>
      </c>
      <c r="BA37" s="404">
        <f t="shared" si="202"/>
        <v>13000000000</v>
      </c>
      <c r="BB37" s="404">
        <f t="shared" si="202"/>
        <v>13000000000</v>
      </c>
      <c r="BC37" s="404">
        <f t="shared" si="202"/>
        <v>12979045201</v>
      </c>
      <c r="BD37" s="404">
        <f t="shared" si="202"/>
        <v>13000000000</v>
      </c>
      <c r="BE37" s="404">
        <f t="shared" si="202"/>
        <v>12979045201</v>
      </c>
      <c r="BF37" s="404">
        <f t="shared" si="202"/>
        <v>2379392613</v>
      </c>
      <c r="BG37" s="404">
        <f t="shared" si="202"/>
        <v>305470201</v>
      </c>
      <c r="BH37" s="404">
        <f t="shared" si="202"/>
        <v>305470201</v>
      </c>
      <c r="BI37" s="404">
        <f t="shared" si="202"/>
        <v>754220680</v>
      </c>
      <c r="BJ37" s="404">
        <f t="shared" si="202"/>
        <v>754220680</v>
      </c>
      <c r="BK37" s="404">
        <f t="shared" si="202"/>
        <v>376147192</v>
      </c>
      <c r="BL37" s="404">
        <f t="shared" si="202"/>
        <v>470944779</v>
      </c>
      <c r="BM37" s="404">
        <f t="shared" si="202"/>
        <v>388610480</v>
      </c>
      <c r="BN37" s="404">
        <f t="shared" si="202"/>
        <v>416161569</v>
      </c>
      <c r="BO37" s="404">
        <f t="shared" si="202"/>
        <v>326193947</v>
      </c>
      <c r="BP37" s="404">
        <f t="shared" si="202"/>
        <v>291971185</v>
      </c>
      <c r="BQ37" s="404">
        <f t="shared" si="202"/>
        <v>175798013</v>
      </c>
      <c r="BR37" s="404">
        <f t="shared" si="202"/>
        <v>71388866</v>
      </c>
      <c r="BS37" s="404">
        <f t="shared" si="202"/>
        <v>32611633</v>
      </c>
      <c r="BT37" s="404">
        <f t="shared" si="202"/>
        <v>48207266</v>
      </c>
      <c r="BU37" s="404">
        <f t="shared" si="202"/>
        <v>20340467</v>
      </c>
      <c r="BV37" s="404">
        <f t="shared" si="202"/>
        <v>21028067</v>
      </c>
      <c r="BW37" s="404">
        <f t="shared" si="202"/>
        <v>0</v>
      </c>
      <c r="BX37" s="404">
        <f t="shared" si="202"/>
        <v>0</v>
      </c>
      <c r="BY37" s="404">
        <f t="shared" si="202"/>
        <v>0</v>
      </c>
      <c r="BZ37" s="404">
        <f t="shared" si="202"/>
        <v>0</v>
      </c>
      <c r="CA37" s="404">
        <f t="shared" si="202"/>
        <v>0</v>
      </c>
      <c r="CB37" s="404">
        <f t="shared" si="202"/>
        <v>0</v>
      </c>
      <c r="CC37" s="404">
        <f t="shared" si="202"/>
        <v>0</v>
      </c>
      <c r="CD37" s="404">
        <f t="shared" si="202"/>
        <v>0</v>
      </c>
      <c r="CE37" s="404">
        <f t="shared" si="202"/>
        <v>2379392613</v>
      </c>
      <c r="CF37" s="404">
        <f t="shared" si="202"/>
        <v>2379392613</v>
      </c>
      <c r="CG37" s="404">
        <f t="shared" si="202"/>
        <v>2379392613</v>
      </c>
      <c r="CH37" s="404">
        <f t="shared" si="202"/>
        <v>2379392613</v>
      </c>
      <c r="CI37" s="404">
        <f t="shared" si="202"/>
        <v>2379392613</v>
      </c>
      <c r="CJ37" s="404">
        <f t="shared" si="202"/>
        <v>0</v>
      </c>
      <c r="CK37" s="404">
        <f t="shared" si="202"/>
        <v>0</v>
      </c>
      <c r="CL37" s="404">
        <f t="shared" si="202"/>
        <v>0</v>
      </c>
      <c r="CM37" s="404">
        <f t="shared" si="202"/>
        <v>0</v>
      </c>
      <c r="CN37" s="404">
        <f t="shared" si="202"/>
        <v>0</v>
      </c>
      <c r="CO37" s="404">
        <f t="shared" si="202"/>
        <v>0</v>
      </c>
      <c r="CP37" s="404">
        <f t="shared" si="202"/>
        <v>0</v>
      </c>
      <c r="CQ37" s="404">
        <f t="shared" si="202"/>
        <v>0</v>
      </c>
      <c r="CR37" s="404">
        <f t="shared" si="202"/>
        <v>0</v>
      </c>
      <c r="CS37" s="404">
        <f t="shared" si="202"/>
        <v>0</v>
      </c>
      <c r="CT37" s="404">
        <f t="shared" si="202"/>
        <v>0</v>
      </c>
      <c r="CU37" s="404">
        <f t="shared" si="202"/>
        <v>0</v>
      </c>
      <c r="CV37" s="404">
        <f t="shared" si="202"/>
        <v>0</v>
      </c>
      <c r="CW37" s="404">
        <f t="shared" si="202"/>
        <v>0</v>
      </c>
      <c r="CX37" s="404">
        <f t="shared" si="202"/>
        <v>0</v>
      </c>
      <c r="CY37" s="404">
        <f t="shared" si="202"/>
        <v>0</v>
      </c>
      <c r="CZ37" s="404">
        <f t="shared" si="202"/>
        <v>0</v>
      </c>
      <c r="DA37" s="404">
        <f t="shared" si="202"/>
        <v>0</v>
      </c>
      <c r="DB37" s="404">
        <f t="shared" si="202"/>
        <v>0</v>
      </c>
      <c r="DC37" s="404">
        <f t="shared" si="202"/>
        <v>0</v>
      </c>
      <c r="DD37" s="404">
        <f t="shared" si="202"/>
        <v>0</v>
      </c>
      <c r="DE37" s="404">
        <f t="shared" si="202"/>
        <v>0</v>
      </c>
      <c r="DF37" s="404">
        <f t="shared" si="202"/>
        <v>0</v>
      </c>
      <c r="DG37" s="404">
        <f t="shared" si="202"/>
        <v>0</v>
      </c>
      <c r="DH37" s="404">
        <f t="shared" si="202"/>
        <v>0</v>
      </c>
      <c r="DI37" s="404">
        <f t="shared" si="202"/>
        <v>0</v>
      </c>
      <c r="DJ37" s="405">
        <f t="shared" ref="DJ37:DK37" si="203">CK37+CM37+CO37+CQ37+CS37+CU37+CW37+CY37+DA37+DC37+DE37+DG37</f>
        <v>0</v>
      </c>
      <c r="DK37" s="405">
        <f t="shared" si="203"/>
        <v>0</v>
      </c>
      <c r="DL37" s="404">
        <f t="shared" ref="DL37:DM37" si="204">DL32+DL35</f>
        <v>0</v>
      </c>
      <c r="DM37" s="404">
        <f t="shared" si="204"/>
        <v>0</v>
      </c>
      <c r="DN37" s="425">
        <v>0</v>
      </c>
      <c r="DO37" s="425">
        <v>0</v>
      </c>
      <c r="DP37" s="425">
        <v>0</v>
      </c>
      <c r="DQ37" s="425">
        <v>0</v>
      </c>
      <c r="DR37" s="425">
        <v>0</v>
      </c>
      <c r="DS37" s="425">
        <v>0</v>
      </c>
      <c r="DT37" s="425">
        <v>0</v>
      </c>
      <c r="DU37" s="425">
        <v>0</v>
      </c>
      <c r="DV37" s="425">
        <v>0</v>
      </c>
      <c r="DW37" s="425">
        <v>0</v>
      </c>
      <c r="DX37" s="425">
        <v>0</v>
      </c>
      <c r="DY37" s="425">
        <v>0</v>
      </c>
      <c r="DZ37" s="425">
        <v>0</v>
      </c>
      <c r="EA37" s="425">
        <v>0</v>
      </c>
      <c r="EB37" s="425">
        <v>0</v>
      </c>
      <c r="EC37" s="425">
        <v>0</v>
      </c>
      <c r="ED37" s="425">
        <v>0</v>
      </c>
      <c r="EE37" s="425">
        <v>0</v>
      </c>
      <c r="EF37" s="425">
        <v>0</v>
      </c>
      <c r="EG37" s="425">
        <v>0</v>
      </c>
      <c r="EH37" s="425">
        <v>0</v>
      </c>
      <c r="EI37" s="425">
        <v>0</v>
      </c>
      <c r="EJ37" s="425">
        <v>0</v>
      </c>
      <c r="EK37" s="425">
        <v>0</v>
      </c>
      <c r="EL37" s="425">
        <v>0</v>
      </c>
      <c r="EM37" s="425">
        <v>0</v>
      </c>
      <c r="EN37" s="425">
        <v>0</v>
      </c>
      <c r="EO37" s="425">
        <v>0</v>
      </c>
      <c r="EP37" s="425">
        <v>0</v>
      </c>
      <c r="EQ37" s="425">
        <v>0</v>
      </c>
      <c r="ER37" s="407">
        <f t="shared" si="181"/>
        <v>0</v>
      </c>
      <c r="ES37" s="407">
        <f t="shared" si="31"/>
        <v>0</v>
      </c>
      <c r="ET37" s="408">
        <f t="shared" si="32"/>
        <v>0</v>
      </c>
      <c r="EU37" s="409">
        <f t="shared" si="38"/>
        <v>0.99863747551497661</v>
      </c>
      <c r="EV37" s="410">
        <f t="shared" si="33"/>
        <v>1</v>
      </c>
      <c r="EW37" s="513"/>
      <c r="EX37" s="511"/>
      <c r="EY37" s="511"/>
      <c r="EZ37" s="511"/>
      <c r="FA37" s="511"/>
      <c r="FB37" s="480"/>
      <c r="FC37" s="75"/>
    </row>
    <row r="38" spans="1:159" ht="44.25" customHeight="1" x14ac:dyDescent="0.25">
      <c r="A38" s="531" t="s">
        <v>344</v>
      </c>
      <c r="B38" s="524">
        <v>5</v>
      </c>
      <c r="C38" s="526" t="s">
        <v>349</v>
      </c>
      <c r="D38" s="529" t="s">
        <v>350</v>
      </c>
      <c r="E38" s="531">
        <v>160</v>
      </c>
      <c r="F38" s="73" t="s">
        <v>327</v>
      </c>
      <c r="G38" s="374">
        <v>1</v>
      </c>
      <c r="H38" s="374">
        <v>15689</v>
      </c>
      <c r="I38" s="374"/>
      <c r="J38" s="374"/>
      <c r="K38" s="374"/>
      <c r="L38" s="374"/>
      <c r="M38" s="374"/>
      <c r="N38" s="375"/>
      <c r="O38" s="374"/>
      <c r="P38" s="375"/>
      <c r="Q38" s="374"/>
      <c r="R38" s="376"/>
      <c r="S38" s="374"/>
      <c r="T38" s="375"/>
      <c r="U38" s="374"/>
      <c r="V38" s="374"/>
      <c r="W38" s="374"/>
      <c r="X38" s="374"/>
      <c r="Y38" s="374"/>
      <c r="Z38" s="374"/>
      <c r="AA38" s="374"/>
      <c r="AB38" s="374">
        <v>0</v>
      </c>
      <c r="AC38" s="374"/>
      <c r="AD38" s="374"/>
      <c r="AE38" s="374"/>
      <c r="AF38" s="374"/>
      <c r="AG38" s="374"/>
      <c r="AH38" s="374"/>
      <c r="AI38" s="374"/>
      <c r="AJ38" s="374"/>
      <c r="AK38" s="374"/>
      <c r="AL38" s="374"/>
      <c r="AM38" s="374"/>
      <c r="AN38" s="374"/>
      <c r="AO38" s="374"/>
      <c r="AP38" s="374"/>
      <c r="AQ38" s="374"/>
      <c r="AR38" s="374"/>
      <c r="AS38" s="374">
        <v>0</v>
      </c>
      <c r="AT38" s="374">
        <v>0</v>
      </c>
      <c r="AU38" s="374">
        <v>0</v>
      </c>
      <c r="AV38" s="374">
        <v>0</v>
      </c>
      <c r="AW38" s="374">
        <v>3000</v>
      </c>
      <c r="AX38" s="374">
        <v>3000</v>
      </c>
      <c r="AY38" s="374">
        <v>0</v>
      </c>
      <c r="AZ38" s="374">
        <v>0</v>
      </c>
      <c r="BA38" s="374">
        <f t="shared" ref="BA38:BA43" si="205">AC38+AE38+AG38+AI38+AK38+AM38+AO38+AQ38+AS38+AU38+AW38+AY38</f>
        <v>3000</v>
      </c>
      <c r="BB38" s="374">
        <f t="shared" ref="BB38:BC38" si="206">AC38+AE38+AG38+AI38+AK38+AM38+AO38+AQ38+AS38+AU38+AW38+AY38</f>
        <v>3000</v>
      </c>
      <c r="BC38" s="374">
        <f t="shared" si="206"/>
        <v>3000</v>
      </c>
      <c r="BD38" s="374"/>
      <c r="BE38" s="375"/>
      <c r="BF38" s="374">
        <v>1</v>
      </c>
      <c r="BG38" s="374"/>
      <c r="BH38" s="374"/>
      <c r="BI38" s="374"/>
      <c r="BJ38" s="377"/>
      <c r="BK38" s="374"/>
      <c r="BL38" s="374"/>
      <c r="BM38" s="374"/>
      <c r="BN38" s="374"/>
      <c r="BO38" s="374"/>
      <c r="BP38" s="374"/>
      <c r="BQ38" s="374"/>
      <c r="BR38" s="374"/>
      <c r="BS38" s="374"/>
      <c r="BT38" s="374"/>
      <c r="BU38" s="374">
        <v>0</v>
      </c>
      <c r="BV38" s="374">
        <v>0</v>
      </c>
      <c r="BW38" s="375">
        <v>0.25</v>
      </c>
      <c r="BX38" s="375">
        <v>0.25</v>
      </c>
      <c r="BY38" s="375">
        <v>0.25</v>
      </c>
      <c r="BZ38" s="375">
        <v>0.25</v>
      </c>
      <c r="CA38" s="375">
        <v>0.25</v>
      </c>
      <c r="CB38" s="375">
        <v>0.25</v>
      </c>
      <c r="CC38" s="375">
        <v>0.25</v>
      </c>
      <c r="CD38" s="375">
        <v>0.25</v>
      </c>
      <c r="CE38" s="374">
        <f t="shared" ref="CE38:CE40" si="207">BG38+BI38+BK38+BM38+BO38+BQ38+BS38+BU38+BW38+BY38+CA38+CC38</f>
        <v>1</v>
      </c>
      <c r="CF38" s="374">
        <f t="shared" ref="CF38:CG38" si="208">BG38+BI38+BK38+BM38+BO38+BQ38+BS38+BU38+BW38+BY38+CA38+CC38</f>
        <v>1</v>
      </c>
      <c r="CG38" s="375">
        <f t="shared" si="208"/>
        <v>1</v>
      </c>
      <c r="CH38" s="375">
        <f t="shared" ref="CH38:CI38" si="209">BG38+BI38+BK38+BM38+BO38+BQ38+BS38+BU38+BW38+BY38+CA38+CC38</f>
        <v>1</v>
      </c>
      <c r="CI38" s="374">
        <f t="shared" si="209"/>
        <v>1</v>
      </c>
      <c r="CJ38" s="374">
        <v>1</v>
      </c>
      <c r="CK38" s="374">
        <v>0</v>
      </c>
      <c r="CL38" s="374">
        <v>0</v>
      </c>
      <c r="CM38" s="375">
        <v>0</v>
      </c>
      <c r="CN38" s="374">
        <v>0</v>
      </c>
      <c r="CO38" s="375">
        <v>0.16</v>
      </c>
      <c r="CP38" s="375">
        <v>0.16</v>
      </c>
      <c r="CQ38" s="375">
        <v>0.16</v>
      </c>
      <c r="CR38" s="375">
        <v>0.16</v>
      </c>
      <c r="CS38" s="375">
        <v>0.17</v>
      </c>
      <c r="CT38" s="375">
        <v>0.17</v>
      </c>
      <c r="CU38" s="375">
        <v>0.17</v>
      </c>
      <c r="CV38" s="375">
        <v>0.17</v>
      </c>
      <c r="CW38" s="375">
        <v>0.17</v>
      </c>
      <c r="CX38" s="375">
        <v>0.17</v>
      </c>
      <c r="CY38" s="375">
        <v>0.17</v>
      </c>
      <c r="CZ38" s="375">
        <v>0.15</v>
      </c>
      <c r="DA38" s="390">
        <v>0</v>
      </c>
      <c r="DB38" s="375">
        <v>0.02</v>
      </c>
      <c r="DC38" s="374">
        <v>0</v>
      </c>
      <c r="DD38" s="374">
        <v>0</v>
      </c>
      <c r="DE38" s="374">
        <v>0</v>
      </c>
      <c r="DF38" s="374">
        <v>0</v>
      </c>
      <c r="DG38" s="374">
        <v>0</v>
      </c>
      <c r="DH38" s="374">
        <v>0</v>
      </c>
      <c r="DI38" s="374">
        <f t="shared" ref="DI38:DI40" si="210">CK38+CM38+CO38+CQ38+CS38+CU38+CW38+CY38+DA38+DC38+DE38+DG38</f>
        <v>1</v>
      </c>
      <c r="DJ38" s="374">
        <f t="shared" ref="DJ38:DK38" si="211">CK38+CM38+CO38+CQ38+CS38+CU38+CW38+CY38+DA38+DC38+DE38+DG38</f>
        <v>1</v>
      </c>
      <c r="DK38" s="374">
        <f t="shared" si="211"/>
        <v>1</v>
      </c>
      <c r="DL38" s="374">
        <f t="shared" ref="DL38:DM38" si="212">CK38+CM38+CO38+CQ38+CS38+CU38+CW38+CY38+DA38+DC38+DE38+DG38</f>
        <v>1</v>
      </c>
      <c r="DM38" s="375">
        <f t="shared" si="212"/>
        <v>1</v>
      </c>
      <c r="DN38" s="374">
        <v>0</v>
      </c>
      <c r="DO38" s="415"/>
      <c r="DP38" s="375"/>
      <c r="DQ38" s="375"/>
      <c r="DR38" s="375"/>
      <c r="DS38" s="375"/>
      <c r="DT38" s="375"/>
      <c r="DU38" s="375"/>
      <c r="DV38" s="375"/>
      <c r="DW38" s="375"/>
      <c r="DX38" s="375"/>
      <c r="DY38" s="375"/>
      <c r="DZ38" s="375"/>
      <c r="EA38" s="375"/>
      <c r="EB38" s="375"/>
      <c r="EC38" s="375"/>
      <c r="ED38" s="375"/>
      <c r="EE38" s="375"/>
      <c r="EF38" s="375"/>
      <c r="EG38" s="374"/>
      <c r="EH38" s="374"/>
      <c r="EI38" s="374"/>
      <c r="EJ38" s="374"/>
      <c r="EK38" s="374"/>
      <c r="EL38" s="374"/>
      <c r="EM38" s="415">
        <f t="shared" ref="EM38:EM39" si="213">EK38+EI38+EG38+EE38+EC38+EA38+DY38+DW38+DU38+DS38+DQ38+DO38</f>
        <v>0</v>
      </c>
      <c r="EN38" s="415">
        <f t="shared" ref="EN38:EO38" si="214">DO38+DQ38+DS38+DU38</f>
        <v>0</v>
      </c>
      <c r="EO38" s="415">
        <f t="shared" si="214"/>
        <v>0</v>
      </c>
      <c r="EP38" s="374">
        <f t="shared" ref="EP38:EP43" si="215">DO38+DQ38+DS38+DU38+DW38</f>
        <v>0</v>
      </c>
      <c r="EQ38" s="415">
        <f t="shared" ref="EQ38:EQ41" si="216">DP38+DR38+DT38+DV38</f>
        <v>0</v>
      </c>
      <c r="ER38" s="400">
        <f t="shared" si="181"/>
        <v>0</v>
      </c>
      <c r="ES38" s="400">
        <f t="shared" si="31"/>
        <v>0</v>
      </c>
      <c r="ET38" s="401">
        <f t="shared" si="32"/>
        <v>0</v>
      </c>
      <c r="EU38" s="402">
        <f t="shared" si="38"/>
        <v>1</v>
      </c>
      <c r="EV38" s="402">
        <f>1/1</f>
        <v>1</v>
      </c>
      <c r="EW38" s="546" t="s">
        <v>351</v>
      </c>
      <c r="EX38" s="509" t="s">
        <v>179</v>
      </c>
      <c r="EY38" s="509" t="s">
        <v>180</v>
      </c>
      <c r="EZ38" s="548" t="s">
        <v>347</v>
      </c>
      <c r="FA38" s="509" t="s">
        <v>352</v>
      </c>
      <c r="FB38" s="549"/>
      <c r="FC38" s="66"/>
    </row>
    <row r="39" spans="1:159" ht="44.25" customHeight="1" x14ac:dyDescent="0.25">
      <c r="A39" s="494"/>
      <c r="B39" s="521"/>
      <c r="C39" s="527"/>
      <c r="D39" s="494"/>
      <c r="E39" s="494"/>
      <c r="F39" s="67" t="s">
        <v>330</v>
      </c>
      <c r="G39" s="370">
        <f>AA39+BE39+CI39+DM39+EP139</f>
        <v>15635059379</v>
      </c>
      <c r="H39" s="351">
        <v>849519000</v>
      </c>
      <c r="I39" s="345"/>
      <c r="J39" s="345"/>
      <c r="K39" s="345"/>
      <c r="L39" s="345"/>
      <c r="M39" s="345"/>
      <c r="N39" s="345"/>
      <c r="O39" s="345"/>
      <c r="P39" s="345"/>
      <c r="Q39" s="345"/>
      <c r="R39" s="345"/>
      <c r="S39" s="345"/>
      <c r="T39" s="370"/>
      <c r="U39" s="379"/>
      <c r="V39" s="351"/>
      <c r="W39" s="351"/>
      <c r="X39" s="351"/>
      <c r="Y39" s="351"/>
      <c r="Z39" s="351"/>
      <c r="AA39" s="351"/>
      <c r="AB39" s="351">
        <v>0</v>
      </c>
      <c r="AC39" s="379"/>
      <c r="AD39" s="379"/>
      <c r="AE39" s="379"/>
      <c r="AF39" s="379"/>
      <c r="AG39" s="345"/>
      <c r="AH39" s="345"/>
      <c r="AI39" s="345"/>
      <c r="AJ39" s="345"/>
      <c r="AK39" s="345"/>
      <c r="AL39" s="345"/>
      <c r="AM39" s="345"/>
      <c r="AN39" s="345"/>
      <c r="AO39" s="345"/>
      <c r="AP39" s="345"/>
      <c r="AQ39" s="345"/>
      <c r="AR39" s="345"/>
      <c r="AS39" s="344">
        <v>1201486000</v>
      </c>
      <c r="AT39" s="345">
        <v>893634000</v>
      </c>
      <c r="AU39" s="345">
        <v>11798514000</v>
      </c>
      <c r="AV39" s="345">
        <v>631685000</v>
      </c>
      <c r="AW39" s="345">
        <v>0</v>
      </c>
      <c r="AX39" s="345">
        <v>10232776116</v>
      </c>
      <c r="AY39" s="345">
        <v>0</v>
      </c>
      <c r="AZ39" s="345">
        <v>1220950085</v>
      </c>
      <c r="BA39" s="344">
        <f t="shared" si="205"/>
        <v>13000000000</v>
      </c>
      <c r="BB39" s="344">
        <f t="shared" ref="BB39:BC39" si="217">AC39+AE39+AG39+AI39+AK39+AM39+AO39+AQ39+AS39+AU39+AW39+AY39</f>
        <v>13000000000</v>
      </c>
      <c r="BC39" s="344">
        <f t="shared" si="217"/>
        <v>12979045201</v>
      </c>
      <c r="BD39" s="344"/>
      <c r="BE39" s="363"/>
      <c r="BF39" s="344">
        <v>8900000000</v>
      </c>
      <c r="BG39" s="344"/>
      <c r="BH39" s="344"/>
      <c r="BI39" s="344"/>
      <c r="BJ39" s="364"/>
      <c r="BK39" s="344"/>
      <c r="BL39" s="344"/>
      <c r="BM39" s="344"/>
      <c r="BN39" s="344"/>
      <c r="BO39" s="344"/>
      <c r="BP39" s="344"/>
      <c r="BQ39" s="344"/>
      <c r="BR39" s="344"/>
      <c r="BS39" s="344"/>
      <c r="BT39" s="344"/>
      <c r="BU39" s="344">
        <v>864677500</v>
      </c>
      <c r="BV39" s="344">
        <v>0</v>
      </c>
      <c r="BW39" s="344">
        <v>7710777000</v>
      </c>
      <c r="BX39" s="344">
        <v>8091560500</v>
      </c>
      <c r="BY39" s="344">
        <v>294654000</v>
      </c>
      <c r="BZ39" s="344">
        <v>384829000</v>
      </c>
      <c r="CA39" s="344">
        <v>31630900</v>
      </c>
      <c r="CB39" s="344">
        <v>254463000</v>
      </c>
      <c r="CC39" s="344">
        <v>-100000000</v>
      </c>
      <c r="CD39" s="344">
        <v>20849333</v>
      </c>
      <c r="CE39" s="344">
        <f t="shared" si="207"/>
        <v>8801739400</v>
      </c>
      <c r="CF39" s="344">
        <f t="shared" ref="CF39:CG39" si="218">BG39+BI39+BK39+BM39+BO39+BQ39+BS39+BU39+BW39+BY39+CA39+CC39</f>
        <v>8801739400</v>
      </c>
      <c r="CG39" s="344">
        <f t="shared" si="218"/>
        <v>8751701833</v>
      </c>
      <c r="CH39" s="370">
        <f t="shared" ref="CH39:CI39" si="219">BG39+BI39+BK39+BM39+BO39+BQ39+BS39+BU39+BW39+BY39+CA39+CC39</f>
        <v>8801739400</v>
      </c>
      <c r="CI39" s="370">
        <f t="shared" si="219"/>
        <v>8751701833</v>
      </c>
      <c r="CJ39" s="370">
        <v>6800000000</v>
      </c>
      <c r="CK39" s="370">
        <v>388150000</v>
      </c>
      <c r="CL39" s="370">
        <v>364048000</v>
      </c>
      <c r="CM39" s="370">
        <v>350788500</v>
      </c>
      <c r="CN39" s="370">
        <v>346162500</v>
      </c>
      <c r="CO39" s="370">
        <v>6060548900</v>
      </c>
      <c r="CP39" s="370">
        <v>5063708000</v>
      </c>
      <c r="CQ39" s="370">
        <v>0</v>
      </c>
      <c r="CR39" s="370">
        <v>916163000</v>
      </c>
      <c r="CS39" s="370">
        <v>3000000</v>
      </c>
      <c r="CT39" s="370">
        <v>58512000</v>
      </c>
      <c r="CU39" s="370">
        <v>0</v>
      </c>
      <c r="CV39" s="370">
        <v>50000000</v>
      </c>
      <c r="CW39" s="370">
        <v>0</v>
      </c>
      <c r="CX39" s="370">
        <v>0</v>
      </c>
      <c r="CY39" s="370">
        <v>0</v>
      </c>
      <c r="CZ39" s="370">
        <v>0</v>
      </c>
      <c r="DA39" s="370">
        <v>0</v>
      </c>
      <c r="DB39" s="370">
        <v>3000000</v>
      </c>
      <c r="DC39" s="370">
        <v>0</v>
      </c>
      <c r="DD39" s="370">
        <v>0</v>
      </c>
      <c r="DE39" s="370">
        <v>86707368</v>
      </c>
      <c r="DF39" s="370">
        <v>46044133</v>
      </c>
      <c r="DG39" s="370">
        <v>-5813134.9999904633</v>
      </c>
      <c r="DH39" s="370">
        <v>35719913</v>
      </c>
      <c r="DI39" s="370">
        <f t="shared" si="210"/>
        <v>6883381633.0000095</v>
      </c>
      <c r="DJ39" s="344">
        <f t="shared" ref="DJ39:DK39" si="220">CK39+CM39+CO39+CQ39+CS39+CU39+CW39+CY39+DA39+DC39+DE39+DG39</f>
        <v>6883381633.0000095</v>
      </c>
      <c r="DK39" s="344">
        <f t="shared" si="220"/>
        <v>6883357546</v>
      </c>
      <c r="DL39" s="370">
        <f t="shared" ref="DL39:DM39" si="221">CK39+CM39+CO39+CQ39+CS39+CU39+CW39+CY39+DA39+DC39+DE39+DG39</f>
        <v>6883381633.0000095</v>
      </c>
      <c r="DM39" s="370">
        <f t="shared" si="221"/>
        <v>6883357546</v>
      </c>
      <c r="DN39" s="344">
        <v>0</v>
      </c>
      <c r="DO39" s="381"/>
      <c r="DP39" s="345"/>
      <c r="DQ39" s="345"/>
      <c r="DR39" s="345"/>
      <c r="DS39" s="345"/>
      <c r="DT39" s="345"/>
      <c r="DU39" s="345"/>
      <c r="DV39" s="345"/>
      <c r="DW39" s="345"/>
      <c r="DX39" s="345"/>
      <c r="DY39" s="345"/>
      <c r="DZ39" s="345"/>
      <c r="EA39" s="345"/>
      <c r="EB39" s="345"/>
      <c r="EC39" s="345"/>
      <c r="ED39" s="345"/>
      <c r="EE39" s="345"/>
      <c r="EF39" s="345"/>
      <c r="EG39" s="345"/>
      <c r="EH39" s="345"/>
      <c r="EI39" s="345"/>
      <c r="EJ39" s="345"/>
      <c r="EK39" s="345"/>
      <c r="EL39" s="345"/>
      <c r="EM39" s="381">
        <f t="shared" si="213"/>
        <v>0</v>
      </c>
      <c r="EN39" s="381">
        <f t="shared" ref="EN39:EO39" si="222">DO39+DQ39+DS39+DU39</f>
        <v>0</v>
      </c>
      <c r="EO39" s="381">
        <f t="shared" si="222"/>
        <v>0</v>
      </c>
      <c r="EP39" s="344">
        <f t="shared" si="215"/>
        <v>0</v>
      </c>
      <c r="EQ39" s="381">
        <f t="shared" si="216"/>
        <v>0</v>
      </c>
      <c r="ER39" s="366">
        <f t="shared" si="181"/>
        <v>0</v>
      </c>
      <c r="ES39" s="367">
        <f t="shared" si="31"/>
        <v>0</v>
      </c>
      <c r="ET39" s="368">
        <f t="shared" si="32"/>
        <v>0</v>
      </c>
      <c r="EU39" s="369">
        <f t="shared" si="38"/>
        <v>0.9968083348611283</v>
      </c>
      <c r="EV39" s="369">
        <f>IFERROR((AA39+BE39+CI39+DM39+EQ39)/G39,0)</f>
        <v>1</v>
      </c>
      <c r="EW39" s="535"/>
      <c r="EX39" s="510"/>
      <c r="EY39" s="510"/>
      <c r="EZ39" s="510"/>
      <c r="FA39" s="510"/>
      <c r="FB39" s="480"/>
      <c r="FC39" s="74"/>
    </row>
    <row r="40" spans="1:159" ht="44.25" customHeight="1" x14ac:dyDescent="0.25">
      <c r="A40" s="494"/>
      <c r="B40" s="521"/>
      <c r="C40" s="527"/>
      <c r="D40" s="494"/>
      <c r="E40" s="494"/>
      <c r="F40" s="69" t="s">
        <v>331</v>
      </c>
      <c r="G40" s="344"/>
      <c r="H40" s="351">
        <v>655198197</v>
      </c>
      <c r="I40" s="345"/>
      <c r="J40" s="345"/>
      <c r="K40" s="345"/>
      <c r="L40" s="345"/>
      <c r="M40" s="345"/>
      <c r="N40" s="345"/>
      <c r="O40" s="345"/>
      <c r="P40" s="345"/>
      <c r="Q40" s="345"/>
      <c r="R40" s="345"/>
      <c r="S40" s="345"/>
      <c r="T40" s="370"/>
      <c r="U40" s="379"/>
      <c r="V40" s="351"/>
      <c r="W40" s="351"/>
      <c r="X40" s="351"/>
      <c r="Y40" s="351"/>
      <c r="Z40" s="351"/>
      <c r="AA40" s="351"/>
      <c r="AB40" s="351">
        <v>0</v>
      </c>
      <c r="AC40" s="379"/>
      <c r="AD40" s="345"/>
      <c r="AE40" s="379"/>
      <c r="AF40" s="345"/>
      <c r="AG40" s="345"/>
      <c r="AH40" s="345"/>
      <c r="AI40" s="345"/>
      <c r="AJ40" s="345"/>
      <c r="AK40" s="345"/>
      <c r="AL40" s="345"/>
      <c r="AM40" s="345"/>
      <c r="AN40" s="345"/>
      <c r="AO40" s="345"/>
      <c r="AP40" s="345"/>
      <c r="AQ40" s="345"/>
      <c r="AR40" s="345"/>
      <c r="AS40" s="344">
        <v>0</v>
      </c>
      <c r="AT40" s="345">
        <v>0</v>
      </c>
      <c r="AU40" s="345">
        <v>10112484800</v>
      </c>
      <c r="AV40" s="345">
        <v>14449599</v>
      </c>
      <c r="AW40" s="345">
        <v>405158400</v>
      </c>
      <c r="AX40" s="345">
        <v>10266250966</v>
      </c>
      <c r="AY40" s="345">
        <v>2482356800</v>
      </c>
      <c r="AZ40" s="345">
        <v>318952023</v>
      </c>
      <c r="BA40" s="344">
        <f t="shared" si="205"/>
        <v>13000000000</v>
      </c>
      <c r="BB40" s="344">
        <f t="shared" ref="BB40:BC40" si="223">AC40+AE40+AG40+AI40+AK40+AM40+AO40+AQ40+AS40+AU40+AW40+AY40</f>
        <v>13000000000</v>
      </c>
      <c r="BC40" s="344">
        <f t="shared" si="223"/>
        <v>10599652588</v>
      </c>
      <c r="BD40" s="344"/>
      <c r="BE40" s="363"/>
      <c r="BF40" s="344">
        <v>8900000000</v>
      </c>
      <c r="BG40" s="344"/>
      <c r="BH40" s="344"/>
      <c r="BI40" s="344"/>
      <c r="BJ40" s="364"/>
      <c r="BK40" s="344"/>
      <c r="BL40" s="344"/>
      <c r="BM40" s="344"/>
      <c r="BN40" s="344"/>
      <c r="BO40" s="344"/>
      <c r="BP40" s="344"/>
      <c r="BQ40" s="344"/>
      <c r="BR40" s="344"/>
      <c r="BS40" s="344"/>
      <c r="BT40" s="344"/>
      <c r="BU40" s="344">
        <v>0</v>
      </c>
      <c r="BV40" s="344">
        <v>0</v>
      </c>
      <c r="BW40" s="344">
        <v>7200000000</v>
      </c>
      <c r="BX40" s="344">
        <v>7200000000</v>
      </c>
      <c r="BY40" s="344">
        <v>251449000</v>
      </c>
      <c r="BZ40" s="344">
        <v>64739264</v>
      </c>
      <c r="CA40" s="344">
        <v>251492500</v>
      </c>
      <c r="CB40" s="344">
        <v>283748402</v>
      </c>
      <c r="CC40" s="344">
        <v>1098797900</v>
      </c>
      <c r="CD40" s="344">
        <v>842774034</v>
      </c>
      <c r="CE40" s="344">
        <f t="shared" si="207"/>
        <v>8801739400</v>
      </c>
      <c r="CF40" s="344">
        <f t="shared" ref="CF40:CG40" si="224">BG40+BI40+BK40+BM40+BO40+BQ40+BS40+BU40+BW40+BY40+CA40+CC40</f>
        <v>8801739400</v>
      </c>
      <c r="CG40" s="344">
        <f t="shared" si="224"/>
        <v>8391261700</v>
      </c>
      <c r="CH40" s="370">
        <f t="shared" ref="CH40:CI40" si="225">BG40+BI40+BK40+BM40+BO40+BQ40+BS40+BU40+BW40+BY40+CA40+CC40</f>
        <v>8801739400</v>
      </c>
      <c r="CI40" s="370">
        <f t="shared" si="225"/>
        <v>8391261700</v>
      </c>
      <c r="CJ40" s="370">
        <v>6800000000</v>
      </c>
      <c r="CK40" s="370">
        <v>0</v>
      </c>
      <c r="CL40" s="370">
        <v>0</v>
      </c>
      <c r="CM40" s="370">
        <v>2781733</v>
      </c>
      <c r="CN40" s="370">
        <v>2781733</v>
      </c>
      <c r="CO40" s="370">
        <v>54232232</v>
      </c>
      <c r="CP40" s="370">
        <v>54232232</v>
      </c>
      <c r="CQ40" s="370">
        <v>4943531000</v>
      </c>
      <c r="CR40" s="370">
        <v>4942839400</v>
      </c>
      <c r="CS40" s="370">
        <v>269942000</v>
      </c>
      <c r="CT40" s="370">
        <v>-4073535698</v>
      </c>
      <c r="CU40" s="370">
        <v>267048000</v>
      </c>
      <c r="CV40" s="370">
        <v>1032208613</v>
      </c>
      <c r="CW40" s="370">
        <v>267048000</v>
      </c>
      <c r="CX40" s="370">
        <v>1039476000</v>
      </c>
      <c r="CY40" s="370">
        <v>267048000</v>
      </c>
      <c r="CZ40" s="370">
        <v>1153918000</v>
      </c>
      <c r="DA40" s="370">
        <v>267048000</v>
      </c>
      <c r="DB40" s="370">
        <v>1197678000</v>
      </c>
      <c r="DC40" s="370">
        <v>267048000</v>
      </c>
      <c r="DD40" s="370">
        <v>1206597646</v>
      </c>
      <c r="DE40" s="370">
        <v>197273035</v>
      </c>
      <c r="DF40" s="370">
        <v>175036600</v>
      </c>
      <c r="DG40" s="370">
        <v>0</v>
      </c>
      <c r="DH40" s="370">
        <v>74475367</v>
      </c>
      <c r="DI40" s="370">
        <f t="shared" si="210"/>
        <v>6803000000</v>
      </c>
      <c r="DJ40" s="344">
        <f t="shared" ref="DJ40:DK40" si="226">CK40+CM40+CO40+CQ40+CS40+CU40+CW40+CY40+DA40+DC40+DE40+DG40</f>
        <v>6803000000</v>
      </c>
      <c r="DK40" s="344">
        <f t="shared" si="226"/>
        <v>6805707893</v>
      </c>
      <c r="DL40" s="370">
        <f t="shared" ref="DL40:DM40" si="227">CK40+CM40+CO40+CQ40+CS40+CU40+CW40+CY40+DA40+DC40+DE40+DG40</f>
        <v>6803000000</v>
      </c>
      <c r="DM40" s="370">
        <f t="shared" si="227"/>
        <v>6805707893</v>
      </c>
      <c r="DN40" s="344">
        <v>0</v>
      </c>
      <c r="DO40" s="381"/>
      <c r="DP40" s="345"/>
      <c r="DQ40" s="345"/>
      <c r="DR40" s="345">
        <v>0</v>
      </c>
      <c r="DS40" s="345"/>
      <c r="DT40" s="345"/>
      <c r="DU40" s="345"/>
      <c r="DV40" s="345"/>
      <c r="DW40" s="345"/>
      <c r="DX40" s="345"/>
      <c r="DY40" s="345"/>
      <c r="DZ40" s="345"/>
      <c r="EA40" s="345"/>
      <c r="EB40" s="345"/>
      <c r="EC40" s="345"/>
      <c r="ED40" s="345"/>
      <c r="EE40" s="345"/>
      <c r="EF40" s="345"/>
      <c r="EG40" s="345"/>
      <c r="EH40" s="345"/>
      <c r="EI40" s="345"/>
      <c r="EJ40" s="345"/>
      <c r="EK40" s="345"/>
      <c r="EL40" s="345"/>
      <c r="EM40" s="381">
        <f t="shared" ref="EM40:EM41" si="228">EI40+EG40+EE40+EC40+EA40+DY40+DW40+DU40+DS40+DQ40+DO40+EK40</f>
        <v>0</v>
      </c>
      <c r="EN40" s="381">
        <f t="shared" ref="EN40:EO40" si="229">DO40+DQ40+DS40+DU40</f>
        <v>0</v>
      </c>
      <c r="EO40" s="381">
        <f t="shared" si="229"/>
        <v>0</v>
      </c>
      <c r="EP40" s="344">
        <f t="shared" si="215"/>
        <v>0</v>
      </c>
      <c r="EQ40" s="381">
        <f t="shared" si="216"/>
        <v>0</v>
      </c>
      <c r="ER40" s="366">
        <f t="shared" si="181"/>
        <v>0</v>
      </c>
      <c r="ES40" s="367">
        <f t="shared" si="31"/>
        <v>0</v>
      </c>
      <c r="ET40" s="368">
        <f t="shared" si="32"/>
        <v>0</v>
      </c>
      <c r="EU40" s="369">
        <f t="shared" si="38"/>
        <v>0.97386884865248058</v>
      </c>
      <c r="EV40" s="369">
        <f t="shared" ref="EV40:EV42" si="230">IFERROR((AA40+BE40+CI40+DM40+EQ40)/G40,0)</f>
        <v>0</v>
      </c>
      <c r="EW40" s="535"/>
      <c r="EX40" s="510"/>
      <c r="EY40" s="510"/>
      <c r="EZ40" s="510"/>
      <c r="FA40" s="510"/>
      <c r="FB40" s="480"/>
      <c r="FC40" s="74"/>
    </row>
    <row r="41" spans="1:159" ht="44.25" customHeight="1" x14ac:dyDescent="0.25">
      <c r="A41" s="494"/>
      <c r="B41" s="521"/>
      <c r="C41" s="527"/>
      <c r="D41" s="494"/>
      <c r="E41" s="494"/>
      <c r="F41" s="70" t="s">
        <v>332</v>
      </c>
      <c r="G41" s="344">
        <f>Z41+BD41+BF41+CJ41+DN41</f>
        <v>0</v>
      </c>
      <c r="H41" s="349">
        <v>0</v>
      </c>
      <c r="I41" s="349"/>
      <c r="J41" s="349"/>
      <c r="K41" s="349"/>
      <c r="L41" s="349"/>
      <c r="M41" s="349"/>
      <c r="N41" s="349"/>
      <c r="O41" s="349"/>
      <c r="P41" s="349"/>
      <c r="Q41" s="349"/>
      <c r="R41" s="349"/>
      <c r="S41" s="349"/>
      <c r="T41" s="349"/>
      <c r="U41" s="349"/>
      <c r="V41" s="349"/>
      <c r="W41" s="349"/>
      <c r="X41" s="349"/>
      <c r="Y41" s="349"/>
      <c r="Z41" s="349"/>
      <c r="AA41" s="349"/>
      <c r="AB41" s="349">
        <v>0</v>
      </c>
      <c r="AC41" s="349"/>
      <c r="AD41" s="349"/>
      <c r="AE41" s="349"/>
      <c r="AF41" s="349"/>
      <c r="AG41" s="349"/>
      <c r="AH41" s="349"/>
      <c r="AI41" s="349"/>
      <c r="AJ41" s="349"/>
      <c r="AK41" s="349"/>
      <c r="AL41" s="349"/>
      <c r="AM41" s="349"/>
      <c r="AN41" s="349"/>
      <c r="AO41" s="349"/>
      <c r="AP41" s="349"/>
      <c r="AQ41" s="349"/>
      <c r="AR41" s="349"/>
      <c r="AS41" s="344">
        <v>0</v>
      </c>
      <c r="AT41" s="344">
        <v>0</v>
      </c>
      <c r="AU41" s="344">
        <v>0</v>
      </c>
      <c r="AV41" s="344"/>
      <c r="AW41" s="344">
        <v>0</v>
      </c>
      <c r="AX41" s="344">
        <v>0</v>
      </c>
      <c r="AY41" s="344">
        <v>0</v>
      </c>
      <c r="AZ41" s="345">
        <v>0</v>
      </c>
      <c r="BA41" s="344">
        <f t="shared" si="205"/>
        <v>0</v>
      </c>
      <c r="BB41" s="344">
        <f t="shared" ref="BB41:BC41" si="231">AC41+AE41+AG41+AI41+AK41+AM41+AO41+AQ41+AS41+AU41+AW41+AY41</f>
        <v>0</v>
      </c>
      <c r="BC41" s="344">
        <f t="shared" si="231"/>
        <v>0</v>
      </c>
      <c r="BD41" s="344"/>
      <c r="BE41" s="363"/>
      <c r="BF41" s="344">
        <v>0</v>
      </c>
      <c r="BG41" s="344"/>
      <c r="BH41" s="344"/>
      <c r="BI41" s="344"/>
      <c r="BJ41" s="364"/>
      <c r="BK41" s="344"/>
      <c r="BL41" s="344"/>
      <c r="BM41" s="344"/>
      <c r="BN41" s="344"/>
      <c r="BO41" s="344"/>
      <c r="BP41" s="344"/>
      <c r="BQ41" s="344"/>
      <c r="BR41" s="344"/>
      <c r="BS41" s="344"/>
      <c r="BT41" s="344"/>
      <c r="BU41" s="344"/>
      <c r="BV41" s="344"/>
      <c r="BW41" s="344"/>
      <c r="BX41" s="344"/>
      <c r="BY41" s="344"/>
      <c r="BZ41" s="344"/>
      <c r="CA41" s="344"/>
      <c r="CB41" s="344"/>
      <c r="CC41" s="344"/>
      <c r="CD41" s="344"/>
      <c r="CE41" s="344"/>
      <c r="CF41" s="344"/>
      <c r="CG41" s="344"/>
      <c r="CH41" s="344"/>
      <c r="CI41" s="344"/>
      <c r="CJ41" s="344"/>
      <c r="CK41" s="344"/>
      <c r="CL41" s="344"/>
      <c r="CM41" s="344"/>
      <c r="CN41" s="344"/>
      <c r="CO41" s="344"/>
      <c r="CP41" s="344"/>
      <c r="CQ41" s="344"/>
      <c r="CR41" s="344"/>
      <c r="CS41" s="344"/>
      <c r="CT41" s="344"/>
      <c r="CU41" s="344"/>
      <c r="CV41" s="344"/>
      <c r="CW41" s="344"/>
      <c r="CX41" s="344"/>
      <c r="CY41" s="344"/>
      <c r="CZ41" s="344"/>
      <c r="DA41" s="344"/>
      <c r="DB41" s="344"/>
      <c r="DC41" s="344"/>
      <c r="DD41" s="344"/>
      <c r="DE41" s="344"/>
      <c r="DF41" s="344"/>
      <c r="DG41" s="344"/>
      <c r="DH41" s="344"/>
      <c r="DI41" s="344"/>
      <c r="DJ41" s="344">
        <f t="shared" ref="DJ41:DK41" si="232">CK41+CM41+CO41+CQ41+CS41+CU41+CW41+CY41+DA41+DC41+DE41+DG41</f>
        <v>0</v>
      </c>
      <c r="DK41" s="344">
        <f t="shared" si="232"/>
        <v>0</v>
      </c>
      <c r="DL41" s="374"/>
      <c r="DM41" s="344"/>
      <c r="DN41" s="344"/>
      <c r="DO41" s="383"/>
      <c r="DP41" s="349"/>
      <c r="DQ41" s="349"/>
      <c r="DR41" s="349"/>
      <c r="DS41" s="349"/>
      <c r="DT41" s="349"/>
      <c r="DU41" s="349"/>
      <c r="DV41" s="349"/>
      <c r="DW41" s="349"/>
      <c r="DX41" s="349"/>
      <c r="DY41" s="349"/>
      <c r="DZ41" s="349"/>
      <c r="EA41" s="349"/>
      <c r="EB41" s="349"/>
      <c r="EC41" s="349"/>
      <c r="ED41" s="349"/>
      <c r="EE41" s="349"/>
      <c r="EF41" s="349"/>
      <c r="EG41" s="349"/>
      <c r="EH41" s="349"/>
      <c r="EI41" s="349"/>
      <c r="EJ41" s="349"/>
      <c r="EK41" s="349"/>
      <c r="EL41" s="349"/>
      <c r="EM41" s="381">
        <f t="shared" si="228"/>
        <v>0</v>
      </c>
      <c r="EN41" s="381">
        <f t="shared" ref="EN41:EO41" si="233">DO41+DQ41+DS41+DU41</f>
        <v>0</v>
      </c>
      <c r="EO41" s="381">
        <f t="shared" si="233"/>
        <v>0</v>
      </c>
      <c r="EP41" s="344">
        <f t="shared" si="215"/>
        <v>0</v>
      </c>
      <c r="EQ41" s="381">
        <f t="shared" si="216"/>
        <v>0</v>
      </c>
      <c r="ER41" s="366">
        <f t="shared" si="181"/>
        <v>0</v>
      </c>
      <c r="ES41" s="367">
        <f t="shared" si="31"/>
        <v>0</v>
      </c>
      <c r="ET41" s="368">
        <f t="shared" si="32"/>
        <v>0</v>
      </c>
      <c r="EU41" s="369">
        <f t="shared" si="38"/>
        <v>0</v>
      </c>
      <c r="EV41" s="369">
        <f t="shared" si="230"/>
        <v>0</v>
      </c>
      <c r="EW41" s="535"/>
      <c r="EX41" s="510"/>
      <c r="EY41" s="510"/>
      <c r="EZ41" s="510"/>
      <c r="FA41" s="510"/>
      <c r="FB41" s="480"/>
      <c r="FC41" s="66"/>
    </row>
    <row r="42" spans="1:159" ht="44.25" customHeight="1" x14ac:dyDescent="0.25">
      <c r="A42" s="494"/>
      <c r="B42" s="521"/>
      <c r="C42" s="527"/>
      <c r="D42" s="494"/>
      <c r="E42" s="494"/>
      <c r="F42" s="71" t="s">
        <v>333</v>
      </c>
      <c r="G42" s="370">
        <f>AA42+BE42+CI42+DM42+EP42</f>
        <v>438089786</v>
      </c>
      <c r="H42" s="345">
        <v>0</v>
      </c>
      <c r="I42" s="345"/>
      <c r="J42" s="345"/>
      <c r="K42" s="345"/>
      <c r="L42" s="345"/>
      <c r="M42" s="345"/>
      <c r="N42" s="345"/>
      <c r="O42" s="345"/>
      <c r="P42" s="345"/>
      <c r="Q42" s="345"/>
      <c r="R42" s="345"/>
      <c r="S42" s="345"/>
      <c r="T42" s="345"/>
      <c r="U42" s="345"/>
      <c r="V42" s="345"/>
      <c r="W42" s="345"/>
      <c r="X42" s="345"/>
      <c r="Y42" s="345"/>
      <c r="Z42" s="345"/>
      <c r="AA42" s="345"/>
      <c r="AB42" s="351">
        <v>0</v>
      </c>
      <c r="AC42" s="345"/>
      <c r="AD42" s="345"/>
      <c r="AE42" s="345"/>
      <c r="AF42" s="345"/>
      <c r="AG42" s="345"/>
      <c r="AH42" s="345"/>
      <c r="AI42" s="371"/>
      <c r="AJ42" s="371"/>
      <c r="AK42" s="371"/>
      <c r="AL42" s="371"/>
      <c r="AM42" s="345"/>
      <c r="AN42" s="371"/>
      <c r="AO42" s="371"/>
      <c r="AP42" s="371"/>
      <c r="AQ42" s="371"/>
      <c r="AR42" s="371"/>
      <c r="AS42" s="371">
        <v>0</v>
      </c>
      <c r="AT42" s="371">
        <v>0</v>
      </c>
      <c r="AU42" s="371">
        <v>0</v>
      </c>
      <c r="AV42" s="371">
        <v>0</v>
      </c>
      <c r="AW42" s="371">
        <v>0</v>
      </c>
      <c r="AX42" s="371">
        <v>0</v>
      </c>
      <c r="AY42" s="371">
        <v>0</v>
      </c>
      <c r="AZ42" s="371">
        <v>0</v>
      </c>
      <c r="BA42" s="344">
        <f t="shared" si="205"/>
        <v>0</v>
      </c>
      <c r="BB42" s="344">
        <f t="shared" ref="BB42:BC42" si="234">AC42+AE42+AG42+AI42+AK42+AM42+AO42+AQ42+AS42+AU42+AW42+AY42</f>
        <v>0</v>
      </c>
      <c r="BC42" s="344">
        <f t="shared" si="234"/>
        <v>0</v>
      </c>
      <c r="BD42" s="344"/>
      <c r="BE42" s="363"/>
      <c r="BF42" s="344">
        <v>0</v>
      </c>
      <c r="BG42" s="344"/>
      <c r="BH42" s="344"/>
      <c r="BI42" s="364"/>
      <c r="BJ42" s="364"/>
      <c r="BK42" s="344"/>
      <c r="BL42" s="344"/>
      <c r="BM42" s="344"/>
      <c r="BN42" s="344"/>
      <c r="BO42" s="344"/>
      <c r="BP42" s="344"/>
      <c r="BQ42" s="344"/>
      <c r="BR42" s="344"/>
      <c r="BS42" s="344"/>
      <c r="BT42" s="344"/>
      <c r="BU42" s="344">
        <v>0</v>
      </c>
      <c r="BV42" s="344">
        <v>0</v>
      </c>
      <c r="BW42" s="344">
        <v>0</v>
      </c>
      <c r="BX42" s="344">
        <v>0</v>
      </c>
      <c r="BY42" s="344">
        <v>0</v>
      </c>
      <c r="BZ42" s="344">
        <v>0</v>
      </c>
      <c r="CA42" s="344">
        <v>0</v>
      </c>
      <c r="CB42" s="344">
        <v>0</v>
      </c>
      <c r="CC42" s="344">
        <v>0</v>
      </c>
      <c r="CD42" s="344">
        <v>0</v>
      </c>
      <c r="CE42" s="344">
        <f t="shared" ref="CE42:CE43" si="235">BG42+BI42+BK42+BM42+BO42+BQ42+BS42+BU42+BW42+BY42+CA42+CC42</f>
        <v>0</v>
      </c>
      <c r="CF42" s="344">
        <f t="shared" ref="CF42:CG42" si="236">BG42+BI42+BK42+BM42+BO42+BQ42+BS42+BU42+BW42+BY42+CA42+CC42</f>
        <v>0</v>
      </c>
      <c r="CG42" s="344">
        <f t="shared" si="236"/>
        <v>0</v>
      </c>
      <c r="CH42" s="370">
        <f t="shared" ref="CH42:CI42" si="237">BG42+BI42+BK42+BM42+BO42+BQ42+BS42+BU42+BW42+BY42+CA42+CC42</f>
        <v>0</v>
      </c>
      <c r="CI42" s="370">
        <f t="shared" si="237"/>
        <v>0</v>
      </c>
      <c r="CJ42" s="370">
        <v>360440133</v>
      </c>
      <c r="CK42" s="370">
        <v>114709364</v>
      </c>
      <c r="CL42" s="370">
        <v>114709364</v>
      </c>
      <c r="CM42" s="370">
        <v>201549570</v>
      </c>
      <c r="CN42" s="370">
        <v>201549570</v>
      </c>
      <c r="CO42" s="370">
        <v>39724466</v>
      </c>
      <c r="CP42" s="370">
        <v>39724466</v>
      </c>
      <c r="CQ42" s="370">
        <v>4055400</v>
      </c>
      <c r="CR42" s="370">
        <v>4055400</v>
      </c>
      <c r="CS42" s="370">
        <v>401333</v>
      </c>
      <c r="CT42" s="370">
        <v>401333</v>
      </c>
      <c r="CU42" s="370">
        <v>0</v>
      </c>
      <c r="CV42" s="370">
        <v>0</v>
      </c>
      <c r="CW42" s="370">
        <v>0</v>
      </c>
      <c r="CX42" s="370">
        <v>0</v>
      </c>
      <c r="CY42" s="370">
        <v>0</v>
      </c>
      <c r="CZ42" s="370">
        <v>0</v>
      </c>
      <c r="DA42" s="370">
        <v>0</v>
      </c>
      <c r="DB42" s="370">
        <v>0</v>
      </c>
      <c r="DC42" s="370">
        <v>0</v>
      </c>
      <c r="DD42" s="370">
        <v>0</v>
      </c>
      <c r="DE42" s="370">
        <v>0</v>
      </c>
      <c r="DF42" s="370">
        <v>0</v>
      </c>
      <c r="DG42" s="370">
        <v>0</v>
      </c>
      <c r="DH42" s="370">
        <v>0</v>
      </c>
      <c r="DI42" s="370">
        <f t="shared" ref="DI42:DI43" si="238">CK42+CM42+CO42+CQ42+CS42+CU42+CW42+CY42+DA42+DC42+DE42+DG42</f>
        <v>360440133</v>
      </c>
      <c r="DJ42" s="344">
        <f t="shared" ref="DJ42:DK42" si="239">CK42+CM42+CO42+CQ42+CS42+CU42+CW42+CY42+DA42+DC42+DE42+DG42</f>
        <v>360440133</v>
      </c>
      <c r="DK42" s="344">
        <f t="shared" si="239"/>
        <v>360440133</v>
      </c>
      <c r="DL42" s="370">
        <f t="shared" ref="DL42:DM42" si="240">CK42+CM42+CO42+CQ42+CS42+CU42+CW42+CY42+DA42+DC42+DE42+DG42</f>
        <v>360440133</v>
      </c>
      <c r="DM42" s="370">
        <f t="shared" si="240"/>
        <v>360440133</v>
      </c>
      <c r="DN42" s="344">
        <v>77649653</v>
      </c>
      <c r="DO42" s="391">
        <v>15710433</v>
      </c>
      <c r="DP42" s="391">
        <v>15614733</v>
      </c>
      <c r="DQ42" s="392">
        <v>43651000</v>
      </c>
      <c r="DR42" s="392">
        <v>42866600</v>
      </c>
      <c r="DS42" s="392">
        <v>18288220</v>
      </c>
      <c r="DT42" s="345">
        <v>18288200</v>
      </c>
      <c r="DU42" s="345"/>
      <c r="DV42" s="345"/>
      <c r="DW42" s="345"/>
      <c r="DX42" s="345"/>
      <c r="DY42" s="345"/>
      <c r="DZ42" s="345"/>
      <c r="EA42" s="345"/>
      <c r="EB42" s="345"/>
      <c r="EC42" s="345"/>
      <c r="ED42" s="345"/>
      <c r="EE42" s="345"/>
      <c r="EF42" s="345"/>
      <c r="EG42" s="345"/>
      <c r="EH42" s="345"/>
      <c r="EI42" s="345"/>
      <c r="EJ42" s="345"/>
      <c r="EK42" s="345"/>
      <c r="EL42" s="345"/>
      <c r="EM42" s="345">
        <f>EK42+EI42+EG42+EE42+EA42+DY42+DW42+DU42+DS42+DQ42+DO42</f>
        <v>77649653</v>
      </c>
      <c r="EN42" s="345">
        <f>DO42</f>
        <v>15710433</v>
      </c>
      <c r="EO42" s="345">
        <f>DP42+DR42+DT42+DV42</f>
        <v>76769533</v>
      </c>
      <c r="EP42" s="345">
        <f t="shared" si="215"/>
        <v>77649653</v>
      </c>
      <c r="EQ42" s="345">
        <f>DP42+DR42+DT42+DV42+DX42</f>
        <v>76769533</v>
      </c>
      <c r="ER42" s="366">
        <f t="shared" si="181"/>
        <v>0.99999890639985745</v>
      </c>
      <c r="ES42" s="367">
        <f t="shared" si="31"/>
        <v>4.8865319625499817</v>
      </c>
      <c r="ET42" s="368">
        <f t="shared" si="32"/>
        <v>0.98866549989605235</v>
      </c>
      <c r="EU42" s="369">
        <f t="shared" si="38"/>
        <v>1.1623262212504553</v>
      </c>
      <c r="EV42" s="369">
        <f t="shared" si="230"/>
        <v>0.99799100543284525</v>
      </c>
      <c r="EW42" s="535"/>
      <c r="EX42" s="510"/>
      <c r="EY42" s="510"/>
      <c r="EZ42" s="510"/>
      <c r="FA42" s="510"/>
      <c r="FB42" s="480"/>
      <c r="FC42" s="66"/>
    </row>
    <row r="43" spans="1:159" ht="44.25" customHeight="1" thickBot="1" x14ac:dyDescent="0.3">
      <c r="A43" s="494"/>
      <c r="B43" s="521"/>
      <c r="C43" s="527"/>
      <c r="D43" s="494"/>
      <c r="E43" s="494"/>
      <c r="F43" s="70" t="s">
        <v>334</v>
      </c>
      <c r="G43" s="347">
        <f t="shared" ref="G43:H43" si="241">G38+G41</f>
        <v>1</v>
      </c>
      <c r="H43" s="411">
        <f t="shared" si="241"/>
        <v>15689</v>
      </c>
      <c r="I43" s="412"/>
      <c r="J43" s="412"/>
      <c r="K43" s="412"/>
      <c r="L43" s="412"/>
      <c r="M43" s="412"/>
      <c r="N43" s="413"/>
      <c r="O43" s="412"/>
      <c r="P43" s="413"/>
      <c r="Q43" s="412"/>
      <c r="R43" s="414"/>
      <c r="S43" s="412"/>
      <c r="T43" s="393"/>
      <c r="U43" s="347"/>
      <c r="V43" s="411"/>
      <c r="W43" s="411"/>
      <c r="X43" s="411"/>
      <c r="Y43" s="411"/>
      <c r="Z43" s="411"/>
      <c r="AA43" s="411"/>
      <c r="AB43" s="347">
        <v>0</v>
      </c>
      <c r="AC43" s="347"/>
      <c r="AD43" s="347"/>
      <c r="AE43" s="347"/>
      <c r="AF43" s="347"/>
      <c r="AG43" s="347"/>
      <c r="AH43" s="347"/>
      <c r="AI43" s="347"/>
      <c r="AJ43" s="347"/>
      <c r="AK43" s="347"/>
      <c r="AL43" s="347"/>
      <c r="AM43" s="347"/>
      <c r="AN43" s="347"/>
      <c r="AO43" s="347"/>
      <c r="AP43" s="347"/>
      <c r="AQ43" s="347"/>
      <c r="AR43" s="347"/>
      <c r="AS43" s="418">
        <f t="shared" ref="AS43:AZ43" si="242">AS38+AS41</f>
        <v>0</v>
      </c>
      <c r="AT43" s="418">
        <f t="shared" si="242"/>
        <v>0</v>
      </c>
      <c r="AU43" s="417">
        <f t="shared" si="242"/>
        <v>0</v>
      </c>
      <c r="AV43" s="417">
        <f t="shared" si="242"/>
        <v>0</v>
      </c>
      <c r="AW43" s="417">
        <f t="shared" si="242"/>
        <v>3000</v>
      </c>
      <c r="AX43" s="417">
        <f t="shared" si="242"/>
        <v>3000</v>
      </c>
      <c r="AY43" s="417">
        <f t="shared" si="242"/>
        <v>0</v>
      </c>
      <c r="AZ43" s="417">
        <f t="shared" si="242"/>
        <v>0</v>
      </c>
      <c r="BA43" s="347">
        <f t="shared" si="205"/>
        <v>3000</v>
      </c>
      <c r="BB43" s="347">
        <f t="shared" ref="BB43:BC43" si="243">AC43+AE43+AG43+AI43+AK43+AM43+AO43+AQ43+AS43+AU43+AW43+AY43</f>
        <v>3000</v>
      </c>
      <c r="BC43" s="347">
        <f t="shared" si="243"/>
        <v>3000</v>
      </c>
      <c r="BD43" s="347"/>
      <c r="BE43" s="393"/>
      <c r="BF43" s="347">
        <v>0</v>
      </c>
      <c r="BG43" s="347"/>
      <c r="BH43" s="347"/>
      <c r="BI43" s="347"/>
      <c r="BJ43" s="411"/>
      <c r="BK43" s="347"/>
      <c r="BL43" s="347"/>
      <c r="BM43" s="347"/>
      <c r="BN43" s="347"/>
      <c r="BO43" s="347"/>
      <c r="BP43" s="347"/>
      <c r="BQ43" s="347"/>
      <c r="BR43" s="347"/>
      <c r="BS43" s="347"/>
      <c r="BT43" s="347"/>
      <c r="BU43" s="393">
        <v>0</v>
      </c>
      <c r="BV43" s="393">
        <v>0</v>
      </c>
      <c r="BW43" s="413">
        <f t="shared" ref="BW43:CD43" si="244">BW38+BW41</f>
        <v>0.25</v>
      </c>
      <c r="BX43" s="413">
        <f t="shared" si="244"/>
        <v>0.25</v>
      </c>
      <c r="BY43" s="413">
        <f t="shared" si="244"/>
        <v>0.25</v>
      </c>
      <c r="BZ43" s="413">
        <f t="shared" si="244"/>
        <v>0.25</v>
      </c>
      <c r="CA43" s="413">
        <f t="shared" si="244"/>
        <v>0.25</v>
      </c>
      <c r="CB43" s="413">
        <f t="shared" si="244"/>
        <v>0.25</v>
      </c>
      <c r="CC43" s="413">
        <f t="shared" si="244"/>
        <v>0.25</v>
      </c>
      <c r="CD43" s="413">
        <f t="shared" si="244"/>
        <v>0.25</v>
      </c>
      <c r="CE43" s="347">
        <f t="shared" si="235"/>
        <v>1</v>
      </c>
      <c r="CF43" s="347">
        <f t="shared" ref="CF43:CG43" si="245">BG43+BI43+BK43+BM43+BO43+BQ43+BS43+BU43+BW43+BY43+CA43+CC43</f>
        <v>1</v>
      </c>
      <c r="CG43" s="393">
        <f t="shared" si="245"/>
        <v>1</v>
      </c>
      <c r="CH43" s="393">
        <f t="shared" ref="CH43:CI43" si="246">BG43+BI43+BK43+BM43+BO43+BQ43+BS43+BU43+BW43+BY43+CA43+CC43</f>
        <v>1</v>
      </c>
      <c r="CI43" s="347">
        <f t="shared" si="246"/>
        <v>1</v>
      </c>
      <c r="CJ43" s="411">
        <f t="shared" ref="CJ43:DH43" si="247">CJ38+CJ41</f>
        <v>1</v>
      </c>
      <c r="CK43" s="426">
        <f t="shared" si="247"/>
        <v>0</v>
      </c>
      <c r="CL43" s="426">
        <f t="shared" si="247"/>
        <v>0</v>
      </c>
      <c r="CM43" s="426">
        <f t="shared" si="247"/>
        <v>0</v>
      </c>
      <c r="CN43" s="426">
        <f t="shared" si="247"/>
        <v>0</v>
      </c>
      <c r="CO43" s="426">
        <f t="shared" si="247"/>
        <v>0.16</v>
      </c>
      <c r="CP43" s="426">
        <f t="shared" si="247"/>
        <v>0.16</v>
      </c>
      <c r="CQ43" s="426">
        <f t="shared" si="247"/>
        <v>0.16</v>
      </c>
      <c r="CR43" s="426">
        <f t="shared" si="247"/>
        <v>0.16</v>
      </c>
      <c r="CS43" s="426">
        <f t="shared" si="247"/>
        <v>0.17</v>
      </c>
      <c r="CT43" s="426">
        <f t="shared" si="247"/>
        <v>0.17</v>
      </c>
      <c r="CU43" s="426">
        <f t="shared" si="247"/>
        <v>0.17</v>
      </c>
      <c r="CV43" s="426">
        <f t="shared" si="247"/>
        <v>0.17</v>
      </c>
      <c r="CW43" s="426">
        <f t="shared" si="247"/>
        <v>0.17</v>
      </c>
      <c r="CX43" s="426">
        <f t="shared" si="247"/>
        <v>0.17</v>
      </c>
      <c r="CY43" s="426">
        <f t="shared" si="247"/>
        <v>0.17</v>
      </c>
      <c r="CZ43" s="426">
        <f t="shared" si="247"/>
        <v>0.15</v>
      </c>
      <c r="DA43" s="426">
        <f t="shared" si="247"/>
        <v>0</v>
      </c>
      <c r="DB43" s="426">
        <f t="shared" si="247"/>
        <v>0.02</v>
      </c>
      <c r="DC43" s="426">
        <f t="shared" si="247"/>
        <v>0</v>
      </c>
      <c r="DD43" s="426">
        <f t="shared" si="247"/>
        <v>0</v>
      </c>
      <c r="DE43" s="426">
        <f t="shared" si="247"/>
        <v>0</v>
      </c>
      <c r="DF43" s="426">
        <f t="shared" si="247"/>
        <v>0</v>
      </c>
      <c r="DG43" s="426">
        <f t="shared" si="247"/>
        <v>0</v>
      </c>
      <c r="DH43" s="426">
        <f t="shared" si="247"/>
        <v>0</v>
      </c>
      <c r="DI43" s="347">
        <f t="shared" si="238"/>
        <v>1</v>
      </c>
      <c r="DJ43" s="347">
        <f t="shared" ref="DJ43:DK43" si="248">CK43+CM43+CO43+CQ43+CS43+CU43+CW43+CY43+DA43+DC43+DE43+DG43</f>
        <v>1</v>
      </c>
      <c r="DK43" s="347">
        <f t="shared" si="248"/>
        <v>1</v>
      </c>
      <c r="DL43" s="420">
        <f t="shared" ref="DL43:DM43" si="249">CK43+CM43+CO43+CQ43+CS43+CU43+CW43+CY43+DA43+DC43+DE43+DG43</f>
        <v>1</v>
      </c>
      <c r="DM43" s="393">
        <f t="shared" si="249"/>
        <v>1</v>
      </c>
      <c r="DN43" s="347">
        <v>0</v>
      </c>
      <c r="DO43" s="424"/>
      <c r="DP43" s="424"/>
      <c r="DQ43" s="424"/>
      <c r="DR43" s="424"/>
      <c r="DS43" s="424"/>
      <c r="DT43" s="423"/>
      <c r="DU43" s="423"/>
      <c r="DV43" s="423"/>
      <c r="DW43" s="423"/>
      <c r="DX43" s="423"/>
      <c r="DY43" s="423"/>
      <c r="DZ43" s="423"/>
      <c r="EA43" s="423"/>
      <c r="EB43" s="423"/>
      <c r="EC43" s="423"/>
      <c r="ED43" s="423"/>
      <c r="EE43" s="423"/>
      <c r="EF43" s="423"/>
      <c r="EG43" s="423"/>
      <c r="EH43" s="423"/>
      <c r="EI43" s="423"/>
      <c r="EJ43" s="423"/>
      <c r="EK43" s="423"/>
      <c r="EL43" s="423"/>
      <c r="EM43" s="424">
        <f>EI43+EG43+EE43+EC43+EA43+DY43+DW43+DU43+DS43+DQ43+DO43+EK43</f>
        <v>0</v>
      </c>
      <c r="EN43" s="424">
        <f t="shared" ref="EN43:EO43" si="250">DO43+DQ43+DS43+DU43</f>
        <v>0</v>
      </c>
      <c r="EO43" s="424">
        <f t="shared" si="250"/>
        <v>0</v>
      </c>
      <c r="EP43" s="347">
        <f t="shared" si="215"/>
        <v>0</v>
      </c>
      <c r="EQ43" s="424">
        <f>DR43+DT43+DV43+DP43</f>
        <v>0</v>
      </c>
      <c r="ER43" s="395">
        <f t="shared" si="181"/>
        <v>0</v>
      </c>
      <c r="ES43" s="396">
        <f t="shared" si="31"/>
        <v>0</v>
      </c>
      <c r="ET43" s="397">
        <f t="shared" si="32"/>
        <v>0</v>
      </c>
      <c r="EU43" s="398">
        <f>IFERROR((AA43+BE43+CI43+DM43+EO43)/(Z43+BD43+CH43+DL43+EN43),0)</f>
        <v>1</v>
      </c>
      <c r="EV43" s="398">
        <f>1/1</f>
        <v>1</v>
      </c>
      <c r="EW43" s="535"/>
      <c r="EX43" s="510"/>
      <c r="EY43" s="510"/>
      <c r="EZ43" s="510"/>
      <c r="FA43" s="510"/>
      <c r="FB43" s="480"/>
      <c r="FC43" s="66"/>
    </row>
    <row r="44" spans="1:159" ht="44.25" customHeight="1" thickBot="1" x14ac:dyDescent="0.3">
      <c r="A44" s="530"/>
      <c r="B44" s="525"/>
      <c r="C44" s="528"/>
      <c r="D44" s="530"/>
      <c r="E44" s="530"/>
      <c r="F44" s="72" t="s">
        <v>335</v>
      </c>
      <c r="G44" s="403">
        <f>G39+G42</f>
        <v>16073149165</v>
      </c>
      <c r="H44" s="404">
        <f t="shared" ref="H44:DI44" si="251">H39+H42</f>
        <v>849519000</v>
      </c>
      <c r="I44" s="404">
        <f t="shared" si="251"/>
        <v>0</v>
      </c>
      <c r="J44" s="404">
        <f t="shared" si="251"/>
        <v>0</v>
      </c>
      <c r="K44" s="404">
        <f t="shared" si="251"/>
        <v>0</v>
      </c>
      <c r="L44" s="404">
        <f t="shared" si="251"/>
        <v>0</v>
      </c>
      <c r="M44" s="404">
        <f t="shared" si="251"/>
        <v>0</v>
      </c>
      <c r="N44" s="404">
        <f t="shared" si="251"/>
        <v>0</v>
      </c>
      <c r="O44" s="404">
        <f t="shared" si="251"/>
        <v>0</v>
      </c>
      <c r="P44" s="404">
        <f t="shared" si="251"/>
        <v>0</v>
      </c>
      <c r="Q44" s="404">
        <f t="shared" si="251"/>
        <v>0</v>
      </c>
      <c r="R44" s="404">
        <f t="shared" si="251"/>
        <v>0</v>
      </c>
      <c r="S44" s="404">
        <f t="shared" si="251"/>
        <v>0</v>
      </c>
      <c r="T44" s="404">
        <f t="shared" si="251"/>
        <v>0</v>
      </c>
      <c r="U44" s="404">
        <f t="shared" si="251"/>
        <v>0</v>
      </c>
      <c r="V44" s="404">
        <f t="shared" si="251"/>
        <v>0</v>
      </c>
      <c r="W44" s="404">
        <f t="shared" si="251"/>
        <v>0</v>
      </c>
      <c r="X44" s="404">
        <f t="shared" si="251"/>
        <v>0</v>
      </c>
      <c r="Y44" s="404">
        <f t="shared" si="251"/>
        <v>0</v>
      </c>
      <c r="Z44" s="404">
        <f t="shared" si="251"/>
        <v>0</v>
      </c>
      <c r="AA44" s="404">
        <f t="shared" si="251"/>
        <v>0</v>
      </c>
      <c r="AB44" s="404">
        <f t="shared" si="251"/>
        <v>0</v>
      </c>
      <c r="AC44" s="404">
        <f t="shared" si="251"/>
        <v>0</v>
      </c>
      <c r="AD44" s="404">
        <f t="shared" si="251"/>
        <v>0</v>
      </c>
      <c r="AE44" s="404">
        <f t="shared" si="251"/>
        <v>0</v>
      </c>
      <c r="AF44" s="404">
        <f t="shared" si="251"/>
        <v>0</v>
      </c>
      <c r="AG44" s="404">
        <f t="shared" si="251"/>
        <v>0</v>
      </c>
      <c r="AH44" s="404">
        <f t="shared" si="251"/>
        <v>0</v>
      </c>
      <c r="AI44" s="404">
        <f t="shared" si="251"/>
        <v>0</v>
      </c>
      <c r="AJ44" s="404">
        <f t="shared" si="251"/>
        <v>0</v>
      </c>
      <c r="AK44" s="404">
        <f t="shared" si="251"/>
        <v>0</v>
      </c>
      <c r="AL44" s="404">
        <f t="shared" si="251"/>
        <v>0</v>
      </c>
      <c r="AM44" s="404">
        <f t="shared" si="251"/>
        <v>0</v>
      </c>
      <c r="AN44" s="404">
        <f t="shared" si="251"/>
        <v>0</v>
      </c>
      <c r="AO44" s="404">
        <f t="shared" si="251"/>
        <v>0</v>
      </c>
      <c r="AP44" s="404">
        <f t="shared" si="251"/>
        <v>0</v>
      </c>
      <c r="AQ44" s="404">
        <f t="shared" si="251"/>
        <v>0</v>
      </c>
      <c r="AR44" s="404">
        <f t="shared" si="251"/>
        <v>0</v>
      </c>
      <c r="AS44" s="404">
        <f t="shared" si="251"/>
        <v>1201486000</v>
      </c>
      <c r="AT44" s="404">
        <f t="shared" si="251"/>
        <v>893634000</v>
      </c>
      <c r="AU44" s="404">
        <f t="shared" si="251"/>
        <v>11798514000</v>
      </c>
      <c r="AV44" s="404">
        <f t="shared" si="251"/>
        <v>631685000</v>
      </c>
      <c r="AW44" s="404">
        <f t="shared" si="251"/>
        <v>0</v>
      </c>
      <c r="AX44" s="404">
        <f t="shared" si="251"/>
        <v>10232776116</v>
      </c>
      <c r="AY44" s="404">
        <f t="shared" si="251"/>
        <v>0</v>
      </c>
      <c r="AZ44" s="404">
        <f t="shared" si="251"/>
        <v>1220950085</v>
      </c>
      <c r="BA44" s="404">
        <f t="shared" si="251"/>
        <v>13000000000</v>
      </c>
      <c r="BB44" s="404">
        <f t="shared" si="251"/>
        <v>13000000000</v>
      </c>
      <c r="BC44" s="404">
        <f t="shared" si="251"/>
        <v>12979045201</v>
      </c>
      <c r="BD44" s="404">
        <f t="shared" si="251"/>
        <v>0</v>
      </c>
      <c r="BE44" s="404">
        <f t="shared" si="251"/>
        <v>0</v>
      </c>
      <c r="BF44" s="404">
        <f t="shared" si="251"/>
        <v>8900000000</v>
      </c>
      <c r="BG44" s="404">
        <f t="shared" si="251"/>
        <v>0</v>
      </c>
      <c r="BH44" s="404">
        <f t="shared" si="251"/>
        <v>0</v>
      </c>
      <c r="BI44" s="404">
        <f t="shared" si="251"/>
        <v>0</v>
      </c>
      <c r="BJ44" s="404">
        <f t="shared" si="251"/>
        <v>0</v>
      </c>
      <c r="BK44" s="404">
        <f t="shared" si="251"/>
        <v>0</v>
      </c>
      <c r="BL44" s="404">
        <f t="shared" si="251"/>
        <v>0</v>
      </c>
      <c r="BM44" s="404">
        <f t="shared" si="251"/>
        <v>0</v>
      </c>
      <c r="BN44" s="404">
        <f t="shared" si="251"/>
        <v>0</v>
      </c>
      <c r="BO44" s="404">
        <f t="shared" si="251"/>
        <v>0</v>
      </c>
      <c r="BP44" s="404">
        <f t="shared" si="251"/>
        <v>0</v>
      </c>
      <c r="BQ44" s="404">
        <f t="shared" si="251"/>
        <v>0</v>
      </c>
      <c r="BR44" s="404">
        <f t="shared" si="251"/>
        <v>0</v>
      </c>
      <c r="BS44" s="404">
        <f t="shared" si="251"/>
        <v>0</v>
      </c>
      <c r="BT44" s="404">
        <f t="shared" si="251"/>
        <v>0</v>
      </c>
      <c r="BU44" s="404">
        <f t="shared" si="251"/>
        <v>864677500</v>
      </c>
      <c r="BV44" s="404">
        <f t="shared" si="251"/>
        <v>0</v>
      </c>
      <c r="BW44" s="404">
        <f t="shared" si="251"/>
        <v>7710777000</v>
      </c>
      <c r="BX44" s="404">
        <f t="shared" si="251"/>
        <v>8091560500</v>
      </c>
      <c r="BY44" s="404">
        <f t="shared" si="251"/>
        <v>294654000</v>
      </c>
      <c r="BZ44" s="404">
        <f t="shared" si="251"/>
        <v>384829000</v>
      </c>
      <c r="CA44" s="404">
        <f t="shared" si="251"/>
        <v>31630900</v>
      </c>
      <c r="CB44" s="404">
        <f t="shared" si="251"/>
        <v>254463000</v>
      </c>
      <c r="CC44" s="404">
        <f t="shared" si="251"/>
        <v>-100000000</v>
      </c>
      <c r="CD44" s="404">
        <f t="shared" si="251"/>
        <v>20849333</v>
      </c>
      <c r="CE44" s="404">
        <f t="shared" si="251"/>
        <v>8801739400</v>
      </c>
      <c r="CF44" s="404">
        <f t="shared" si="251"/>
        <v>8801739400</v>
      </c>
      <c r="CG44" s="404">
        <f t="shared" si="251"/>
        <v>8751701833</v>
      </c>
      <c r="CH44" s="404">
        <f t="shared" si="251"/>
        <v>8801739400</v>
      </c>
      <c r="CI44" s="404">
        <f t="shared" si="251"/>
        <v>8751701833</v>
      </c>
      <c r="CJ44" s="404">
        <f t="shared" si="251"/>
        <v>7160440133</v>
      </c>
      <c r="CK44" s="404">
        <f t="shared" si="251"/>
        <v>502859364</v>
      </c>
      <c r="CL44" s="404">
        <f t="shared" si="251"/>
        <v>478757364</v>
      </c>
      <c r="CM44" s="404">
        <f t="shared" si="251"/>
        <v>552338070</v>
      </c>
      <c r="CN44" s="404">
        <f t="shared" si="251"/>
        <v>547712070</v>
      </c>
      <c r="CO44" s="404">
        <f t="shared" si="251"/>
        <v>6100273366</v>
      </c>
      <c r="CP44" s="404">
        <f t="shared" si="251"/>
        <v>5103432466</v>
      </c>
      <c r="CQ44" s="404">
        <f t="shared" si="251"/>
        <v>4055400</v>
      </c>
      <c r="CR44" s="404">
        <f t="shared" si="251"/>
        <v>920218400</v>
      </c>
      <c r="CS44" s="404">
        <f t="shared" si="251"/>
        <v>3401333</v>
      </c>
      <c r="CT44" s="404">
        <f t="shared" si="251"/>
        <v>58913333</v>
      </c>
      <c r="CU44" s="404">
        <f t="shared" si="251"/>
        <v>0</v>
      </c>
      <c r="CV44" s="404">
        <f t="shared" si="251"/>
        <v>50000000</v>
      </c>
      <c r="CW44" s="404">
        <f t="shared" si="251"/>
        <v>0</v>
      </c>
      <c r="CX44" s="404">
        <f t="shared" si="251"/>
        <v>0</v>
      </c>
      <c r="CY44" s="404">
        <f t="shared" si="251"/>
        <v>0</v>
      </c>
      <c r="CZ44" s="404">
        <f t="shared" si="251"/>
        <v>0</v>
      </c>
      <c r="DA44" s="404">
        <f t="shared" si="251"/>
        <v>0</v>
      </c>
      <c r="DB44" s="404">
        <f t="shared" si="251"/>
        <v>3000000</v>
      </c>
      <c r="DC44" s="404">
        <f t="shared" si="251"/>
        <v>0</v>
      </c>
      <c r="DD44" s="404">
        <f t="shared" si="251"/>
        <v>0</v>
      </c>
      <c r="DE44" s="404">
        <f t="shared" si="251"/>
        <v>86707368</v>
      </c>
      <c r="DF44" s="404">
        <f t="shared" si="251"/>
        <v>46044133</v>
      </c>
      <c r="DG44" s="404">
        <f t="shared" si="251"/>
        <v>-5813134.9999904633</v>
      </c>
      <c r="DH44" s="404">
        <f t="shared" si="251"/>
        <v>35719913</v>
      </c>
      <c r="DI44" s="404">
        <f t="shared" si="251"/>
        <v>7243821766.0000095</v>
      </c>
      <c r="DJ44" s="405">
        <f t="shared" ref="DJ44:DK44" si="252">CK44+CM44+CO44+CQ44+CS44+CU44+CW44+CY44+DA44+DC44+DE44+DG44</f>
        <v>7243821766.0000095</v>
      </c>
      <c r="DK44" s="405">
        <f t="shared" si="252"/>
        <v>7243797679</v>
      </c>
      <c r="DL44" s="404">
        <f t="shared" ref="DL44:DN44" si="253">DL39+DL42</f>
        <v>7243821766.0000095</v>
      </c>
      <c r="DM44" s="404">
        <f t="shared" si="253"/>
        <v>7243797679</v>
      </c>
      <c r="DN44" s="404">
        <f t="shared" si="253"/>
        <v>77649653</v>
      </c>
      <c r="DO44" s="427">
        <v>0</v>
      </c>
      <c r="DP44" s="427">
        <f t="shared" ref="DP44:ED44" si="254">DP18+DP25+DP32+DP39</f>
        <v>139925000</v>
      </c>
      <c r="DQ44" s="427">
        <f t="shared" si="254"/>
        <v>0</v>
      </c>
      <c r="DR44" s="427">
        <f t="shared" si="254"/>
        <v>915170000</v>
      </c>
      <c r="DS44" s="427">
        <f t="shared" si="254"/>
        <v>0</v>
      </c>
      <c r="DT44" s="427">
        <f t="shared" si="254"/>
        <v>167760000</v>
      </c>
      <c r="DU44" s="427">
        <f t="shared" si="254"/>
        <v>60000000</v>
      </c>
      <c r="DV44" s="427">
        <f t="shared" si="254"/>
        <v>0</v>
      </c>
      <c r="DW44" s="427">
        <f t="shared" si="254"/>
        <v>0</v>
      </c>
      <c r="DX44" s="427">
        <f t="shared" si="254"/>
        <v>0</v>
      </c>
      <c r="DY44" s="427">
        <f t="shared" si="254"/>
        <v>500000000</v>
      </c>
      <c r="DZ44" s="427">
        <f t="shared" si="254"/>
        <v>0</v>
      </c>
      <c r="EA44" s="427">
        <f t="shared" si="254"/>
        <v>490000000</v>
      </c>
      <c r="EB44" s="427">
        <f t="shared" si="254"/>
        <v>0</v>
      </c>
      <c r="EC44" s="427">
        <f t="shared" si="254"/>
        <v>0</v>
      </c>
      <c r="ED44" s="427">
        <f t="shared" si="254"/>
        <v>0</v>
      </c>
      <c r="EE44" s="427">
        <v>0</v>
      </c>
      <c r="EF44" s="427">
        <f t="shared" ref="EF44:EJ44" si="255">EF18+EF25+EF32+EF39</f>
        <v>0</v>
      </c>
      <c r="EG44" s="427">
        <f t="shared" si="255"/>
        <v>0</v>
      </c>
      <c r="EH44" s="427">
        <f t="shared" si="255"/>
        <v>0</v>
      </c>
      <c r="EI44" s="427">
        <f t="shared" si="255"/>
        <v>0</v>
      </c>
      <c r="EJ44" s="427">
        <f t="shared" si="255"/>
        <v>0</v>
      </c>
      <c r="EK44" s="427">
        <v>0</v>
      </c>
      <c r="EL44" s="427">
        <f>EL18+EL25+EL32+EL39</f>
        <v>0</v>
      </c>
      <c r="EM44" s="427">
        <v>0</v>
      </c>
      <c r="EN44" s="427">
        <v>0</v>
      </c>
      <c r="EO44" s="427">
        <f>EO18+EO25+EO32+EO39</f>
        <v>1222855000</v>
      </c>
      <c r="EP44" s="427">
        <v>0</v>
      </c>
      <c r="EQ44" s="427">
        <f>EQ18+EQ25+EQ32+EQ39</f>
        <v>1222855000</v>
      </c>
      <c r="ER44" s="407">
        <f t="shared" si="181"/>
        <v>0</v>
      </c>
      <c r="ES44" s="407">
        <f t="shared" si="31"/>
        <v>0</v>
      </c>
      <c r="ET44" s="408">
        <f t="shared" si="32"/>
        <v>0</v>
      </c>
      <c r="EU44" s="409">
        <f t="shared" si="38"/>
        <v>1.0730914508920448</v>
      </c>
      <c r="EV44" s="410">
        <f>IFERROR((AA44+BE44+CI44+DM44+EQ44)/G44,0)</f>
        <v>1.0712495936697792</v>
      </c>
      <c r="EW44" s="536"/>
      <c r="EX44" s="511"/>
      <c r="EY44" s="511"/>
      <c r="EZ44" s="511"/>
      <c r="FA44" s="511"/>
      <c r="FB44" s="480"/>
      <c r="FC44" s="75"/>
    </row>
    <row r="45" spans="1:159" ht="50.25" customHeight="1" x14ac:dyDescent="0.25">
      <c r="A45" s="550" t="s">
        <v>353</v>
      </c>
      <c r="B45" s="551"/>
      <c r="C45" s="551"/>
      <c r="D45" s="551"/>
      <c r="E45" s="552"/>
      <c r="F45" s="76" t="s">
        <v>354</v>
      </c>
      <c r="G45" s="428">
        <f>G11+G18+G25+G32+G39</f>
        <v>53022041484.666672</v>
      </c>
      <c r="H45" s="429">
        <f t="shared" ref="H45:DI45" si="256">H11+H18+H25+H32+H39</f>
        <v>4369806800</v>
      </c>
      <c r="I45" s="429">
        <f t="shared" si="256"/>
        <v>0</v>
      </c>
      <c r="J45" s="429">
        <f t="shared" si="256"/>
        <v>0</v>
      </c>
      <c r="K45" s="429">
        <f t="shared" si="256"/>
        <v>0</v>
      </c>
      <c r="L45" s="429">
        <f t="shared" si="256"/>
        <v>0</v>
      </c>
      <c r="M45" s="429">
        <f t="shared" si="256"/>
        <v>0</v>
      </c>
      <c r="N45" s="429">
        <f t="shared" si="256"/>
        <v>0</v>
      </c>
      <c r="O45" s="429">
        <f t="shared" si="256"/>
        <v>0</v>
      </c>
      <c r="P45" s="429">
        <f t="shared" si="256"/>
        <v>0</v>
      </c>
      <c r="Q45" s="429">
        <f t="shared" si="256"/>
        <v>0</v>
      </c>
      <c r="R45" s="429">
        <f t="shared" si="256"/>
        <v>0</v>
      </c>
      <c r="S45" s="429">
        <f t="shared" si="256"/>
        <v>0</v>
      </c>
      <c r="T45" s="429">
        <f t="shared" si="256"/>
        <v>0</v>
      </c>
      <c r="U45" s="429">
        <f t="shared" si="256"/>
        <v>0</v>
      </c>
      <c r="V45" s="429">
        <f t="shared" si="256"/>
        <v>2667463709</v>
      </c>
      <c r="W45" s="429">
        <f t="shared" si="256"/>
        <v>2670768800</v>
      </c>
      <c r="X45" s="429">
        <f t="shared" si="256"/>
        <v>2670768800</v>
      </c>
      <c r="Y45" s="429">
        <f t="shared" si="256"/>
        <v>2667463709</v>
      </c>
      <c r="Z45" s="429">
        <f t="shared" si="256"/>
        <v>2670768800</v>
      </c>
      <c r="AA45" s="429">
        <f t="shared" si="256"/>
        <v>2667463709</v>
      </c>
      <c r="AB45" s="429">
        <f t="shared" si="256"/>
        <v>3613021400</v>
      </c>
      <c r="AC45" s="429">
        <f t="shared" si="256"/>
        <v>0</v>
      </c>
      <c r="AD45" s="429">
        <f t="shared" si="256"/>
        <v>0</v>
      </c>
      <c r="AE45" s="429">
        <f t="shared" si="256"/>
        <v>1901743000</v>
      </c>
      <c r="AF45" s="429">
        <f t="shared" si="256"/>
        <v>1901743000</v>
      </c>
      <c r="AG45" s="429">
        <f t="shared" si="256"/>
        <v>1449921400</v>
      </c>
      <c r="AH45" s="429">
        <f t="shared" si="256"/>
        <v>1449921400</v>
      </c>
      <c r="AI45" s="429">
        <f t="shared" si="256"/>
        <v>53033760</v>
      </c>
      <c r="AJ45" s="429">
        <f t="shared" si="256"/>
        <v>53033760</v>
      </c>
      <c r="AK45" s="429">
        <f t="shared" si="256"/>
        <v>0</v>
      </c>
      <c r="AL45" s="429">
        <f t="shared" si="256"/>
        <v>0</v>
      </c>
      <c r="AM45" s="429">
        <f t="shared" si="256"/>
        <v>122987600</v>
      </c>
      <c r="AN45" s="429">
        <f t="shared" si="256"/>
        <v>42302000</v>
      </c>
      <c r="AO45" s="429">
        <f t="shared" si="256"/>
        <v>0</v>
      </c>
      <c r="AP45" s="429">
        <f t="shared" si="256"/>
        <v>0</v>
      </c>
      <c r="AQ45" s="429">
        <f t="shared" si="256"/>
        <v>62010000</v>
      </c>
      <c r="AR45" s="429">
        <f t="shared" si="256"/>
        <v>142695600</v>
      </c>
      <c r="AS45" s="429">
        <f t="shared" si="256"/>
        <v>2475602900</v>
      </c>
      <c r="AT45" s="429">
        <f t="shared" si="256"/>
        <v>1837898000</v>
      </c>
      <c r="AU45" s="429">
        <f t="shared" si="256"/>
        <v>24245407840</v>
      </c>
      <c r="AV45" s="429">
        <f t="shared" si="256"/>
        <v>1660545900</v>
      </c>
      <c r="AW45" s="429">
        <f t="shared" si="256"/>
        <v>32609267</v>
      </c>
      <c r="AX45" s="429">
        <f t="shared" si="256"/>
        <v>20658098400</v>
      </c>
      <c r="AY45" s="429">
        <f t="shared" si="256"/>
        <v>15884633.000000238</v>
      </c>
      <c r="AZ45" s="429">
        <f t="shared" si="256"/>
        <v>2565161844.666667</v>
      </c>
      <c r="BA45" s="429">
        <f t="shared" si="256"/>
        <v>30359200400</v>
      </c>
      <c r="BB45" s="429">
        <f t="shared" si="256"/>
        <v>30359200400</v>
      </c>
      <c r="BC45" s="429">
        <f t="shared" si="256"/>
        <v>30311399904.666668</v>
      </c>
      <c r="BD45" s="429">
        <f t="shared" si="256"/>
        <v>17359200400</v>
      </c>
      <c r="BE45" s="429">
        <f t="shared" si="256"/>
        <v>17332354703.666668</v>
      </c>
      <c r="BF45" s="429">
        <f t="shared" si="256"/>
        <v>13600000000</v>
      </c>
      <c r="BG45" s="429">
        <f t="shared" si="256"/>
        <v>4133281000</v>
      </c>
      <c r="BH45" s="429">
        <f t="shared" si="256"/>
        <v>4133281000</v>
      </c>
      <c r="BI45" s="429">
        <f t="shared" si="256"/>
        <v>16257000</v>
      </c>
      <c r="BJ45" s="429">
        <f t="shared" si="256"/>
        <v>1000000</v>
      </c>
      <c r="BK45" s="429">
        <f t="shared" si="256"/>
        <v>247965000</v>
      </c>
      <c r="BL45" s="429">
        <f t="shared" si="256"/>
        <v>5164700</v>
      </c>
      <c r="BM45" s="429">
        <f t="shared" si="256"/>
        <v>12033000</v>
      </c>
      <c r="BN45" s="429">
        <f t="shared" si="256"/>
        <v>12033020</v>
      </c>
      <c r="BO45" s="429">
        <f t="shared" si="256"/>
        <v>0</v>
      </c>
      <c r="BP45" s="429">
        <f t="shared" si="256"/>
        <v>18078480</v>
      </c>
      <c r="BQ45" s="429">
        <f t="shared" si="256"/>
        <v>179773000</v>
      </c>
      <c r="BR45" s="429">
        <f t="shared" si="256"/>
        <v>247965000</v>
      </c>
      <c r="BS45" s="429">
        <f t="shared" si="256"/>
        <v>35000000</v>
      </c>
      <c r="BT45" s="429">
        <f t="shared" si="256"/>
        <v>0</v>
      </c>
      <c r="BU45" s="429">
        <f t="shared" si="256"/>
        <v>864677500</v>
      </c>
      <c r="BV45" s="429">
        <f t="shared" si="256"/>
        <v>20219160</v>
      </c>
      <c r="BW45" s="429">
        <f t="shared" si="256"/>
        <v>7710777000</v>
      </c>
      <c r="BX45" s="429">
        <f t="shared" si="256"/>
        <v>8164531936</v>
      </c>
      <c r="BY45" s="429">
        <f t="shared" si="256"/>
        <v>368605600</v>
      </c>
      <c r="BZ45" s="429">
        <f t="shared" si="256"/>
        <v>488669066</v>
      </c>
      <c r="CA45" s="429">
        <f t="shared" si="256"/>
        <v>31630900</v>
      </c>
      <c r="CB45" s="429">
        <f t="shared" si="256"/>
        <v>334509933</v>
      </c>
      <c r="CC45" s="429">
        <f t="shared" si="256"/>
        <v>-100000000</v>
      </c>
      <c r="CD45" s="429">
        <f t="shared" si="256"/>
        <v>24215699</v>
      </c>
      <c r="CE45" s="429">
        <f t="shared" si="256"/>
        <v>13500000000</v>
      </c>
      <c r="CF45" s="429">
        <f t="shared" si="256"/>
        <v>13500000000</v>
      </c>
      <c r="CG45" s="429">
        <f t="shared" si="256"/>
        <v>13449667994</v>
      </c>
      <c r="CH45" s="429">
        <f t="shared" si="256"/>
        <v>13500000000</v>
      </c>
      <c r="CI45" s="429">
        <f>CI11+CI18+CI25+CI32+CI39</f>
        <v>13449667994</v>
      </c>
      <c r="CJ45" s="429">
        <f t="shared" si="256"/>
        <v>11086660000</v>
      </c>
      <c r="CK45" s="429">
        <f t="shared" si="256"/>
        <v>3733158000</v>
      </c>
      <c r="CL45" s="429">
        <f t="shared" si="256"/>
        <v>2888192240</v>
      </c>
      <c r="CM45" s="429">
        <f t="shared" si="256"/>
        <v>1080488500</v>
      </c>
      <c r="CN45" s="429">
        <f t="shared" si="256"/>
        <v>1482237000</v>
      </c>
      <c r="CO45" s="429">
        <f t="shared" si="256"/>
        <v>6060548900</v>
      </c>
      <c r="CP45" s="429">
        <f t="shared" si="256"/>
        <v>5316431500</v>
      </c>
      <c r="CQ45" s="429">
        <f t="shared" si="256"/>
        <v>0</v>
      </c>
      <c r="CR45" s="429">
        <f t="shared" si="256"/>
        <v>968299000</v>
      </c>
      <c r="CS45" s="429">
        <f t="shared" si="256"/>
        <v>52000000</v>
      </c>
      <c r="CT45" s="429">
        <f t="shared" si="256"/>
        <v>110445000</v>
      </c>
      <c r="CU45" s="429">
        <f t="shared" si="256"/>
        <v>87547000</v>
      </c>
      <c r="CV45" s="429">
        <f t="shared" si="256"/>
        <v>62495000</v>
      </c>
      <c r="CW45" s="429">
        <f t="shared" si="256"/>
        <v>0</v>
      </c>
      <c r="CX45" s="429">
        <f t="shared" si="256"/>
        <v>0</v>
      </c>
      <c r="CY45" s="429">
        <f t="shared" si="256"/>
        <v>0</v>
      </c>
      <c r="CZ45" s="429">
        <f t="shared" si="256"/>
        <v>0</v>
      </c>
      <c r="DA45" s="429">
        <f t="shared" si="256"/>
        <v>0</v>
      </c>
      <c r="DB45" s="429">
        <f t="shared" si="256"/>
        <v>102938100</v>
      </c>
      <c r="DC45" s="429">
        <f t="shared" si="256"/>
        <v>3296000</v>
      </c>
      <c r="DD45" s="429">
        <f t="shared" si="256"/>
        <v>4720740</v>
      </c>
      <c r="DE45" s="429">
        <f t="shared" si="256"/>
        <v>507512600</v>
      </c>
      <c r="DF45" s="429">
        <f t="shared" si="256"/>
        <v>343538599</v>
      </c>
      <c r="DG45" s="429">
        <f t="shared" si="256"/>
        <v>17109000.000008821</v>
      </c>
      <c r="DH45" s="429">
        <f t="shared" si="256"/>
        <v>260656899</v>
      </c>
      <c r="DI45" s="429">
        <f t="shared" si="256"/>
        <v>11541660000.000008</v>
      </c>
      <c r="DJ45" s="430">
        <f t="shared" ref="DJ45:DK45" si="257">CK45+CM45+CO45+CQ45+CS45+CU45+CW45+CY45+DA45+DC45+DE45+DG45</f>
        <v>11541660000.00001</v>
      </c>
      <c r="DK45" s="430">
        <f t="shared" si="257"/>
        <v>11539954078</v>
      </c>
      <c r="DL45" s="429">
        <f t="shared" ref="DL45:EQ45" si="258">DL11+DL18+DL25+DL32+DL39</f>
        <v>11541660000.000008</v>
      </c>
      <c r="DM45" s="429">
        <f t="shared" si="258"/>
        <v>11539954078</v>
      </c>
      <c r="DN45" s="431">
        <f t="shared" si="258"/>
        <v>8032601000</v>
      </c>
      <c r="DO45" s="431">
        <f t="shared" si="258"/>
        <v>6828520000</v>
      </c>
      <c r="DP45" s="431">
        <f t="shared" si="258"/>
        <v>235141000</v>
      </c>
      <c r="DQ45" s="431">
        <f t="shared" si="258"/>
        <v>0</v>
      </c>
      <c r="DR45" s="431">
        <f t="shared" si="258"/>
        <v>2075533000</v>
      </c>
      <c r="DS45" s="431">
        <f t="shared" si="258"/>
        <v>0</v>
      </c>
      <c r="DT45" s="431">
        <f t="shared" si="258"/>
        <v>238903073</v>
      </c>
      <c r="DU45" s="431">
        <f t="shared" si="258"/>
        <v>60000000</v>
      </c>
      <c r="DV45" s="431">
        <f t="shared" si="258"/>
        <v>0</v>
      </c>
      <c r="DW45" s="431">
        <f t="shared" si="258"/>
        <v>50000000</v>
      </c>
      <c r="DX45" s="431">
        <f t="shared" si="258"/>
        <v>0</v>
      </c>
      <c r="DY45" s="431">
        <f t="shared" si="258"/>
        <v>500000000</v>
      </c>
      <c r="DZ45" s="431">
        <f t="shared" si="258"/>
        <v>0</v>
      </c>
      <c r="EA45" s="431">
        <f t="shared" si="258"/>
        <v>594081000</v>
      </c>
      <c r="EB45" s="431">
        <f t="shared" si="258"/>
        <v>0</v>
      </c>
      <c r="EC45" s="431">
        <f t="shared" si="258"/>
        <v>0</v>
      </c>
      <c r="ED45" s="431">
        <f t="shared" si="258"/>
        <v>0</v>
      </c>
      <c r="EE45" s="431">
        <f t="shared" si="258"/>
        <v>0</v>
      </c>
      <c r="EF45" s="431">
        <f t="shared" si="258"/>
        <v>0</v>
      </c>
      <c r="EG45" s="431">
        <f t="shared" si="258"/>
        <v>0</v>
      </c>
      <c r="EH45" s="431">
        <f t="shared" si="258"/>
        <v>0</v>
      </c>
      <c r="EI45" s="431">
        <f t="shared" si="258"/>
        <v>0</v>
      </c>
      <c r="EJ45" s="431">
        <f t="shared" si="258"/>
        <v>0</v>
      </c>
      <c r="EK45" s="431">
        <f t="shared" si="258"/>
        <v>0</v>
      </c>
      <c r="EL45" s="431">
        <f t="shared" si="258"/>
        <v>0</v>
      </c>
      <c r="EM45" s="431">
        <f t="shared" si="258"/>
        <v>8032601000</v>
      </c>
      <c r="EN45" s="431">
        <f t="shared" si="258"/>
        <v>8635993000</v>
      </c>
      <c r="EO45" s="431">
        <f t="shared" si="258"/>
        <v>2549577073</v>
      </c>
      <c r="EP45" s="431">
        <f>EP11+EP18+EP25+EP32+EP39</f>
        <v>8032601000</v>
      </c>
      <c r="EQ45" s="432">
        <f t="shared" si="258"/>
        <v>2549577073</v>
      </c>
      <c r="ER45" s="537"/>
      <c r="ES45" s="538"/>
      <c r="ET45" s="538"/>
      <c r="EU45" s="538"/>
      <c r="EV45" s="538"/>
      <c r="EW45" s="539"/>
      <c r="EX45" s="539"/>
      <c r="EY45" s="539"/>
      <c r="EZ45" s="539"/>
      <c r="FA45" s="540"/>
      <c r="FB45" s="77"/>
      <c r="FC45" s="77"/>
    </row>
    <row r="46" spans="1:159" ht="51" customHeight="1" x14ac:dyDescent="0.25">
      <c r="A46" s="479"/>
      <c r="B46" s="480"/>
      <c r="C46" s="480"/>
      <c r="D46" s="480"/>
      <c r="E46" s="553"/>
      <c r="F46" s="78" t="s">
        <v>355</v>
      </c>
      <c r="G46" s="433">
        <f>G14+G21+G28+G35+G42</f>
        <v>4754387504</v>
      </c>
      <c r="H46" s="434">
        <f t="shared" ref="H46:DI46" si="259">H14+H21+H28+H35+H42</f>
        <v>0</v>
      </c>
      <c r="I46" s="434">
        <f t="shared" si="259"/>
        <v>0</v>
      </c>
      <c r="J46" s="434">
        <f t="shared" si="259"/>
        <v>0</v>
      </c>
      <c r="K46" s="434">
        <f t="shared" si="259"/>
        <v>0</v>
      </c>
      <c r="L46" s="434">
        <f t="shared" si="259"/>
        <v>0</v>
      </c>
      <c r="M46" s="434">
        <f t="shared" si="259"/>
        <v>0</v>
      </c>
      <c r="N46" s="434">
        <f t="shared" si="259"/>
        <v>0</v>
      </c>
      <c r="O46" s="434">
        <f t="shared" si="259"/>
        <v>0</v>
      </c>
      <c r="P46" s="434">
        <f t="shared" si="259"/>
        <v>0</v>
      </c>
      <c r="Q46" s="434">
        <f t="shared" si="259"/>
        <v>0</v>
      </c>
      <c r="R46" s="434">
        <f t="shared" si="259"/>
        <v>0</v>
      </c>
      <c r="S46" s="434">
        <f t="shared" si="259"/>
        <v>0</v>
      </c>
      <c r="T46" s="434">
        <f t="shared" si="259"/>
        <v>0</v>
      </c>
      <c r="U46" s="434">
        <f t="shared" si="259"/>
        <v>0</v>
      </c>
      <c r="V46" s="434">
        <f t="shared" si="259"/>
        <v>0</v>
      </c>
      <c r="W46" s="434">
        <f t="shared" si="259"/>
        <v>0</v>
      </c>
      <c r="X46" s="434">
        <f t="shared" si="259"/>
        <v>0</v>
      </c>
      <c r="Y46" s="434">
        <f t="shared" si="259"/>
        <v>0</v>
      </c>
      <c r="Z46" s="434">
        <f t="shared" si="259"/>
        <v>0</v>
      </c>
      <c r="AA46" s="434">
        <f t="shared" si="259"/>
        <v>0</v>
      </c>
      <c r="AB46" s="434">
        <f t="shared" si="259"/>
        <v>714091097</v>
      </c>
      <c r="AC46" s="434">
        <f t="shared" si="259"/>
        <v>314342293</v>
      </c>
      <c r="AD46" s="434">
        <f t="shared" si="259"/>
        <v>314342293</v>
      </c>
      <c r="AE46" s="434">
        <f t="shared" si="259"/>
        <v>236759993</v>
      </c>
      <c r="AF46" s="434">
        <f t="shared" si="259"/>
        <v>236759993</v>
      </c>
      <c r="AG46" s="434">
        <f t="shared" si="259"/>
        <v>74881292</v>
      </c>
      <c r="AH46" s="434">
        <f t="shared" si="259"/>
        <v>74881292</v>
      </c>
      <c r="AI46" s="434">
        <f t="shared" si="259"/>
        <v>50748600</v>
      </c>
      <c r="AJ46" s="434">
        <f t="shared" si="259"/>
        <v>50748600</v>
      </c>
      <c r="AK46" s="434">
        <f t="shared" si="259"/>
        <v>0</v>
      </c>
      <c r="AL46" s="434">
        <f t="shared" si="259"/>
        <v>0</v>
      </c>
      <c r="AM46" s="434">
        <f t="shared" si="259"/>
        <v>37358919</v>
      </c>
      <c r="AN46" s="434">
        <f t="shared" si="259"/>
        <v>34441080</v>
      </c>
      <c r="AO46" s="434">
        <f t="shared" si="259"/>
        <v>0</v>
      </c>
      <c r="AP46" s="434">
        <f t="shared" si="259"/>
        <v>2916600</v>
      </c>
      <c r="AQ46" s="434">
        <f t="shared" si="259"/>
        <v>0</v>
      </c>
      <c r="AR46" s="434">
        <f t="shared" si="259"/>
        <v>0</v>
      </c>
      <c r="AS46" s="434">
        <f t="shared" si="259"/>
        <v>0</v>
      </c>
      <c r="AT46" s="434">
        <f t="shared" si="259"/>
        <v>0</v>
      </c>
      <c r="AU46" s="434">
        <f t="shared" si="259"/>
        <v>-1239</v>
      </c>
      <c r="AV46" s="434">
        <f t="shared" si="259"/>
        <v>0</v>
      </c>
      <c r="AW46" s="434">
        <f t="shared" si="259"/>
        <v>0</v>
      </c>
      <c r="AX46" s="434">
        <f t="shared" si="259"/>
        <v>0</v>
      </c>
      <c r="AY46" s="434">
        <f t="shared" si="259"/>
        <v>0</v>
      </c>
      <c r="AZ46" s="434">
        <f t="shared" si="259"/>
        <v>0</v>
      </c>
      <c r="BA46" s="434">
        <f t="shared" si="259"/>
        <v>714089858</v>
      </c>
      <c r="BB46" s="434">
        <f t="shared" si="259"/>
        <v>714089858</v>
      </c>
      <c r="BC46" s="434">
        <f t="shared" si="259"/>
        <v>714089858</v>
      </c>
      <c r="BD46" s="434">
        <f t="shared" si="259"/>
        <v>714089858</v>
      </c>
      <c r="BE46" s="434">
        <f t="shared" si="259"/>
        <v>714089858</v>
      </c>
      <c r="BF46" s="434">
        <f t="shared" si="259"/>
        <v>2810312999</v>
      </c>
      <c r="BG46" s="434">
        <f t="shared" si="259"/>
        <v>625344662</v>
      </c>
      <c r="BH46" s="434">
        <f t="shared" si="259"/>
        <v>625344662</v>
      </c>
      <c r="BI46" s="434">
        <f t="shared" si="259"/>
        <v>799622533</v>
      </c>
      <c r="BJ46" s="434">
        <f t="shared" si="259"/>
        <v>799572033</v>
      </c>
      <c r="BK46" s="434">
        <f t="shared" si="259"/>
        <v>385813714</v>
      </c>
      <c r="BL46" s="434">
        <f t="shared" si="259"/>
        <v>492383131</v>
      </c>
      <c r="BM46" s="434">
        <f t="shared" si="259"/>
        <v>402099408</v>
      </c>
      <c r="BN46" s="434">
        <f t="shared" si="259"/>
        <v>416910476</v>
      </c>
      <c r="BO46" s="434">
        <f t="shared" si="259"/>
        <v>359589846</v>
      </c>
      <c r="BP46" s="434">
        <f t="shared" si="259"/>
        <v>296676630</v>
      </c>
      <c r="BQ46" s="434">
        <f t="shared" si="259"/>
        <v>175695435</v>
      </c>
      <c r="BR46" s="434">
        <f t="shared" si="259"/>
        <v>100983002</v>
      </c>
      <c r="BS46" s="434">
        <f t="shared" si="259"/>
        <v>32611633</v>
      </c>
      <c r="BT46" s="434">
        <f t="shared" si="259"/>
        <v>48207266</v>
      </c>
      <c r="BU46" s="434">
        <f t="shared" si="259"/>
        <v>20340467</v>
      </c>
      <c r="BV46" s="434">
        <f t="shared" si="259"/>
        <v>21028067</v>
      </c>
      <c r="BW46" s="434">
        <f t="shared" si="259"/>
        <v>-12431</v>
      </c>
      <c r="BX46" s="434">
        <f t="shared" si="259"/>
        <v>0</v>
      </c>
      <c r="BY46" s="434">
        <f t="shared" si="259"/>
        <v>0</v>
      </c>
      <c r="BZ46" s="434">
        <f t="shared" si="259"/>
        <v>0</v>
      </c>
      <c r="CA46" s="434">
        <f t="shared" si="259"/>
        <v>0</v>
      </c>
      <c r="CB46" s="434">
        <f t="shared" si="259"/>
        <v>0</v>
      </c>
      <c r="CC46" s="434">
        <f t="shared" si="259"/>
        <v>0</v>
      </c>
      <c r="CD46" s="434">
        <f t="shared" si="259"/>
        <v>0</v>
      </c>
      <c r="CE46" s="434">
        <f t="shared" si="259"/>
        <v>2801105267</v>
      </c>
      <c r="CF46" s="434">
        <f t="shared" si="259"/>
        <v>2801105267</v>
      </c>
      <c r="CG46" s="434">
        <f t="shared" si="259"/>
        <v>2801105267</v>
      </c>
      <c r="CH46" s="434">
        <f t="shared" si="259"/>
        <v>2801105267</v>
      </c>
      <c r="CI46" s="434">
        <f t="shared" si="259"/>
        <v>2801105267</v>
      </c>
      <c r="CJ46" s="434">
        <f t="shared" si="259"/>
        <v>687477312</v>
      </c>
      <c r="CK46" s="434">
        <f t="shared" si="259"/>
        <v>187646442</v>
      </c>
      <c r="CL46" s="434">
        <f t="shared" si="259"/>
        <v>187646442</v>
      </c>
      <c r="CM46" s="434">
        <f t="shared" si="259"/>
        <v>242421465</v>
      </c>
      <c r="CN46" s="434">
        <f t="shared" si="259"/>
        <v>242421465</v>
      </c>
      <c r="CO46" s="434">
        <f t="shared" si="259"/>
        <v>40285346</v>
      </c>
      <c r="CP46" s="434">
        <f t="shared" si="259"/>
        <v>40285346</v>
      </c>
      <c r="CQ46" s="434">
        <f t="shared" si="259"/>
        <v>50109978</v>
      </c>
      <c r="CR46" s="434">
        <f t="shared" si="259"/>
        <v>14983940</v>
      </c>
      <c r="CS46" s="434">
        <f t="shared" si="259"/>
        <v>52882541</v>
      </c>
      <c r="CT46" s="434">
        <f t="shared" si="259"/>
        <v>10827843</v>
      </c>
      <c r="CU46" s="434">
        <f t="shared" si="259"/>
        <v>114105040</v>
      </c>
      <c r="CV46" s="434">
        <f t="shared" si="259"/>
        <v>16016060</v>
      </c>
      <c r="CW46" s="434">
        <f t="shared" si="259"/>
        <v>0</v>
      </c>
      <c r="CX46" s="434">
        <f t="shared" si="259"/>
        <v>29489150</v>
      </c>
      <c r="CY46" s="434">
        <f t="shared" si="259"/>
        <v>0</v>
      </c>
      <c r="CZ46" s="434">
        <f t="shared" si="259"/>
        <v>0</v>
      </c>
      <c r="DA46" s="434">
        <f t="shared" si="259"/>
        <v>0</v>
      </c>
      <c r="DB46" s="434">
        <f t="shared" si="259"/>
        <v>39854735</v>
      </c>
      <c r="DC46" s="434">
        <f t="shared" si="259"/>
        <v>0</v>
      </c>
      <c r="DD46" s="434">
        <f t="shared" si="259"/>
        <v>105376610</v>
      </c>
      <c r="DE46" s="434">
        <f t="shared" si="259"/>
        <v>0</v>
      </c>
      <c r="DF46" s="434">
        <f t="shared" si="259"/>
        <v>0</v>
      </c>
      <c r="DG46" s="434">
        <f t="shared" si="259"/>
        <v>-549221</v>
      </c>
      <c r="DH46" s="434">
        <f t="shared" si="259"/>
        <v>0</v>
      </c>
      <c r="DI46" s="434">
        <f t="shared" si="259"/>
        <v>686901591</v>
      </c>
      <c r="DJ46" s="435">
        <f t="shared" ref="DJ46:DK46" si="260">CK46+CM46+CO46+CQ46+CS46+CU46+CW46+CY46+DA46+DC46+DE46+DG46</f>
        <v>686901591</v>
      </c>
      <c r="DK46" s="435">
        <f t="shared" si="260"/>
        <v>686901591</v>
      </c>
      <c r="DL46" s="434">
        <f t="shared" ref="DL46:EQ46" si="261">DL14+DL21+DL28+DL35+DL42</f>
        <v>686901591</v>
      </c>
      <c r="DM46" s="434">
        <f t="shared" si="261"/>
        <v>686901591</v>
      </c>
      <c r="DN46" s="436">
        <f t="shared" si="261"/>
        <v>552290788</v>
      </c>
      <c r="DO46" s="436">
        <f t="shared" si="261"/>
        <v>194474169</v>
      </c>
      <c r="DP46" s="436">
        <f t="shared" si="261"/>
        <v>183954280</v>
      </c>
      <c r="DQ46" s="436">
        <f t="shared" si="261"/>
        <v>256716383</v>
      </c>
      <c r="DR46" s="436">
        <f t="shared" si="261"/>
        <v>249648366</v>
      </c>
      <c r="DS46" s="436">
        <f t="shared" si="261"/>
        <v>95466960</v>
      </c>
      <c r="DT46" s="436">
        <f t="shared" si="261"/>
        <v>80016049</v>
      </c>
      <c r="DU46" s="436">
        <f t="shared" si="261"/>
        <v>4195200</v>
      </c>
      <c r="DV46" s="436">
        <f t="shared" si="261"/>
        <v>0</v>
      </c>
      <c r="DW46" s="436">
        <f t="shared" si="261"/>
        <v>1438076</v>
      </c>
      <c r="DX46" s="436">
        <f t="shared" si="261"/>
        <v>0</v>
      </c>
      <c r="DY46" s="436">
        <f t="shared" si="261"/>
        <v>0</v>
      </c>
      <c r="DZ46" s="436">
        <f t="shared" si="261"/>
        <v>0</v>
      </c>
      <c r="EA46" s="436">
        <f t="shared" si="261"/>
        <v>0</v>
      </c>
      <c r="EB46" s="436">
        <f t="shared" si="261"/>
        <v>0</v>
      </c>
      <c r="EC46" s="436">
        <f t="shared" si="261"/>
        <v>0</v>
      </c>
      <c r="ED46" s="436">
        <f t="shared" si="261"/>
        <v>0</v>
      </c>
      <c r="EE46" s="436">
        <f t="shared" si="261"/>
        <v>0</v>
      </c>
      <c r="EF46" s="436">
        <f t="shared" si="261"/>
        <v>0</v>
      </c>
      <c r="EG46" s="436">
        <f t="shared" si="261"/>
        <v>0</v>
      </c>
      <c r="EH46" s="436">
        <f t="shared" si="261"/>
        <v>0</v>
      </c>
      <c r="EI46" s="436">
        <f t="shared" si="261"/>
        <v>0</v>
      </c>
      <c r="EJ46" s="436">
        <f t="shared" si="261"/>
        <v>0</v>
      </c>
      <c r="EK46" s="436">
        <f t="shared" si="261"/>
        <v>0</v>
      </c>
      <c r="EL46" s="436">
        <f t="shared" si="261"/>
        <v>0</v>
      </c>
      <c r="EM46" s="436">
        <f t="shared" si="261"/>
        <v>552290788</v>
      </c>
      <c r="EN46" s="436">
        <f t="shared" si="261"/>
        <v>300058370</v>
      </c>
      <c r="EO46" s="436">
        <f t="shared" si="261"/>
        <v>513618695</v>
      </c>
      <c r="EP46" s="436">
        <f t="shared" si="261"/>
        <v>552290788</v>
      </c>
      <c r="EQ46" s="437">
        <f t="shared" si="261"/>
        <v>513618695</v>
      </c>
      <c r="ER46" s="538"/>
      <c r="ES46" s="541"/>
      <c r="ET46" s="541"/>
      <c r="EU46" s="541"/>
      <c r="EV46" s="541"/>
      <c r="EW46" s="541"/>
      <c r="EX46" s="541"/>
      <c r="EY46" s="541"/>
      <c r="EZ46" s="541"/>
      <c r="FA46" s="542"/>
      <c r="FB46" s="77"/>
      <c r="FC46" s="77"/>
    </row>
    <row r="47" spans="1:159" ht="48.75" customHeight="1" thickBot="1" x14ac:dyDescent="0.3">
      <c r="A47" s="482"/>
      <c r="B47" s="483"/>
      <c r="C47" s="483"/>
      <c r="D47" s="483"/>
      <c r="E47" s="554"/>
      <c r="F47" s="79" t="s">
        <v>356</v>
      </c>
      <c r="G47" s="438">
        <f t="shared" ref="G47:DI47" si="262">G45+G46</f>
        <v>57776428988.666672</v>
      </c>
      <c r="H47" s="439">
        <f t="shared" si="262"/>
        <v>4369806800</v>
      </c>
      <c r="I47" s="439">
        <f t="shared" si="262"/>
        <v>0</v>
      </c>
      <c r="J47" s="439">
        <f t="shared" si="262"/>
        <v>0</v>
      </c>
      <c r="K47" s="439">
        <f t="shared" si="262"/>
        <v>0</v>
      </c>
      <c r="L47" s="439">
        <f t="shared" si="262"/>
        <v>0</v>
      </c>
      <c r="M47" s="439">
        <f t="shared" si="262"/>
        <v>0</v>
      </c>
      <c r="N47" s="439">
        <f t="shared" si="262"/>
        <v>0</v>
      </c>
      <c r="O47" s="439">
        <f t="shared" si="262"/>
        <v>0</v>
      </c>
      <c r="P47" s="439">
        <f t="shared" si="262"/>
        <v>0</v>
      </c>
      <c r="Q47" s="439">
        <f t="shared" si="262"/>
        <v>0</v>
      </c>
      <c r="R47" s="439">
        <f t="shared" si="262"/>
        <v>0</v>
      </c>
      <c r="S47" s="439">
        <f t="shared" si="262"/>
        <v>0</v>
      </c>
      <c r="T47" s="439">
        <f t="shared" si="262"/>
        <v>0</v>
      </c>
      <c r="U47" s="439">
        <f t="shared" si="262"/>
        <v>0</v>
      </c>
      <c r="V47" s="439">
        <f t="shared" si="262"/>
        <v>2667463709</v>
      </c>
      <c r="W47" s="439">
        <f t="shared" si="262"/>
        <v>2670768800</v>
      </c>
      <c r="X47" s="439">
        <f t="shared" si="262"/>
        <v>2670768800</v>
      </c>
      <c r="Y47" s="439">
        <f t="shared" si="262"/>
        <v>2667463709</v>
      </c>
      <c r="Z47" s="439">
        <f t="shared" si="262"/>
        <v>2670768800</v>
      </c>
      <c r="AA47" s="439">
        <f t="shared" si="262"/>
        <v>2667463709</v>
      </c>
      <c r="AB47" s="439">
        <f t="shared" si="262"/>
        <v>4327112497</v>
      </c>
      <c r="AC47" s="439">
        <f t="shared" si="262"/>
        <v>314342293</v>
      </c>
      <c r="AD47" s="439">
        <f t="shared" si="262"/>
        <v>314342293</v>
      </c>
      <c r="AE47" s="439">
        <f t="shared" si="262"/>
        <v>2138502993</v>
      </c>
      <c r="AF47" s="439">
        <f t="shared" si="262"/>
        <v>2138502993</v>
      </c>
      <c r="AG47" s="439">
        <f t="shared" si="262"/>
        <v>1524802692</v>
      </c>
      <c r="AH47" s="439">
        <f t="shared" si="262"/>
        <v>1524802692</v>
      </c>
      <c r="AI47" s="439">
        <f t="shared" si="262"/>
        <v>103782360</v>
      </c>
      <c r="AJ47" s="439">
        <f t="shared" si="262"/>
        <v>103782360</v>
      </c>
      <c r="AK47" s="439">
        <f t="shared" si="262"/>
        <v>0</v>
      </c>
      <c r="AL47" s="439">
        <f t="shared" si="262"/>
        <v>0</v>
      </c>
      <c r="AM47" s="439">
        <f t="shared" si="262"/>
        <v>160346519</v>
      </c>
      <c r="AN47" s="439">
        <f t="shared" si="262"/>
        <v>76743080</v>
      </c>
      <c r="AO47" s="439">
        <f t="shared" si="262"/>
        <v>0</v>
      </c>
      <c r="AP47" s="439">
        <f t="shared" si="262"/>
        <v>2916600</v>
      </c>
      <c r="AQ47" s="439">
        <f t="shared" si="262"/>
        <v>62010000</v>
      </c>
      <c r="AR47" s="439">
        <f t="shared" si="262"/>
        <v>142695600</v>
      </c>
      <c r="AS47" s="439">
        <f t="shared" si="262"/>
        <v>2475602900</v>
      </c>
      <c r="AT47" s="439">
        <f t="shared" si="262"/>
        <v>1837898000</v>
      </c>
      <c r="AU47" s="439">
        <f t="shared" si="262"/>
        <v>24245406601</v>
      </c>
      <c r="AV47" s="439">
        <f t="shared" si="262"/>
        <v>1660545900</v>
      </c>
      <c r="AW47" s="439">
        <f t="shared" si="262"/>
        <v>32609267</v>
      </c>
      <c r="AX47" s="439">
        <f t="shared" si="262"/>
        <v>20658098400</v>
      </c>
      <c r="AY47" s="439">
        <f t="shared" si="262"/>
        <v>15884633.000000238</v>
      </c>
      <c r="AZ47" s="439">
        <f t="shared" si="262"/>
        <v>2565161844.666667</v>
      </c>
      <c r="BA47" s="439">
        <f t="shared" si="262"/>
        <v>31073290258</v>
      </c>
      <c r="BB47" s="439">
        <f t="shared" si="262"/>
        <v>31073290258</v>
      </c>
      <c r="BC47" s="439">
        <f t="shared" si="262"/>
        <v>31025489762.666668</v>
      </c>
      <c r="BD47" s="439">
        <f t="shared" si="262"/>
        <v>18073290258</v>
      </c>
      <c r="BE47" s="439">
        <f t="shared" si="262"/>
        <v>18046444561.666668</v>
      </c>
      <c r="BF47" s="439">
        <f t="shared" si="262"/>
        <v>16410312999</v>
      </c>
      <c r="BG47" s="439">
        <f t="shared" si="262"/>
        <v>4758625662</v>
      </c>
      <c r="BH47" s="439">
        <f t="shared" si="262"/>
        <v>4758625662</v>
      </c>
      <c r="BI47" s="439">
        <f t="shared" si="262"/>
        <v>815879533</v>
      </c>
      <c r="BJ47" s="439">
        <f t="shared" si="262"/>
        <v>800572033</v>
      </c>
      <c r="BK47" s="439">
        <f t="shared" si="262"/>
        <v>633778714</v>
      </c>
      <c r="BL47" s="439">
        <f t="shared" si="262"/>
        <v>497547831</v>
      </c>
      <c r="BM47" s="439">
        <f t="shared" si="262"/>
        <v>414132408</v>
      </c>
      <c r="BN47" s="439">
        <f t="shared" si="262"/>
        <v>428943496</v>
      </c>
      <c r="BO47" s="439">
        <f t="shared" si="262"/>
        <v>359589846</v>
      </c>
      <c r="BP47" s="439">
        <f t="shared" si="262"/>
        <v>314755110</v>
      </c>
      <c r="BQ47" s="439">
        <f t="shared" si="262"/>
        <v>355468435</v>
      </c>
      <c r="BR47" s="439">
        <f t="shared" si="262"/>
        <v>348948002</v>
      </c>
      <c r="BS47" s="439">
        <f t="shared" si="262"/>
        <v>67611633</v>
      </c>
      <c r="BT47" s="439">
        <f t="shared" si="262"/>
        <v>48207266</v>
      </c>
      <c r="BU47" s="439">
        <f t="shared" si="262"/>
        <v>885017967</v>
      </c>
      <c r="BV47" s="439">
        <f t="shared" si="262"/>
        <v>41247227</v>
      </c>
      <c r="BW47" s="439">
        <f t="shared" si="262"/>
        <v>7710764569</v>
      </c>
      <c r="BX47" s="439">
        <f t="shared" si="262"/>
        <v>8164531936</v>
      </c>
      <c r="BY47" s="439">
        <f t="shared" si="262"/>
        <v>368605600</v>
      </c>
      <c r="BZ47" s="439">
        <f t="shared" si="262"/>
        <v>488669066</v>
      </c>
      <c r="CA47" s="439">
        <f t="shared" si="262"/>
        <v>31630900</v>
      </c>
      <c r="CB47" s="439">
        <f t="shared" si="262"/>
        <v>334509933</v>
      </c>
      <c r="CC47" s="439">
        <f t="shared" si="262"/>
        <v>-100000000</v>
      </c>
      <c r="CD47" s="439">
        <f t="shared" si="262"/>
        <v>24215699</v>
      </c>
      <c r="CE47" s="439">
        <f t="shared" si="262"/>
        <v>16301105267</v>
      </c>
      <c r="CF47" s="439">
        <f t="shared" si="262"/>
        <v>16301105267</v>
      </c>
      <c r="CG47" s="439">
        <f t="shared" si="262"/>
        <v>16250773261</v>
      </c>
      <c r="CH47" s="439">
        <f t="shared" si="262"/>
        <v>16301105267</v>
      </c>
      <c r="CI47" s="439">
        <f t="shared" si="262"/>
        <v>16250773261</v>
      </c>
      <c r="CJ47" s="439">
        <f t="shared" si="262"/>
        <v>11774137312</v>
      </c>
      <c r="CK47" s="439">
        <f t="shared" si="262"/>
        <v>3920804442</v>
      </c>
      <c r="CL47" s="439">
        <f t="shared" si="262"/>
        <v>3075838682</v>
      </c>
      <c r="CM47" s="439">
        <f t="shared" si="262"/>
        <v>1322909965</v>
      </c>
      <c r="CN47" s="439">
        <f t="shared" si="262"/>
        <v>1724658465</v>
      </c>
      <c r="CO47" s="439">
        <f t="shared" si="262"/>
        <v>6100834246</v>
      </c>
      <c r="CP47" s="439">
        <f t="shared" si="262"/>
        <v>5356716846</v>
      </c>
      <c r="CQ47" s="439">
        <f t="shared" si="262"/>
        <v>50109978</v>
      </c>
      <c r="CR47" s="439">
        <f t="shared" si="262"/>
        <v>983282940</v>
      </c>
      <c r="CS47" s="439">
        <f t="shared" si="262"/>
        <v>104882541</v>
      </c>
      <c r="CT47" s="439">
        <f t="shared" si="262"/>
        <v>121272843</v>
      </c>
      <c r="CU47" s="439">
        <f t="shared" si="262"/>
        <v>201652040</v>
      </c>
      <c r="CV47" s="439">
        <f t="shared" si="262"/>
        <v>78511060</v>
      </c>
      <c r="CW47" s="439">
        <f t="shared" si="262"/>
        <v>0</v>
      </c>
      <c r="CX47" s="439">
        <f t="shared" si="262"/>
        <v>29489150</v>
      </c>
      <c r="CY47" s="439">
        <f t="shared" si="262"/>
        <v>0</v>
      </c>
      <c r="CZ47" s="439">
        <f t="shared" si="262"/>
        <v>0</v>
      </c>
      <c r="DA47" s="439">
        <f t="shared" si="262"/>
        <v>0</v>
      </c>
      <c r="DB47" s="439">
        <f t="shared" si="262"/>
        <v>142792835</v>
      </c>
      <c r="DC47" s="439">
        <f t="shared" si="262"/>
        <v>3296000</v>
      </c>
      <c r="DD47" s="439">
        <f t="shared" si="262"/>
        <v>110097350</v>
      </c>
      <c r="DE47" s="439">
        <f t="shared" si="262"/>
        <v>507512600</v>
      </c>
      <c r="DF47" s="439">
        <f t="shared" si="262"/>
        <v>343538599</v>
      </c>
      <c r="DG47" s="439">
        <f t="shared" si="262"/>
        <v>16559779.000008821</v>
      </c>
      <c r="DH47" s="439">
        <f t="shared" si="262"/>
        <v>260656899</v>
      </c>
      <c r="DI47" s="439">
        <f t="shared" si="262"/>
        <v>12228561591.000008</v>
      </c>
      <c r="DJ47" s="440">
        <f t="shared" ref="DJ47:DK47" si="263">CK47+CM47+CO47+CQ47+CS47+CU47+CW47+CY47+DA47+DC47+DE47+DG47</f>
        <v>12228561591.00001</v>
      </c>
      <c r="DK47" s="440">
        <f t="shared" si="263"/>
        <v>12226855669</v>
      </c>
      <c r="DL47" s="439">
        <f t="shared" ref="DL47:EQ47" si="264">DL45+DL46</f>
        <v>12228561591.000008</v>
      </c>
      <c r="DM47" s="439">
        <f t="shared" si="264"/>
        <v>12226855669</v>
      </c>
      <c r="DN47" s="441">
        <f t="shared" si="264"/>
        <v>8584891788</v>
      </c>
      <c r="DO47" s="441">
        <f t="shared" si="264"/>
        <v>7022994169</v>
      </c>
      <c r="DP47" s="441">
        <f t="shared" si="264"/>
        <v>419095280</v>
      </c>
      <c r="DQ47" s="441">
        <f t="shared" si="264"/>
        <v>256716383</v>
      </c>
      <c r="DR47" s="441">
        <f t="shared" si="264"/>
        <v>2325181366</v>
      </c>
      <c r="DS47" s="441">
        <f t="shared" si="264"/>
        <v>95466960</v>
      </c>
      <c r="DT47" s="441">
        <f t="shared" si="264"/>
        <v>318919122</v>
      </c>
      <c r="DU47" s="441">
        <f t="shared" si="264"/>
        <v>64195200</v>
      </c>
      <c r="DV47" s="441">
        <f t="shared" si="264"/>
        <v>0</v>
      </c>
      <c r="DW47" s="441">
        <f t="shared" si="264"/>
        <v>51438076</v>
      </c>
      <c r="DX47" s="441">
        <f t="shared" si="264"/>
        <v>0</v>
      </c>
      <c r="DY47" s="441">
        <f t="shared" si="264"/>
        <v>500000000</v>
      </c>
      <c r="DZ47" s="441">
        <f t="shared" si="264"/>
        <v>0</v>
      </c>
      <c r="EA47" s="441">
        <f t="shared" si="264"/>
        <v>594081000</v>
      </c>
      <c r="EB47" s="441">
        <f t="shared" si="264"/>
        <v>0</v>
      </c>
      <c r="EC47" s="441">
        <f t="shared" si="264"/>
        <v>0</v>
      </c>
      <c r="ED47" s="441">
        <f t="shared" si="264"/>
        <v>0</v>
      </c>
      <c r="EE47" s="441">
        <f t="shared" si="264"/>
        <v>0</v>
      </c>
      <c r="EF47" s="441">
        <f t="shared" si="264"/>
        <v>0</v>
      </c>
      <c r="EG47" s="441">
        <f t="shared" si="264"/>
        <v>0</v>
      </c>
      <c r="EH47" s="441">
        <f t="shared" si="264"/>
        <v>0</v>
      </c>
      <c r="EI47" s="441">
        <f t="shared" si="264"/>
        <v>0</v>
      </c>
      <c r="EJ47" s="441">
        <f t="shared" si="264"/>
        <v>0</v>
      </c>
      <c r="EK47" s="441">
        <f t="shared" si="264"/>
        <v>0</v>
      </c>
      <c r="EL47" s="441">
        <f t="shared" si="264"/>
        <v>0</v>
      </c>
      <c r="EM47" s="441">
        <f t="shared" si="264"/>
        <v>8584891788</v>
      </c>
      <c r="EN47" s="441">
        <f t="shared" si="264"/>
        <v>8936051370</v>
      </c>
      <c r="EO47" s="441">
        <f t="shared" si="264"/>
        <v>3063195768</v>
      </c>
      <c r="EP47" s="441">
        <f t="shared" si="264"/>
        <v>8584891788</v>
      </c>
      <c r="EQ47" s="442">
        <f t="shared" si="264"/>
        <v>3063195768</v>
      </c>
      <c r="ER47" s="543"/>
      <c r="ES47" s="544"/>
      <c r="ET47" s="544"/>
      <c r="EU47" s="544"/>
      <c r="EV47" s="544"/>
      <c r="EW47" s="544"/>
      <c r="EX47" s="544"/>
      <c r="EY47" s="544"/>
      <c r="EZ47" s="544"/>
      <c r="FA47" s="545"/>
      <c r="FB47" s="77"/>
      <c r="FC47" s="77"/>
    </row>
    <row r="48" spans="1:159" ht="20.25" customHeight="1" x14ac:dyDescent="0.25">
      <c r="D48" s="80"/>
      <c r="E48" s="80"/>
      <c r="F48" s="81"/>
      <c r="G48" s="82"/>
      <c r="H48" s="83"/>
      <c r="I48" s="83"/>
      <c r="J48" s="83"/>
      <c r="K48" s="83"/>
      <c r="L48" s="83"/>
      <c r="M48" s="83"/>
      <c r="N48" s="83"/>
      <c r="O48" s="83"/>
      <c r="P48" s="83"/>
      <c r="Q48" s="83"/>
      <c r="R48" s="83"/>
      <c r="S48" s="83"/>
      <c r="T48" s="83"/>
      <c r="U48" s="83"/>
      <c r="V48" s="83"/>
      <c r="W48" s="83"/>
      <c r="X48" s="83"/>
      <c r="Y48" s="83"/>
      <c r="Z48" s="83"/>
      <c r="AA48" s="83"/>
      <c r="AB48" s="83"/>
      <c r="AC48" s="83"/>
      <c r="AD48" s="83"/>
      <c r="AE48" s="83"/>
      <c r="AF48" s="83"/>
      <c r="AG48" s="83"/>
      <c r="AH48" s="83"/>
      <c r="AI48" s="83"/>
      <c r="AJ48" s="83"/>
      <c r="AK48" s="83"/>
      <c r="AL48" s="83"/>
      <c r="AM48" s="83"/>
      <c r="AN48" s="83"/>
      <c r="AO48" s="83"/>
      <c r="AP48" s="83"/>
      <c r="AQ48" s="83"/>
      <c r="AR48" s="83"/>
      <c r="AS48" s="83"/>
      <c r="AT48" s="83"/>
      <c r="AU48" s="83"/>
      <c r="AV48" s="83"/>
      <c r="AW48" s="83"/>
      <c r="AX48" s="83"/>
      <c r="AY48" s="83"/>
      <c r="AZ48" s="83"/>
      <c r="BA48" s="83"/>
      <c r="BB48" s="83"/>
      <c r="BC48" s="83"/>
      <c r="BD48" s="83"/>
      <c r="BE48" s="83"/>
      <c r="BF48" s="83"/>
      <c r="BG48" s="83"/>
      <c r="BH48" s="83"/>
      <c r="BI48" s="83"/>
      <c r="BJ48" s="83"/>
      <c r="BK48" s="83"/>
      <c r="BL48" s="83"/>
      <c r="BM48" s="83"/>
      <c r="BN48" s="83"/>
      <c r="BO48" s="83"/>
      <c r="BP48" s="83"/>
      <c r="BQ48" s="83"/>
      <c r="BR48" s="83"/>
      <c r="BS48" s="83"/>
      <c r="BT48" s="83"/>
      <c r="BU48" s="83"/>
      <c r="BV48" s="83"/>
      <c r="BW48" s="83"/>
      <c r="BX48" s="83"/>
      <c r="BY48" s="83"/>
      <c r="BZ48" s="83"/>
      <c r="CA48" s="83"/>
      <c r="CB48" s="83"/>
      <c r="CC48" s="83"/>
      <c r="CD48" s="83"/>
      <c r="CE48" s="83"/>
      <c r="CF48" s="83"/>
      <c r="CG48" s="83"/>
      <c r="CH48" s="83"/>
      <c r="CI48" s="83"/>
      <c r="CJ48" s="83"/>
      <c r="CK48" s="83"/>
      <c r="CL48" s="83"/>
      <c r="CM48" s="83"/>
      <c r="CN48" s="83"/>
      <c r="CO48" s="83"/>
      <c r="CP48" s="83"/>
      <c r="CQ48" s="83"/>
      <c r="CR48" s="83"/>
      <c r="CS48" s="83"/>
      <c r="CT48" s="83"/>
      <c r="CU48" s="83"/>
      <c r="CV48" s="83"/>
      <c r="CW48" s="83"/>
      <c r="CX48" s="83"/>
      <c r="CY48" s="83"/>
      <c r="CZ48" s="83"/>
      <c r="DA48" s="83"/>
      <c r="DB48" s="83"/>
      <c r="DC48" s="83"/>
      <c r="DD48" s="83"/>
      <c r="DE48" s="83"/>
      <c r="DF48" s="83"/>
      <c r="DG48" s="83"/>
      <c r="DH48" s="83"/>
      <c r="DI48" s="83"/>
      <c r="DJ48" s="83"/>
      <c r="DK48" s="83"/>
      <c r="DL48" s="83"/>
      <c r="DM48" s="83"/>
      <c r="DN48" s="83"/>
      <c r="DO48" s="83"/>
      <c r="DP48" s="83"/>
      <c r="DQ48" s="83"/>
      <c r="DR48" s="83"/>
      <c r="DS48" s="83"/>
      <c r="DT48" s="83"/>
      <c r="DU48" s="83"/>
      <c r="DV48" s="83"/>
      <c r="DW48" s="83"/>
      <c r="DX48" s="83"/>
      <c r="DY48" s="83"/>
      <c r="DZ48" s="83"/>
      <c r="EA48" s="83"/>
      <c r="EB48" s="83"/>
      <c r="EC48" s="83"/>
      <c r="ED48" s="83"/>
      <c r="EE48" s="83"/>
      <c r="EF48" s="83"/>
      <c r="EG48" s="82"/>
      <c r="EH48" s="82"/>
      <c r="EI48" s="82"/>
      <c r="EJ48" s="82"/>
      <c r="EK48" s="82"/>
      <c r="EL48" s="82"/>
      <c r="EM48" s="82"/>
      <c r="EN48" s="82"/>
      <c r="EO48" s="82"/>
      <c r="EP48" s="82"/>
      <c r="EQ48" s="82"/>
      <c r="ER48" s="44"/>
      <c r="ES48" s="44"/>
    </row>
    <row r="49" spans="4:149" ht="20.25" customHeight="1" x14ac:dyDescent="0.25">
      <c r="D49" s="80"/>
      <c r="E49" s="80"/>
      <c r="F49" s="84" t="s">
        <v>188</v>
      </c>
      <c r="BC49" s="85"/>
      <c r="BE49" s="86"/>
      <c r="BF49" s="82"/>
      <c r="BG49" s="82"/>
      <c r="BH49" s="82"/>
      <c r="BI49" s="82"/>
      <c r="BJ49" s="82"/>
      <c r="BK49" s="82"/>
      <c r="BL49" s="82"/>
      <c r="BM49" s="82"/>
      <c r="BN49" s="82"/>
      <c r="BO49" s="82"/>
      <c r="BP49" s="82"/>
      <c r="BQ49" s="82"/>
      <c r="BR49" s="82"/>
      <c r="BS49" s="82"/>
      <c r="BT49" s="82"/>
      <c r="BU49" s="82"/>
      <c r="BV49" s="82"/>
      <c r="CG49" s="86"/>
      <c r="CJ49" s="82"/>
      <c r="CK49" s="82"/>
      <c r="CL49" s="82"/>
      <c r="CM49" s="82"/>
      <c r="CN49" s="82"/>
      <c r="CO49" s="82"/>
      <c r="CP49" s="82"/>
      <c r="CQ49" s="87"/>
      <c r="CR49" s="87"/>
      <c r="CS49" s="82"/>
      <c r="CT49" s="82"/>
      <c r="CU49" s="82"/>
      <c r="CV49" s="82"/>
      <c r="CW49" s="82"/>
      <c r="CX49" s="82"/>
      <c r="CY49" s="82"/>
      <c r="CZ49" s="82"/>
      <c r="DA49" s="82"/>
      <c r="DB49" s="82"/>
      <c r="DC49" s="82"/>
      <c r="DD49" s="82"/>
      <c r="DE49" s="82"/>
      <c r="DF49" s="82"/>
      <c r="DG49" s="82"/>
      <c r="DH49" s="82"/>
      <c r="DI49" s="82"/>
      <c r="DJ49" s="87"/>
      <c r="DK49" s="87"/>
      <c r="DL49" s="82"/>
      <c r="DM49" s="88"/>
      <c r="DN49" s="82"/>
      <c r="DO49" s="82"/>
      <c r="DP49" s="82"/>
      <c r="DQ49" s="82"/>
      <c r="DR49" s="88"/>
      <c r="DS49" s="82"/>
      <c r="DT49" s="82"/>
      <c r="DU49" s="82"/>
      <c r="DV49" s="82"/>
      <c r="DW49" s="82"/>
      <c r="DX49" s="82"/>
      <c r="DY49" s="82"/>
      <c r="DZ49" s="82"/>
      <c r="EA49" s="82"/>
      <c r="EB49" s="82"/>
      <c r="EC49" s="82"/>
      <c r="ED49" s="82"/>
      <c r="EE49" s="82"/>
      <c r="EF49" s="82"/>
      <c r="EG49" s="82"/>
      <c r="EH49" s="82"/>
      <c r="EI49" s="82"/>
      <c r="EJ49" s="82"/>
      <c r="EK49" s="82"/>
      <c r="EL49" s="82"/>
      <c r="EM49" s="82"/>
      <c r="EN49" s="87"/>
      <c r="EO49" s="89"/>
      <c r="EP49" s="82"/>
      <c r="EQ49" s="82"/>
      <c r="ER49" s="44"/>
      <c r="ES49" s="44"/>
    </row>
    <row r="50" spans="4:149" ht="20.25" customHeight="1" x14ac:dyDescent="0.25">
      <c r="D50" s="80"/>
      <c r="E50" s="80"/>
      <c r="F50" s="50" t="s">
        <v>189</v>
      </c>
      <c r="G50" s="465" t="s">
        <v>190</v>
      </c>
      <c r="H50" s="462"/>
      <c r="I50" s="462"/>
      <c r="J50" s="462"/>
      <c r="K50" s="462"/>
      <c r="L50" s="462"/>
      <c r="M50" s="463"/>
      <c r="N50" s="466" t="s">
        <v>191</v>
      </c>
      <c r="O50" s="462"/>
      <c r="P50" s="462"/>
      <c r="Q50" s="462"/>
      <c r="R50" s="462"/>
      <c r="S50" s="462"/>
      <c r="T50" s="463"/>
      <c r="U50" s="44"/>
      <c r="V50" s="44"/>
      <c r="W50" s="44"/>
      <c r="X50" s="44"/>
      <c r="Y50" s="44"/>
      <c r="Z50" s="44"/>
      <c r="AA50" s="44"/>
      <c r="AB50" s="44"/>
      <c r="AC50" s="44"/>
      <c r="AD50" s="44"/>
      <c r="AE50" s="82"/>
      <c r="AF50" s="82"/>
      <c r="AG50" s="82"/>
      <c r="AH50" s="82"/>
      <c r="AI50" s="82"/>
      <c r="AJ50" s="82"/>
      <c r="AK50" s="82"/>
      <c r="AL50" s="82"/>
      <c r="AM50" s="82"/>
      <c r="AN50" s="82"/>
      <c r="AO50" s="82"/>
      <c r="AP50" s="82"/>
      <c r="AQ50" s="82"/>
      <c r="AR50" s="82"/>
      <c r="AS50" s="82"/>
      <c r="AT50" s="82"/>
      <c r="AU50" s="82"/>
      <c r="AV50" s="82"/>
      <c r="AW50" s="82"/>
      <c r="AX50" s="82"/>
      <c r="AY50" s="82"/>
      <c r="AZ50" s="82"/>
      <c r="BA50" s="82"/>
      <c r="BB50" s="82"/>
      <c r="BC50" s="82"/>
      <c r="BD50" s="82"/>
      <c r="BE50" s="82"/>
      <c r="BF50" s="82"/>
      <c r="BG50" s="82"/>
      <c r="BH50" s="82"/>
      <c r="BI50" s="82"/>
      <c r="BJ50" s="82"/>
      <c r="BK50" s="82"/>
      <c r="BL50" s="82"/>
      <c r="BM50" s="82"/>
      <c r="BN50" s="82"/>
      <c r="BO50" s="82"/>
      <c r="BP50" s="82"/>
      <c r="BQ50" s="82"/>
      <c r="BR50" s="82"/>
      <c r="BS50" s="82"/>
      <c r="BT50" s="82"/>
      <c r="BU50" s="82"/>
      <c r="BV50" s="82"/>
      <c r="BW50" s="82"/>
      <c r="BX50" s="82"/>
      <c r="BY50" s="82"/>
      <c r="BZ50" s="82"/>
      <c r="CA50" s="82"/>
      <c r="CB50" s="82"/>
      <c r="CC50" s="82"/>
      <c r="CD50" s="82"/>
      <c r="CE50" s="82"/>
      <c r="CF50" s="82"/>
      <c r="CG50" s="82"/>
      <c r="CH50" s="82"/>
      <c r="CI50" s="82"/>
      <c r="CJ50" s="82"/>
      <c r="CK50" s="82"/>
      <c r="CL50" s="82"/>
      <c r="CM50" s="82"/>
      <c r="CN50" s="82"/>
      <c r="CO50" s="82"/>
      <c r="CP50" s="82"/>
      <c r="CQ50" s="82"/>
      <c r="CR50" s="82"/>
      <c r="CS50" s="88"/>
      <c r="CT50" s="88"/>
      <c r="CU50" s="82"/>
      <c r="CV50" s="82"/>
      <c r="CW50" s="82"/>
      <c r="CX50" s="82"/>
      <c r="CY50" s="82"/>
      <c r="CZ50" s="82"/>
      <c r="DA50" s="82"/>
      <c r="DB50" s="82"/>
      <c r="DC50" s="82"/>
      <c r="DD50" s="82"/>
      <c r="DE50" s="82"/>
      <c r="DF50" s="82"/>
      <c r="DG50" s="82"/>
      <c r="DH50" s="82"/>
      <c r="DI50" s="82"/>
      <c r="DJ50" s="82"/>
      <c r="DK50" s="82"/>
      <c r="DL50" s="82"/>
      <c r="DM50" s="82"/>
      <c r="DN50" s="82"/>
      <c r="DO50" s="82"/>
      <c r="DP50" s="82"/>
      <c r="DQ50" s="82"/>
      <c r="DR50" s="82"/>
      <c r="DS50" s="82"/>
      <c r="DT50" s="82"/>
      <c r="DU50" s="82"/>
      <c r="DV50" s="82"/>
      <c r="DW50" s="82"/>
      <c r="DX50" s="82"/>
      <c r="DY50" s="82"/>
      <c r="DZ50" s="82"/>
      <c r="EA50" s="82"/>
      <c r="EB50" s="82"/>
      <c r="EC50" s="82"/>
      <c r="ED50" s="82"/>
      <c r="EE50" s="82"/>
      <c r="EF50" s="82"/>
      <c r="EG50" s="82"/>
      <c r="EH50" s="82"/>
      <c r="EI50" s="82"/>
      <c r="EJ50" s="82"/>
      <c r="EK50" s="82"/>
      <c r="EL50" s="82"/>
      <c r="EM50" s="82"/>
      <c r="EN50" s="82"/>
      <c r="EO50" s="82"/>
      <c r="EP50" s="82"/>
      <c r="EQ50" s="82"/>
      <c r="ER50" s="44"/>
      <c r="ES50" s="44"/>
    </row>
    <row r="51" spans="4:149" ht="20.25" customHeight="1" x14ac:dyDescent="0.25">
      <c r="D51" s="80"/>
      <c r="E51" s="80"/>
      <c r="F51" s="51">
        <v>13</v>
      </c>
      <c r="G51" s="461" t="s">
        <v>192</v>
      </c>
      <c r="H51" s="462"/>
      <c r="I51" s="462"/>
      <c r="J51" s="462"/>
      <c r="K51" s="462"/>
      <c r="L51" s="462"/>
      <c r="M51" s="463"/>
      <c r="N51" s="461" t="s">
        <v>193</v>
      </c>
      <c r="O51" s="462"/>
      <c r="P51" s="462"/>
      <c r="Q51" s="462"/>
      <c r="R51" s="462"/>
      <c r="S51" s="462"/>
      <c r="T51" s="463"/>
      <c r="U51" s="44"/>
      <c r="V51" s="44"/>
      <c r="W51" s="44"/>
      <c r="X51" s="44"/>
      <c r="Y51" s="44"/>
      <c r="Z51" s="44"/>
      <c r="AA51" s="44"/>
      <c r="AB51" s="44"/>
      <c r="AC51" s="44"/>
      <c r="AD51" s="44"/>
      <c r="AE51" s="82"/>
      <c r="AF51" s="82"/>
      <c r="AG51" s="82"/>
      <c r="AH51" s="82"/>
      <c r="AI51" s="82"/>
      <c r="AJ51" s="82"/>
      <c r="AK51" s="82"/>
      <c r="AL51" s="82"/>
      <c r="AM51" s="82"/>
      <c r="AN51" s="82"/>
      <c r="AO51" s="82"/>
      <c r="AP51" s="82"/>
      <c r="AQ51" s="82"/>
      <c r="AR51" s="82"/>
      <c r="AS51" s="82"/>
      <c r="AT51" s="82"/>
      <c r="AU51" s="82"/>
      <c r="AV51" s="82"/>
      <c r="AW51" s="82"/>
      <c r="AX51" s="82"/>
      <c r="AY51" s="82"/>
      <c r="AZ51" s="82"/>
      <c r="BA51" s="82"/>
      <c r="BB51" s="82"/>
      <c r="BC51" s="82"/>
      <c r="BD51" s="82"/>
      <c r="BE51" s="82"/>
      <c r="BF51" s="90"/>
      <c r="BG51" s="82"/>
      <c r="BH51" s="82"/>
      <c r="BI51" s="82"/>
      <c r="BJ51" s="82"/>
      <c r="BK51" s="82"/>
      <c r="BL51" s="82"/>
      <c r="BM51" s="82"/>
      <c r="BN51" s="82"/>
      <c r="BO51" s="82"/>
      <c r="BP51" s="82"/>
      <c r="BQ51" s="82"/>
      <c r="BR51" s="82"/>
      <c r="BS51" s="82"/>
      <c r="BT51" s="82"/>
      <c r="BU51" s="82"/>
      <c r="BV51" s="82"/>
      <c r="BW51" s="82"/>
      <c r="BX51" s="82"/>
      <c r="BY51" s="82"/>
      <c r="BZ51" s="82"/>
      <c r="CA51" s="82"/>
      <c r="CB51" s="82"/>
      <c r="CC51" s="82"/>
      <c r="CD51" s="82"/>
      <c r="CE51" s="82"/>
      <c r="CF51" s="82"/>
      <c r="CG51" s="82"/>
      <c r="CH51" s="82"/>
      <c r="CI51" s="82"/>
      <c r="CJ51" s="91"/>
      <c r="CK51" s="91"/>
      <c r="CL51" s="91"/>
      <c r="CM51" s="91"/>
      <c r="CN51" s="91"/>
      <c r="CO51" s="91"/>
      <c r="CP51" s="91"/>
      <c r="CQ51" s="91"/>
      <c r="CR51" s="91"/>
      <c r="CS51" s="92"/>
      <c r="CT51" s="92"/>
      <c r="CU51" s="91"/>
      <c r="CV51" s="91"/>
      <c r="CW51" s="91"/>
      <c r="CX51" s="91"/>
      <c r="CY51" s="91"/>
      <c r="CZ51" s="91"/>
      <c r="DA51" s="91"/>
      <c r="DB51" s="91"/>
      <c r="DC51" s="91"/>
      <c r="DD51" s="91"/>
      <c r="DE51" s="91"/>
      <c r="DF51" s="91"/>
      <c r="DG51" s="91"/>
      <c r="DH51" s="91"/>
      <c r="DI51" s="82"/>
      <c r="DJ51" s="82"/>
      <c r="DK51" s="82"/>
      <c r="DL51" s="82"/>
      <c r="DM51" s="82"/>
      <c r="DN51" s="82"/>
      <c r="DO51" s="82"/>
      <c r="DP51" s="82"/>
      <c r="DQ51" s="82"/>
      <c r="DR51" s="82"/>
      <c r="DS51" s="82"/>
      <c r="DT51" s="82"/>
      <c r="DU51" s="82"/>
      <c r="DV51" s="82"/>
      <c r="DW51" s="82"/>
      <c r="DX51" s="82"/>
      <c r="DY51" s="82"/>
      <c r="DZ51" s="82"/>
      <c r="EA51" s="82"/>
      <c r="EB51" s="82"/>
      <c r="EC51" s="82"/>
      <c r="ED51" s="82"/>
      <c r="EE51" s="82"/>
      <c r="EF51" s="82"/>
      <c r="EG51" s="82"/>
      <c r="EH51" s="82"/>
      <c r="EI51" s="82"/>
      <c r="EJ51" s="82"/>
      <c r="EK51" s="82"/>
      <c r="EL51" s="82"/>
      <c r="EM51" s="82"/>
      <c r="EN51" s="82"/>
      <c r="EO51" s="82"/>
      <c r="EP51" s="82"/>
      <c r="EQ51" s="82"/>
      <c r="ER51" s="44"/>
      <c r="ES51" s="44"/>
    </row>
    <row r="52" spans="4:149" ht="20.25" customHeight="1" x14ac:dyDescent="0.25">
      <c r="D52" s="80"/>
      <c r="E52" s="80"/>
      <c r="F52" s="51">
        <v>14</v>
      </c>
      <c r="G52" s="461" t="s">
        <v>194</v>
      </c>
      <c r="H52" s="462"/>
      <c r="I52" s="462"/>
      <c r="J52" s="462"/>
      <c r="K52" s="462"/>
      <c r="L52" s="462"/>
      <c r="M52" s="463"/>
      <c r="N52" s="464" t="s">
        <v>195</v>
      </c>
      <c r="O52" s="462"/>
      <c r="P52" s="462"/>
      <c r="Q52" s="462"/>
      <c r="R52" s="462"/>
      <c r="S52" s="462"/>
      <c r="T52" s="463"/>
      <c r="U52" s="44"/>
      <c r="V52" s="44"/>
      <c r="W52" s="44"/>
      <c r="X52" s="44"/>
      <c r="Y52" s="44"/>
      <c r="Z52" s="44"/>
      <c r="AA52" s="44"/>
      <c r="AB52" s="44"/>
      <c r="AC52" s="44"/>
      <c r="AD52" s="44"/>
      <c r="AE52" s="82"/>
      <c r="AF52" s="82"/>
      <c r="AG52" s="82"/>
      <c r="AH52" s="82"/>
      <c r="AI52" s="82"/>
      <c r="AJ52" s="82"/>
      <c r="AK52" s="82"/>
      <c r="AL52" s="82"/>
      <c r="AM52" s="82"/>
      <c r="AN52" s="82"/>
      <c r="AO52" s="82"/>
      <c r="AP52" s="82"/>
      <c r="AQ52" s="82"/>
      <c r="AR52" s="82"/>
      <c r="AS52" s="82"/>
      <c r="AT52" s="82"/>
      <c r="AU52" s="82"/>
      <c r="AV52" s="82"/>
      <c r="AW52" s="82"/>
      <c r="AX52" s="82"/>
      <c r="AY52" s="82"/>
      <c r="AZ52" s="82"/>
      <c r="BA52" s="82"/>
      <c r="BB52" s="82"/>
      <c r="BC52" s="82"/>
      <c r="BD52" s="82"/>
      <c r="BE52" s="82"/>
      <c r="BF52" s="82"/>
      <c r="BG52" s="82"/>
      <c r="BH52" s="82"/>
      <c r="BI52" s="82"/>
      <c r="BJ52" s="82"/>
      <c r="BK52" s="82"/>
      <c r="BL52" s="82"/>
      <c r="BM52" s="82"/>
      <c r="BN52" s="82"/>
      <c r="BO52" s="82"/>
      <c r="BP52" s="82"/>
      <c r="BQ52" s="82"/>
      <c r="BR52" s="82"/>
      <c r="BS52" s="82"/>
      <c r="BT52" s="82"/>
      <c r="BU52" s="82"/>
      <c r="BV52" s="82"/>
      <c r="BW52" s="82"/>
      <c r="BX52" s="82"/>
      <c r="BY52" s="82"/>
      <c r="BZ52" s="82"/>
      <c r="CA52" s="82"/>
      <c r="CB52" s="82"/>
      <c r="CC52" s="82"/>
      <c r="CD52" s="82"/>
      <c r="CE52" s="82"/>
      <c r="CF52" s="82"/>
      <c r="CG52" s="82"/>
      <c r="CH52" s="82"/>
      <c r="CI52" s="82"/>
      <c r="CJ52" s="82"/>
      <c r="CK52" s="82"/>
      <c r="CL52" s="82"/>
      <c r="CM52" s="82"/>
      <c r="CN52" s="82"/>
      <c r="CO52" s="82"/>
      <c r="CP52" s="82"/>
      <c r="CQ52" s="82"/>
      <c r="CR52" s="82"/>
      <c r="CS52" s="82"/>
      <c r="CT52" s="82"/>
      <c r="CU52" s="82"/>
      <c r="CV52" s="82"/>
      <c r="CW52" s="82"/>
      <c r="CX52" s="82"/>
      <c r="CY52" s="82"/>
      <c r="CZ52" s="82"/>
      <c r="DA52" s="82"/>
      <c r="DB52" s="82"/>
      <c r="DC52" s="82"/>
      <c r="DD52" s="82"/>
      <c r="DE52" s="82"/>
      <c r="DF52" s="82"/>
      <c r="DG52" s="82"/>
      <c r="DH52" s="82"/>
      <c r="DI52" s="82"/>
      <c r="DJ52" s="82"/>
      <c r="DK52" s="82"/>
      <c r="DL52" s="82"/>
      <c r="DM52" s="82"/>
      <c r="DN52" s="82"/>
      <c r="DO52" s="82"/>
      <c r="DP52" s="82"/>
      <c r="DQ52" s="82"/>
      <c r="DR52" s="82"/>
      <c r="DS52" s="82"/>
      <c r="DT52" s="82"/>
      <c r="DU52" s="82"/>
      <c r="DV52" s="82"/>
      <c r="DW52" s="82"/>
      <c r="DX52" s="82"/>
      <c r="DY52" s="82"/>
      <c r="DZ52" s="82"/>
      <c r="EA52" s="82"/>
      <c r="EB52" s="82"/>
      <c r="EC52" s="82"/>
      <c r="ED52" s="82"/>
      <c r="EE52" s="82"/>
      <c r="EF52" s="82"/>
      <c r="EG52" s="82"/>
      <c r="EH52" s="82"/>
      <c r="EI52" s="82"/>
      <c r="EJ52" s="82"/>
      <c r="EK52" s="82"/>
      <c r="EL52" s="82"/>
      <c r="EM52" s="82"/>
      <c r="EN52" s="82"/>
      <c r="EO52" s="82"/>
      <c r="EP52" s="82"/>
      <c r="EQ52" s="82"/>
      <c r="ER52" s="44"/>
      <c r="ES52" s="44"/>
    </row>
    <row r="53" spans="4:149" ht="20.25" customHeight="1" x14ac:dyDescent="0.25">
      <c r="D53" s="80"/>
      <c r="E53" s="80"/>
      <c r="F53" s="81"/>
      <c r="G53" s="82"/>
      <c r="H53" s="82"/>
      <c r="I53" s="82"/>
      <c r="J53" s="82"/>
      <c r="K53" s="82"/>
      <c r="L53" s="82"/>
      <c r="M53" s="82"/>
      <c r="N53" s="82"/>
      <c r="O53" s="82"/>
      <c r="P53" s="82"/>
      <c r="Q53" s="82"/>
      <c r="R53" s="82"/>
      <c r="S53" s="82"/>
      <c r="T53" s="82"/>
      <c r="U53" s="82"/>
      <c r="V53" s="82"/>
      <c r="W53" s="82"/>
      <c r="X53" s="82"/>
      <c r="Y53" s="82"/>
      <c r="Z53" s="82"/>
      <c r="AA53" s="82"/>
      <c r="AB53" s="82"/>
      <c r="AC53" s="82"/>
      <c r="AD53" s="82"/>
      <c r="AE53" s="82"/>
      <c r="AF53" s="82"/>
      <c r="AG53" s="82"/>
      <c r="AH53" s="82"/>
      <c r="AI53" s="82"/>
      <c r="AJ53" s="82"/>
      <c r="AK53" s="82"/>
      <c r="AL53" s="82"/>
      <c r="AM53" s="82"/>
      <c r="AN53" s="82"/>
      <c r="AO53" s="82"/>
      <c r="AP53" s="82"/>
      <c r="AQ53" s="82"/>
      <c r="AR53" s="82"/>
      <c r="AS53" s="82"/>
      <c r="AT53" s="82"/>
      <c r="AU53" s="82"/>
      <c r="AV53" s="82"/>
      <c r="AW53" s="82"/>
      <c r="AX53" s="82"/>
      <c r="AY53" s="82"/>
      <c r="AZ53" s="82"/>
      <c r="BA53" s="82"/>
      <c r="BB53" s="82"/>
      <c r="BC53" s="82"/>
      <c r="BD53" s="82"/>
      <c r="BE53" s="82"/>
      <c r="BF53" s="90"/>
      <c r="BG53" s="82"/>
      <c r="BH53" s="82"/>
      <c r="BI53" s="82"/>
      <c r="BJ53" s="82"/>
      <c r="BK53" s="82"/>
      <c r="BL53" s="82"/>
      <c r="BM53" s="82"/>
      <c r="BN53" s="82"/>
      <c r="BO53" s="82"/>
      <c r="BP53" s="82"/>
      <c r="BQ53" s="82"/>
      <c r="BR53" s="82"/>
      <c r="BS53" s="82"/>
      <c r="BT53" s="82"/>
      <c r="BU53" s="82"/>
      <c r="BV53" s="82"/>
      <c r="BW53" s="82"/>
      <c r="BX53" s="82"/>
      <c r="BY53" s="82"/>
      <c r="BZ53" s="82"/>
      <c r="CA53" s="82"/>
      <c r="CB53" s="82"/>
      <c r="CC53" s="82"/>
      <c r="CD53" s="82"/>
      <c r="CE53" s="82"/>
      <c r="CF53" s="82"/>
      <c r="CG53" s="82"/>
      <c r="CH53" s="82"/>
      <c r="CI53" s="82"/>
      <c r="CJ53" s="90"/>
      <c r="CK53" s="90"/>
      <c r="CL53" s="90"/>
      <c r="CM53" s="90"/>
      <c r="CN53" s="90"/>
      <c r="CO53" s="90"/>
      <c r="CP53" s="90"/>
      <c r="CQ53" s="90"/>
      <c r="CR53" s="90"/>
      <c r="CS53" s="90"/>
      <c r="CT53" s="90"/>
      <c r="CU53" s="90"/>
      <c r="CV53" s="90"/>
      <c r="CW53" s="90"/>
      <c r="CX53" s="90"/>
      <c r="CY53" s="90"/>
      <c r="CZ53" s="90"/>
      <c r="DA53" s="90"/>
      <c r="DB53" s="90"/>
      <c r="DC53" s="90"/>
      <c r="DD53" s="90"/>
      <c r="DE53" s="90"/>
      <c r="DF53" s="90"/>
      <c r="DG53" s="90"/>
      <c r="DH53" s="90"/>
      <c r="DI53" s="82"/>
      <c r="DJ53" s="82"/>
      <c r="DK53" s="82"/>
      <c r="DL53" s="82"/>
      <c r="DM53" s="82"/>
      <c r="DN53" s="82"/>
      <c r="DO53" s="82"/>
      <c r="DP53" s="82"/>
      <c r="DQ53" s="82"/>
      <c r="DR53" s="82"/>
      <c r="DS53" s="82"/>
      <c r="DT53" s="82"/>
      <c r="DU53" s="82"/>
      <c r="DV53" s="82"/>
      <c r="DW53" s="82"/>
      <c r="DX53" s="82"/>
      <c r="DY53" s="82"/>
      <c r="DZ53" s="82"/>
      <c r="EA53" s="82"/>
      <c r="EB53" s="82"/>
      <c r="EC53" s="82"/>
      <c r="ED53" s="82"/>
      <c r="EE53" s="82"/>
      <c r="EF53" s="82"/>
      <c r="EG53" s="82"/>
      <c r="EH53" s="82"/>
      <c r="EI53" s="82"/>
      <c r="EJ53" s="82"/>
      <c r="EK53" s="82"/>
      <c r="EL53" s="82"/>
      <c r="EM53" s="82"/>
      <c r="EN53" s="82"/>
      <c r="EO53" s="82"/>
      <c r="EP53" s="82"/>
      <c r="EQ53" s="82"/>
      <c r="ER53" s="44"/>
      <c r="ES53" s="44"/>
    </row>
    <row r="54" spans="4:149" ht="20.25" customHeight="1" x14ac:dyDescent="0.25">
      <c r="D54" s="80"/>
      <c r="E54" s="80"/>
      <c r="F54" s="81"/>
      <c r="G54" s="82"/>
      <c r="H54" s="82"/>
      <c r="I54" s="82"/>
      <c r="J54" s="82"/>
      <c r="K54" s="82"/>
      <c r="L54" s="82"/>
      <c r="M54" s="82"/>
      <c r="N54" s="82"/>
      <c r="O54" s="82"/>
      <c r="P54" s="82"/>
      <c r="Q54" s="82"/>
      <c r="R54" s="82"/>
      <c r="S54" s="82"/>
      <c r="T54" s="82"/>
      <c r="U54" s="82"/>
      <c r="V54" s="82"/>
      <c r="W54" s="82"/>
      <c r="X54" s="82"/>
      <c r="Y54" s="82"/>
      <c r="Z54" s="82"/>
      <c r="AA54" s="82"/>
      <c r="AB54" s="82"/>
      <c r="AC54" s="82"/>
      <c r="AD54" s="82"/>
      <c r="AE54" s="82"/>
      <c r="AF54" s="82"/>
      <c r="AG54" s="82"/>
      <c r="AH54" s="82"/>
      <c r="AI54" s="82"/>
      <c r="AJ54" s="82"/>
      <c r="AK54" s="82"/>
      <c r="AL54" s="82"/>
      <c r="AM54" s="82"/>
      <c r="AN54" s="82"/>
      <c r="AO54" s="82"/>
      <c r="AP54" s="82"/>
      <c r="AQ54" s="82"/>
      <c r="AR54" s="82"/>
      <c r="AS54" s="82"/>
      <c r="AT54" s="82"/>
      <c r="AU54" s="82"/>
      <c r="AV54" s="82"/>
      <c r="AW54" s="82"/>
      <c r="AX54" s="82"/>
      <c r="AY54" s="82"/>
      <c r="AZ54" s="82"/>
      <c r="BA54" s="82"/>
      <c r="BB54" s="82"/>
      <c r="BC54" s="82"/>
      <c r="BD54" s="82"/>
      <c r="BE54" s="82"/>
      <c r="BF54" s="82"/>
      <c r="BG54" s="82"/>
      <c r="BH54" s="82"/>
      <c r="BI54" s="82"/>
      <c r="BJ54" s="82"/>
      <c r="BK54" s="82"/>
      <c r="BL54" s="82"/>
      <c r="BM54" s="82"/>
      <c r="BN54" s="82"/>
      <c r="BO54" s="82"/>
      <c r="BP54" s="82"/>
      <c r="BQ54" s="82"/>
      <c r="BR54" s="82"/>
      <c r="BS54" s="82"/>
      <c r="BT54" s="82"/>
      <c r="BU54" s="82"/>
      <c r="BV54" s="82"/>
      <c r="BW54" s="82"/>
      <c r="BX54" s="82"/>
      <c r="BY54" s="82"/>
      <c r="BZ54" s="82"/>
      <c r="CA54" s="82"/>
      <c r="CB54" s="82"/>
      <c r="CC54" s="82"/>
      <c r="CD54" s="82"/>
      <c r="CE54" s="82"/>
      <c r="CF54" s="82"/>
      <c r="CG54" s="82"/>
      <c r="CH54" s="82"/>
      <c r="CI54" s="82"/>
      <c r="CJ54" s="82"/>
      <c r="CK54" s="82"/>
      <c r="CL54" s="82"/>
      <c r="CM54" s="82"/>
      <c r="CN54" s="82"/>
      <c r="CO54" s="82"/>
      <c r="CP54" s="82"/>
      <c r="CQ54" s="82"/>
      <c r="CR54" s="82"/>
      <c r="CS54" s="82"/>
      <c r="CT54" s="82"/>
      <c r="CU54" s="82"/>
      <c r="CV54" s="82"/>
      <c r="CW54" s="82"/>
      <c r="CX54" s="82"/>
      <c r="CY54" s="82"/>
      <c r="CZ54" s="82"/>
      <c r="DA54" s="82"/>
      <c r="DB54" s="82"/>
      <c r="DC54" s="82"/>
      <c r="DD54" s="82"/>
      <c r="DE54" s="82"/>
      <c r="DF54" s="82"/>
      <c r="DG54" s="82"/>
      <c r="DH54" s="82"/>
      <c r="DI54" s="82"/>
      <c r="DJ54" s="82"/>
      <c r="DK54" s="82"/>
      <c r="DL54" s="82"/>
      <c r="DM54" s="82"/>
      <c r="DN54" s="82"/>
      <c r="DO54" s="82"/>
      <c r="DP54" s="82"/>
      <c r="DQ54" s="82"/>
      <c r="DR54" s="82"/>
      <c r="DS54" s="82"/>
      <c r="DT54" s="82"/>
      <c r="DU54" s="82"/>
      <c r="DV54" s="82"/>
      <c r="DW54" s="82"/>
      <c r="DX54" s="82"/>
      <c r="DY54" s="82"/>
      <c r="DZ54" s="82"/>
      <c r="EA54" s="82"/>
      <c r="EB54" s="82"/>
      <c r="EC54" s="82"/>
      <c r="ED54" s="82"/>
      <c r="EE54" s="82"/>
      <c r="EF54" s="82"/>
      <c r="EG54" s="82"/>
      <c r="EH54" s="82"/>
      <c r="EI54" s="82"/>
      <c r="EJ54" s="82"/>
      <c r="EK54" s="82"/>
      <c r="EL54" s="82"/>
      <c r="EM54" s="82"/>
      <c r="EN54" s="82"/>
      <c r="EO54" s="82"/>
      <c r="EP54" s="82"/>
      <c r="EQ54" s="82"/>
      <c r="ER54" s="44"/>
      <c r="ES54" s="44"/>
    </row>
    <row r="55" spans="4:149" ht="20.25" customHeight="1" x14ac:dyDescent="0.25">
      <c r="D55" s="80"/>
      <c r="E55" s="80"/>
      <c r="F55" s="81"/>
      <c r="G55" s="82"/>
      <c r="H55" s="82"/>
      <c r="I55" s="82"/>
      <c r="J55" s="82"/>
      <c r="K55" s="82"/>
      <c r="L55" s="82"/>
      <c r="M55" s="82"/>
      <c r="N55" s="82"/>
      <c r="O55" s="82"/>
      <c r="P55" s="82"/>
      <c r="Q55" s="82"/>
      <c r="R55" s="82"/>
      <c r="S55" s="82"/>
      <c r="T55" s="82"/>
      <c r="U55" s="82"/>
      <c r="V55" s="82"/>
      <c r="W55" s="82"/>
      <c r="X55" s="82"/>
      <c r="Y55" s="82"/>
      <c r="Z55" s="82"/>
      <c r="AA55" s="82"/>
      <c r="AB55" s="82"/>
      <c r="AC55" s="82"/>
      <c r="AD55" s="82"/>
      <c r="AE55" s="82"/>
      <c r="AF55" s="82"/>
      <c r="AG55" s="82"/>
      <c r="AH55" s="82"/>
      <c r="AI55" s="82"/>
      <c r="AJ55" s="82"/>
      <c r="AK55" s="82"/>
      <c r="AL55" s="82"/>
      <c r="AM55" s="82"/>
      <c r="AN55" s="82"/>
      <c r="AO55" s="82"/>
      <c r="AP55" s="82"/>
      <c r="AQ55" s="82"/>
      <c r="AR55" s="82"/>
      <c r="AS55" s="82"/>
      <c r="AT55" s="82"/>
      <c r="AU55" s="82"/>
      <c r="AV55" s="82"/>
      <c r="AW55" s="82"/>
      <c r="AX55" s="82"/>
      <c r="AY55" s="82"/>
      <c r="AZ55" s="82"/>
      <c r="BA55" s="82"/>
      <c r="BB55" s="82"/>
      <c r="BC55" s="82"/>
      <c r="BD55" s="82"/>
      <c r="BE55" s="82"/>
      <c r="BF55" s="82"/>
      <c r="BG55" s="82"/>
      <c r="BH55" s="82"/>
      <c r="BI55" s="82"/>
      <c r="BJ55" s="82"/>
      <c r="BK55" s="82"/>
      <c r="BL55" s="82"/>
      <c r="BM55" s="82"/>
      <c r="BN55" s="82"/>
      <c r="BO55" s="82"/>
      <c r="BP55" s="82"/>
      <c r="BQ55" s="82"/>
      <c r="BR55" s="82"/>
      <c r="BS55" s="82"/>
      <c r="BT55" s="82"/>
      <c r="BU55" s="82"/>
      <c r="BV55" s="82"/>
      <c r="BW55" s="82"/>
      <c r="BX55" s="82"/>
      <c r="BY55" s="82"/>
      <c r="BZ55" s="82"/>
      <c r="CA55" s="82"/>
      <c r="CB55" s="82"/>
      <c r="CC55" s="82"/>
      <c r="CD55" s="82"/>
      <c r="CE55" s="82"/>
      <c r="CF55" s="82"/>
      <c r="CG55" s="82"/>
      <c r="CH55" s="82"/>
      <c r="CI55" s="82"/>
      <c r="CJ55" s="82"/>
      <c r="CK55" s="82"/>
      <c r="CL55" s="82"/>
      <c r="CM55" s="82"/>
      <c r="CN55" s="82"/>
      <c r="CO55" s="82"/>
      <c r="CP55" s="82"/>
      <c r="CQ55" s="82"/>
      <c r="CR55" s="82"/>
      <c r="CS55" s="82"/>
      <c r="CT55" s="82"/>
      <c r="CU55" s="82"/>
      <c r="CV55" s="82"/>
      <c r="CW55" s="82"/>
      <c r="CX55" s="82"/>
      <c r="CY55" s="82"/>
      <c r="CZ55" s="82"/>
      <c r="DA55" s="82"/>
      <c r="DB55" s="82"/>
      <c r="DC55" s="82"/>
      <c r="DD55" s="82"/>
      <c r="DE55" s="82"/>
      <c r="DF55" s="82"/>
      <c r="DG55" s="82"/>
      <c r="DH55" s="82"/>
      <c r="DI55" s="82"/>
      <c r="DJ55" s="82"/>
      <c r="DK55" s="82"/>
      <c r="DL55" s="82"/>
      <c r="DM55" s="82"/>
      <c r="DN55" s="82"/>
      <c r="DO55" s="82"/>
      <c r="DP55" s="82"/>
      <c r="DQ55" s="82"/>
      <c r="DR55" s="82"/>
      <c r="DS55" s="82"/>
      <c r="DT55" s="82"/>
      <c r="DU55" s="82"/>
      <c r="DV55" s="82"/>
      <c r="DW55" s="82"/>
      <c r="DX55" s="82"/>
      <c r="DY55" s="82"/>
      <c r="DZ55" s="82"/>
      <c r="EA55" s="82"/>
      <c r="EB55" s="82"/>
      <c r="EC55" s="82"/>
      <c r="ED55" s="82"/>
      <c r="EE55" s="82"/>
      <c r="EF55" s="82"/>
      <c r="EG55" s="82"/>
      <c r="EH55" s="82"/>
      <c r="EI55" s="82"/>
      <c r="EJ55" s="82"/>
      <c r="EK55" s="82"/>
      <c r="EL55" s="82"/>
      <c r="EM55" s="82"/>
      <c r="EN55" s="82"/>
      <c r="EO55" s="82"/>
      <c r="EP55" s="82"/>
      <c r="EQ55" s="82"/>
      <c r="ER55" s="44"/>
      <c r="ES55" s="44"/>
    </row>
    <row r="56" spans="4:149" ht="20.25" customHeight="1" x14ac:dyDescent="0.25">
      <c r="D56" s="80"/>
      <c r="E56" s="80"/>
      <c r="F56" s="81"/>
      <c r="G56" s="82"/>
      <c r="H56" s="82"/>
      <c r="I56" s="82"/>
      <c r="J56" s="82"/>
      <c r="K56" s="82"/>
      <c r="L56" s="82"/>
      <c r="M56" s="82"/>
      <c r="N56" s="82"/>
      <c r="O56" s="82"/>
      <c r="P56" s="82"/>
      <c r="Q56" s="82"/>
      <c r="R56" s="82"/>
      <c r="S56" s="82"/>
      <c r="T56" s="82"/>
      <c r="U56" s="82"/>
      <c r="V56" s="82"/>
      <c r="W56" s="82"/>
      <c r="X56" s="82"/>
      <c r="Y56" s="82"/>
      <c r="Z56" s="82"/>
      <c r="AA56" s="82"/>
      <c r="AB56" s="82"/>
      <c r="AC56" s="82"/>
      <c r="AD56" s="82"/>
      <c r="AE56" s="82"/>
      <c r="AF56" s="82"/>
      <c r="AG56" s="82"/>
      <c r="AH56" s="82"/>
      <c r="AI56" s="82"/>
      <c r="AJ56" s="82"/>
      <c r="AK56" s="82"/>
      <c r="AL56" s="82"/>
      <c r="AM56" s="82"/>
      <c r="AN56" s="82"/>
      <c r="AO56" s="82"/>
      <c r="AP56" s="82"/>
      <c r="AQ56" s="82"/>
      <c r="AR56" s="82"/>
      <c r="AS56" s="82"/>
      <c r="AT56" s="82"/>
      <c r="AU56" s="82"/>
      <c r="AV56" s="82"/>
      <c r="AW56" s="82"/>
      <c r="AX56" s="82"/>
      <c r="AY56" s="82"/>
      <c r="AZ56" s="82"/>
      <c r="BA56" s="82"/>
      <c r="BB56" s="82"/>
      <c r="BC56" s="82"/>
      <c r="BD56" s="82"/>
      <c r="BE56" s="82"/>
      <c r="BF56" s="82"/>
      <c r="BG56" s="82"/>
      <c r="BH56" s="82"/>
      <c r="BI56" s="82"/>
      <c r="BJ56" s="82"/>
      <c r="BK56" s="82"/>
      <c r="BL56" s="82"/>
      <c r="BM56" s="82"/>
      <c r="BN56" s="82"/>
      <c r="BO56" s="82"/>
      <c r="BP56" s="82"/>
      <c r="BQ56" s="82"/>
      <c r="BR56" s="82"/>
      <c r="BS56" s="82"/>
      <c r="BT56" s="82"/>
      <c r="BU56" s="82"/>
      <c r="BV56" s="82"/>
      <c r="BW56" s="82"/>
      <c r="BX56" s="82"/>
      <c r="BY56" s="82"/>
      <c r="BZ56" s="82"/>
      <c r="CA56" s="82"/>
      <c r="CB56" s="82"/>
      <c r="CC56" s="82"/>
      <c r="CD56" s="82"/>
      <c r="CE56" s="82"/>
      <c r="CF56" s="82"/>
      <c r="CG56" s="82"/>
      <c r="CH56" s="82"/>
      <c r="CI56" s="82"/>
      <c r="CJ56" s="82"/>
      <c r="CK56" s="82"/>
      <c r="CL56" s="82"/>
      <c r="CM56" s="82"/>
      <c r="CN56" s="82"/>
      <c r="CO56" s="82"/>
      <c r="CP56" s="82"/>
      <c r="CQ56" s="82"/>
      <c r="CR56" s="82"/>
      <c r="CS56" s="82"/>
      <c r="CT56" s="82"/>
      <c r="CU56" s="82"/>
      <c r="CV56" s="82"/>
      <c r="CW56" s="82"/>
      <c r="CX56" s="82"/>
      <c r="CY56" s="82"/>
      <c r="CZ56" s="82"/>
      <c r="DA56" s="82"/>
      <c r="DB56" s="82"/>
      <c r="DC56" s="82"/>
      <c r="DD56" s="82"/>
      <c r="DE56" s="82"/>
      <c r="DF56" s="82"/>
      <c r="DG56" s="82"/>
      <c r="DH56" s="82"/>
      <c r="DI56" s="82"/>
      <c r="DJ56" s="82"/>
      <c r="DK56" s="82"/>
      <c r="DL56" s="82"/>
      <c r="DM56" s="82"/>
      <c r="DN56" s="82"/>
      <c r="DO56" s="82"/>
      <c r="DP56" s="82"/>
      <c r="DQ56" s="82"/>
      <c r="DR56" s="82"/>
      <c r="DS56" s="82"/>
      <c r="DT56" s="82"/>
      <c r="DU56" s="82"/>
      <c r="DV56" s="82"/>
      <c r="DW56" s="82"/>
      <c r="DX56" s="82"/>
      <c r="DY56" s="82"/>
      <c r="DZ56" s="82"/>
      <c r="EA56" s="82"/>
      <c r="EB56" s="82"/>
      <c r="EC56" s="82"/>
      <c r="ED56" s="82"/>
      <c r="EE56" s="82"/>
      <c r="EF56" s="82"/>
      <c r="EG56" s="82"/>
      <c r="EH56" s="82"/>
      <c r="EI56" s="82"/>
      <c r="EJ56" s="82"/>
      <c r="EK56" s="82"/>
      <c r="EL56" s="82"/>
      <c r="EM56" s="82"/>
      <c r="EN56" s="82"/>
      <c r="EO56" s="82"/>
      <c r="EP56" s="82"/>
      <c r="EQ56" s="82"/>
      <c r="ER56" s="44"/>
      <c r="ES56" s="44"/>
    </row>
    <row r="57" spans="4:149" ht="20.25" customHeight="1" x14ac:dyDescent="0.25">
      <c r="D57" s="80"/>
      <c r="E57" s="80"/>
      <c r="F57" s="81"/>
      <c r="G57" s="82"/>
      <c r="H57" s="82"/>
      <c r="I57" s="82"/>
      <c r="J57" s="82"/>
      <c r="K57" s="82"/>
      <c r="L57" s="82"/>
      <c r="M57" s="82"/>
      <c r="N57" s="82"/>
      <c r="O57" s="82"/>
      <c r="P57" s="82"/>
      <c r="Q57" s="82"/>
      <c r="R57" s="82"/>
      <c r="S57" s="82"/>
      <c r="T57" s="82"/>
      <c r="U57" s="82"/>
      <c r="V57" s="82"/>
      <c r="W57" s="82"/>
      <c r="X57" s="82"/>
      <c r="Y57" s="82"/>
      <c r="Z57" s="82"/>
      <c r="AA57" s="82"/>
      <c r="AB57" s="82"/>
      <c r="AC57" s="82"/>
      <c r="AD57" s="82"/>
      <c r="AE57" s="82"/>
      <c r="AF57" s="82"/>
      <c r="AG57" s="82"/>
      <c r="AH57" s="82"/>
      <c r="AI57" s="82"/>
      <c r="AJ57" s="82"/>
      <c r="AK57" s="82"/>
      <c r="AL57" s="82"/>
      <c r="AM57" s="82"/>
      <c r="AN57" s="82"/>
      <c r="AO57" s="82"/>
      <c r="AP57" s="82"/>
      <c r="AQ57" s="82"/>
      <c r="AR57" s="82"/>
      <c r="AS57" s="82"/>
      <c r="AT57" s="82"/>
      <c r="AU57" s="82"/>
      <c r="AV57" s="82"/>
      <c r="AW57" s="82"/>
      <c r="AX57" s="82"/>
      <c r="AY57" s="82"/>
      <c r="AZ57" s="82"/>
      <c r="BA57" s="82"/>
      <c r="BB57" s="82"/>
      <c r="BC57" s="82"/>
      <c r="BD57" s="82"/>
      <c r="BE57" s="82"/>
      <c r="BF57" s="82"/>
      <c r="BG57" s="82"/>
      <c r="BH57" s="82"/>
      <c r="BI57" s="82"/>
      <c r="BJ57" s="82"/>
      <c r="BK57" s="82"/>
      <c r="BL57" s="82"/>
      <c r="BM57" s="82"/>
      <c r="BN57" s="82"/>
      <c r="BO57" s="82"/>
      <c r="BP57" s="82"/>
      <c r="BQ57" s="82"/>
      <c r="BR57" s="82"/>
      <c r="BS57" s="82"/>
      <c r="BT57" s="82"/>
      <c r="BU57" s="82"/>
      <c r="BV57" s="82"/>
      <c r="BW57" s="82"/>
      <c r="BX57" s="82"/>
      <c r="BY57" s="82"/>
      <c r="BZ57" s="82"/>
      <c r="CA57" s="82"/>
      <c r="CB57" s="82"/>
      <c r="CC57" s="82"/>
      <c r="CD57" s="82"/>
      <c r="CE57" s="82"/>
      <c r="CF57" s="82"/>
      <c r="CG57" s="82"/>
      <c r="CH57" s="82"/>
      <c r="CI57" s="82"/>
      <c r="CJ57" s="82"/>
      <c r="CK57" s="82"/>
      <c r="CL57" s="82"/>
      <c r="CM57" s="82"/>
      <c r="CN57" s="82"/>
      <c r="CO57" s="82"/>
      <c r="CP57" s="82"/>
      <c r="CQ57" s="82"/>
      <c r="CR57" s="82"/>
      <c r="CS57" s="82"/>
      <c r="CT57" s="82"/>
      <c r="CU57" s="82"/>
      <c r="CV57" s="82"/>
      <c r="CW57" s="82"/>
      <c r="CX57" s="82"/>
      <c r="CY57" s="82"/>
      <c r="CZ57" s="82"/>
      <c r="DA57" s="82"/>
      <c r="DB57" s="82"/>
      <c r="DC57" s="82"/>
      <c r="DD57" s="82"/>
      <c r="DE57" s="82"/>
      <c r="DF57" s="82"/>
      <c r="DG57" s="82"/>
      <c r="DH57" s="82"/>
      <c r="DI57" s="82"/>
      <c r="DJ57" s="82"/>
      <c r="DK57" s="82"/>
      <c r="DL57" s="82"/>
      <c r="DM57" s="82"/>
      <c r="DN57" s="82"/>
      <c r="DO57" s="82"/>
      <c r="DP57" s="82"/>
      <c r="DQ57" s="82"/>
      <c r="DR57" s="82"/>
      <c r="DS57" s="82"/>
      <c r="DT57" s="82"/>
      <c r="DU57" s="82"/>
      <c r="DV57" s="82"/>
      <c r="DW57" s="82"/>
      <c r="DX57" s="82"/>
      <c r="DY57" s="82"/>
      <c r="DZ57" s="82"/>
      <c r="EA57" s="82"/>
      <c r="EB57" s="82"/>
      <c r="EC57" s="82"/>
      <c r="ED57" s="82"/>
      <c r="EE57" s="82"/>
      <c r="EF57" s="82"/>
      <c r="EG57" s="82"/>
      <c r="EH57" s="82"/>
      <c r="EI57" s="82"/>
      <c r="EJ57" s="82"/>
      <c r="EK57" s="82"/>
      <c r="EL57" s="82"/>
      <c r="EM57" s="82"/>
      <c r="EN57" s="82"/>
      <c r="EO57" s="82"/>
      <c r="EP57" s="82"/>
      <c r="EQ57" s="82"/>
      <c r="ER57" s="44"/>
      <c r="ES57" s="44"/>
    </row>
    <row r="58" spans="4:149" ht="20.25" customHeight="1" x14ac:dyDescent="0.25">
      <c r="D58" s="80"/>
      <c r="E58" s="80"/>
      <c r="F58" s="81"/>
      <c r="G58" s="82"/>
      <c r="H58" s="82"/>
      <c r="I58" s="82"/>
      <c r="J58" s="82"/>
      <c r="K58" s="82"/>
      <c r="L58" s="82"/>
      <c r="M58" s="82"/>
      <c r="N58" s="82"/>
      <c r="O58" s="82"/>
      <c r="P58" s="82"/>
      <c r="Q58" s="82"/>
      <c r="R58" s="82"/>
      <c r="S58" s="82"/>
      <c r="T58" s="82"/>
      <c r="U58" s="82"/>
      <c r="V58" s="82"/>
      <c r="W58" s="82"/>
      <c r="X58" s="82"/>
      <c r="Y58" s="82"/>
      <c r="Z58" s="82"/>
      <c r="AA58" s="82"/>
      <c r="AB58" s="82"/>
      <c r="AC58" s="82"/>
      <c r="AD58" s="82"/>
      <c r="AE58" s="82"/>
      <c r="AF58" s="82"/>
      <c r="AG58" s="82"/>
      <c r="AH58" s="82"/>
      <c r="AI58" s="82"/>
      <c r="AJ58" s="82"/>
      <c r="AK58" s="82"/>
      <c r="AL58" s="82"/>
      <c r="AM58" s="82"/>
      <c r="AN58" s="82"/>
      <c r="AO58" s="82"/>
      <c r="AP58" s="82"/>
      <c r="AQ58" s="82"/>
      <c r="AR58" s="82"/>
      <c r="AS58" s="82"/>
      <c r="AT58" s="82"/>
      <c r="AU58" s="82"/>
      <c r="AV58" s="82"/>
      <c r="AW58" s="82"/>
      <c r="AX58" s="82"/>
      <c r="AY58" s="82"/>
      <c r="AZ58" s="82"/>
      <c r="BA58" s="82"/>
      <c r="BB58" s="82"/>
      <c r="BC58" s="82"/>
      <c r="BD58" s="82"/>
      <c r="BE58" s="82"/>
      <c r="BF58" s="82"/>
      <c r="BG58" s="82"/>
      <c r="BH58" s="82"/>
      <c r="BI58" s="82"/>
      <c r="BJ58" s="82"/>
      <c r="BK58" s="82"/>
      <c r="BL58" s="82"/>
      <c r="BM58" s="82"/>
      <c r="BN58" s="82"/>
      <c r="BO58" s="82"/>
      <c r="BP58" s="82"/>
      <c r="BQ58" s="82"/>
      <c r="BR58" s="82"/>
      <c r="BS58" s="82"/>
      <c r="BT58" s="82"/>
      <c r="BU58" s="82"/>
      <c r="BV58" s="82"/>
      <c r="BW58" s="82"/>
      <c r="BX58" s="82"/>
      <c r="BY58" s="82"/>
      <c r="BZ58" s="82"/>
      <c r="CA58" s="82"/>
      <c r="CB58" s="82"/>
      <c r="CC58" s="82"/>
      <c r="CD58" s="82"/>
      <c r="CE58" s="82"/>
      <c r="CF58" s="82"/>
      <c r="CG58" s="82"/>
      <c r="CH58" s="82"/>
      <c r="CI58" s="82"/>
      <c r="CJ58" s="82"/>
      <c r="CK58" s="82"/>
      <c r="CL58" s="82"/>
      <c r="CM58" s="82"/>
      <c r="CN58" s="82"/>
      <c r="CO58" s="82"/>
      <c r="CP58" s="82"/>
      <c r="CQ58" s="82"/>
      <c r="CR58" s="82"/>
      <c r="CS58" s="82"/>
      <c r="CT58" s="82"/>
      <c r="CU58" s="82"/>
      <c r="CV58" s="82"/>
      <c r="CW58" s="82"/>
      <c r="CX58" s="82"/>
      <c r="CY58" s="82"/>
      <c r="CZ58" s="82"/>
      <c r="DA58" s="82"/>
      <c r="DB58" s="82"/>
      <c r="DC58" s="82"/>
      <c r="DD58" s="82"/>
      <c r="DE58" s="82"/>
      <c r="DF58" s="82"/>
      <c r="DG58" s="82"/>
      <c r="DH58" s="82"/>
      <c r="DI58" s="82"/>
      <c r="DJ58" s="82"/>
      <c r="DK58" s="82"/>
      <c r="DL58" s="82"/>
      <c r="DM58" s="82"/>
      <c r="DN58" s="82"/>
      <c r="DO58" s="82"/>
      <c r="DP58" s="82"/>
      <c r="DQ58" s="82"/>
      <c r="DR58" s="82"/>
      <c r="DS58" s="82"/>
      <c r="DT58" s="82"/>
      <c r="DU58" s="82"/>
      <c r="DV58" s="82"/>
      <c r="DW58" s="82"/>
      <c r="DX58" s="82"/>
      <c r="DY58" s="82"/>
      <c r="DZ58" s="82"/>
      <c r="EA58" s="82"/>
      <c r="EB58" s="82"/>
      <c r="EC58" s="82"/>
      <c r="ED58" s="82"/>
      <c r="EE58" s="82"/>
      <c r="EF58" s="82"/>
      <c r="EG58" s="82"/>
      <c r="EH58" s="82"/>
      <c r="EI58" s="82"/>
      <c r="EJ58" s="82"/>
      <c r="EK58" s="82"/>
      <c r="EL58" s="82"/>
      <c r="EM58" s="82"/>
      <c r="EN58" s="82"/>
      <c r="EO58" s="82"/>
      <c r="EP58" s="82"/>
      <c r="EQ58" s="82"/>
      <c r="ER58" s="44"/>
      <c r="ES58" s="44"/>
    </row>
    <row r="59" spans="4:149" ht="20.25" customHeight="1" x14ac:dyDescent="0.25">
      <c r="D59" s="80"/>
      <c r="E59" s="80"/>
      <c r="F59" s="81"/>
      <c r="G59" s="82"/>
      <c r="H59" s="82"/>
      <c r="I59" s="82"/>
      <c r="J59" s="82"/>
      <c r="K59" s="82"/>
      <c r="L59" s="82"/>
      <c r="M59" s="82"/>
      <c r="N59" s="82"/>
      <c r="O59" s="82"/>
      <c r="P59" s="82"/>
      <c r="Q59" s="82"/>
      <c r="R59" s="82"/>
      <c r="S59" s="82"/>
      <c r="T59" s="82"/>
      <c r="U59" s="82"/>
      <c r="V59" s="82"/>
      <c r="W59" s="82"/>
      <c r="X59" s="82"/>
      <c r="Y59" s="82"/>
      <c r="Z59" s="82"/>
      <c r="AA59" s="82"/>
      <c r="AB59" s="82"/>
      <c r="AC59" s="82"/>
      <c r="AD59" s="82"/>
      <c r="AE59" s="82"/>
      <c r="AF59" s="82"/>
      <c r="AG59" s="82"/>
      <c r="AH59" s="82"/>
      <c r="AI59" s="82"/>
      <c r="AJ59" s="82"/>
      <c r="AK59" s="82"/>
      <c r="AL59" s="82"/>
      <c r="AM59" s="82"/>
      <c r="AN59" s="82"/>
      <c r="AO59" s="82"/>
      <c r="AP59" s="82"/>
      <c r="AQ59" s="82"/>
      <c r="AR59" s="82"/>
      <c r="AS59" s="82"/>
      <c r="AT59" s="82"/>
      <c r="AU59" s="82"/>
      <c r="AV59" s="82"/>
      <c r="AW59" s="82"/>
      <c r="AX59" s="82"/>
      <c r="AY59" s="82"/>
      <c r="AZ59" s="82"/>
      <c r="BA59" s="82"/>
      <c r="BB59" s="82"/>
      <c r="BC59" s="82"/>
      <c r="BD59" s="82"/>
      <c r="BE59" s="82"/>
      <c r="BF59" s="82"/>
      <c r="BG59" s="82"/>
      <c r="BH59" s="82"/>
      <c r="BI59" s="82"/>
      <c r="BJ59" s="82"/>
      <c r="BK59" s="82"/>
      <c r="BL59" s="82"/>
      <c r="BM59" s="82"/>
      <c r="BN59" s="82"/>
      <c r="BO59" s="82"/>
      <c r="BP59" s="82"/>
      <c r="BQ59" s="82"/>
      <c r="BR59" s="82"/>
      <c r="BS59" s="82"/>
      <c r="BT59" s="82"/>
      <c r="BU59" s="82"/>
      <c r="BV59" s="82"/>
      <c r="BW59" s="82"/>
      <c r="BX59" s="82"/>
      <c r="BY59" s="82"/>
      <c r="BZ59" s="82"/>
      <c r="CA59" s="82"/>
      <c r="CB59" s="82"/>
      <c r="CC59" s="82"/>
      <c r="CD59" s="82"/>
      <c r="CE59" s="82"/>
      <c r="CF59" s="82"/>
      <c r="CG59" s="82"/>
      <c r="CH59" s="82"/>
      <c r="CI59" s="82"/>
      <c r="CJ59" s="82"/>
      <c r="CK59" s="82"/>
      <c r="CL59" s="82"/>
      <c r="CM59" s="82"/>
      <c r="CN59" s="82"/>
      <c r="CO59" s="82"/>
      <c r="CP59" s="82"/>
      <c r="CQ59" s="82"/>
      <c r="CR59" s="82"/>
      <c r="CS59" s="82"/>
      <c r="CT59" s="82"/>
      <c r="CU59" s="82"/>
      <c r="CV59" s="82"/>
      <c r="CW59" s="82"/>
      <c r="CX59" s="82"/>
      <c r="CY59" s="82"/>
      <c r="CZ59" s="82"/>
      <c r="DA59" s="82"/>
      <c r="DB59" s="82"/>
      <c r="DC59" s="82"/>
      <c r="DD59" s="82"/>
      <c r="DE59" s="82"/>
      <c r="DF59" s="82"/>
      <c r="DG59" s="82"/>
      <c r="DH59" s="82"/>
      <c r="DI59" s="82"/>
      <c r="DJ59" s="82"/>
      <c r="DK59" s="82"/>
      <c r="DL59" s="82"/>
      <c r="DM59" s="82"/>
      <c r="DN59" s="82"/>
      <c r="DO59" s="82"/>
      <c r="DP59" s="82"/>
      <c r="DQ59" s="82"/>
      <c r="DR59" s="82"/>
      <c r="DS59" s="82"/>
      <c r="DT59" s="82"/>
      <c r="DU59" s="82"/>
      <c r="DV59" s="82"/>
      <c r="DW59" s="82"/>
      <c r="DX59" s="82"/>
      <c r="DY59" s="82"/>
      <c r="DZ59" s="82"/>
      <c r="EA59" s="82"/>
      <c r="EB59" s="82"/>
      <c r="EC59" s="82"/>
      <c r="ED59" s="82"/>
      <c r="EE59" s="82"/>
      <c r="EF59" s="82"/>
      <c r="EG59" s="82"/>
      <c r="EH59" s="82"/>
      <c r="EI59" s="82"/>
      <c r="EJ59" s="82"/>
      <c r="EK59" s="82"/>
      <c r="EL59" s="82"/>
      <c r="EM59" s="82"/>
      <c r="EN59" s="82"/>
      <c r="EO59" s="82"/>
      <c r="EP59" s="82"/>
      <c r="EQ59" s="82"/>
      <c r="ER59" s="44"/>
      <c r="ES59" s="44"/>
    </row>
    <row r="60" spans="4:149" ht="20.25" customHeight="1" x14ac:dyDescent="0.25">
      <c r="D60" s="80"/>
      <c r="E60" s="80"/>
      <c r="F60" s="81"/>
      <c r="G60" s="82"/>
      <c r="H60" s="82"/>
      <c r="I60" s="82"/>
      <c r="J60" s="82"/>
      <c r="K60" s="82"/>
      <c r="L60" s="82"/>
      <c r="M60" s="82"/>
      <c r="N60" s="82"/>
      <c r="O60" s="82"/>
      <c r="P60" s="82"/>
      <c r="Q60" s="82"/>
      <c r="R60" s="82"/>
      <c r="S60" s="82"/>
      <c r="T60" s="82"/>
      <c r="U60" s="82"/>
      <c r="V60" s="82"/>
      <c r="W60" s="82"/>
      <c r="X60" s="82"/>
      <c r="Y60" s="82"/>
      <c r="Z60" s="82"/>
      <c r="AA60" s="82"/>
      <c r="AB60" s="82"/>
      <c r="AC60" s="82"/>
      <c r="AD60" s="82"/>
      <c r="AE60" s="82"/>
      <c r="AF60" s="82"/>
      <c r="AG60" s="82"/>
      <c r="AH60" s="82"/>
      <c r="AI60" s="82"/>
      <c r="AJ60" s="82"/>
      <c r="AK60" s="82"/>
      <c r="AL60" s="82"/>
      <c r="AM60" s="82"/>
      <c r="AN60" s="82"/>
      <c r="AO60" s="82"/>
      <c r="AP60" s="82"/>
      <c r="AQ60" s="82"/>
      <c r="AR60" s="82"/>
      <c r="AS60" s="82"/>
      <c r="AT60" s="82"/>
      <c r="AU60" s="82"/>
      <c r="AV60" s="82"/>
      <c r="AW60" s="82"/>
      <c r="AX60" s="82"/>
      <c r="AY60" s="82"/>
      <c r="AZ60" s="82"/>
      <c r="BA60" s="82"/>
      <c r="BB60" s="82"/>
      <c r="BC60" s="82"/>
      <c r="BD60" s="82"/>
      <c r="BE60" s="82"/>
      <c r="BF60" s="82"/>
      <c r="BG60" s="82"/>
      <c r="BH60" s="82"/>
      <c r="BI60" s="82"/>
      <c r="BJ60" s="82"/>
      <c r="BK60" s="82"/>
      <c r="BL60" s="82"/>
      <c r="BM60" s="82"/>
      <c r="BN60" s="82"/>
      <c r="BO60" s="82"/>
      <c r="BP60" s="82"/>
      <c r="BQ60" s="82"/>
      <c r="BR60" s="82"/>
      <c r="BS60" s="82"/>
      <c r="BT60" s="82"/>
      <c r="BU60" s="82"/>
      <c r="BV60" s="82"/>
      <c r="BW60" s="82"/>
      <c r="BX60" s="82"/>
      <c r="BY60" s="82"/>
      <c r="BZ60" s="82"/>
      <c r="CA60" s="82"/>
      <c r="CB60" s="82"/>
      <c r="CC60" s="82"/>
      <c r="CD60" s="82"/>
      <c r="CE60" s="82"/>
      <c r="CF60" s="82"/>
      <c r="CG60" s="82"/>
      <c r="CH60" s="82"/>
      <c r="CI60" s="82"/>
      <c r="CJ60" s="82"/>
      <c r="CK60" s="82"/>
      <c r="CL60" s="82"/>
      <c r="CM60" s="82"/>
      <c r="CN60" s="82"/>
      <c r="CO60" s="82"/>
      <c r="CP60" s="82"/>
      <c r="CQ60" s="82"/>
      <c r="CR60" s="82"/>
      <c r="CS60" s="82"/>
      <c r="CT60" s="82"/>
      <c r="CU60" s="82"/>
      <c r="CV60" s="82"/>
      <c r="CW60" s="82"/>
      <c r="CX60" s="82"/>
      <c r="CY60" s="82"/>
      <c r="CZ60" s="82"/>
      <c r="DA60" s="82"/>
      <c r="DB60" s="82"/>
      <c r="DC60" s="82"/>
      <c r="DD60" s="82"/>
      <c r="DE60" s="82"/>
      <c r="DF60" s="82"/>
      <c r="DG60" s="82"/>
      <c r="DH60" s="82"/>
      <c r="DI60" s="82"/>
      <c r="DJ60" s="82"/>
      <c r="DK60" s="82"/>
      <c r="DL60" s="82"/>
      <c r="DM60" s="82"/>
      <c r="DN60" s="82"/>
      <c r="DO60" s="82"/>
      <c r="DP60" s="82"/>
      <c r="DQ60" s="82"/>
      <c r="DR60" s="82"/>
      <c r="DS60" s="82"/>
      <c r="DT60" s="82"/>
      <c r="DU60" s="82"/>
      <c r="DV60" s="82"/>
      <c r="DW60" s="82"/>
      <c r="DX60" s="82"/>
      <c r="DY60" s="82"/>
      <c r="DZ60" s="82"/>
      <c r="EA60" s="82"/>
      <c r="EB60" s="82"/>
      <c r="EC60" s="82"/>
      <c r="ED60" s="82"/>
      <c r="EE60" s="82"/>
      <c r="EF60" s="82"/>
      <c r="EG60" s="82"/>
      <c r="EH60" s="82"/>
      <c r="EI60" s="82"/>
      <c r="EJ60" s="82"/>
      <c r="EK60" s="82"/>
      <c r="EL60" s="82"/>
      <c r="EM60" s="82"/>
      <c r="EN60" s="82"/>
      <c r="EO60" s="82"/>
      <c r="EP60" s="82"/>
      <c r="EQ60" s="82"/>
      <c r="ER60" s="44"/>
      <c r="ES60" s="44"/>
    </row>
    <row r="61" spans="4:149" ht="20.25" customHeight="1" x14ac:dyDescent="0.25">
      <c r="D61" s="80"/>
      <c r="E61" s="80"/>
      <c r="F61" s="81"/>
      <c r="G61" s="82"/>
      <c r="H61" s="82"/>
      <c r="I61" s="82"/>
      <c r="J61" s="82"/>
      <c r="K61" s="82"/>
      <c r="L61" s="82"/>
      <c r="M61" s="82"/>
      <c r="N61" s="82"/>
      <c r="O61" s="82"/>
      <c r="P61" s="82"/>
      <c r="Q61" s="82"/>
      <c r="R61" s="82"/>
      <c r="S61" s="82"/>
      <c r="T61" s="82"/>
      <c r="U61" s="82"/>
      <c r="V61" s="82"/>
      <c r="W61" s="82"/>
      <c r="X61" s="82"/>
      <c r="Y61" s="82"/>
      <c r="Z61" s="82"/>
      <c r="AA61" s="82"/>
      <c r="AB61" s="82"/>
      <c r="AC61" s="82"/>
      <c r="AD61" s="82"/>
      <c r="AE61" s="82"/>
      <c r="AF61" s="82"/>
      <c r="AG61" s="82"/>
      <c r="AH61" s="82"/>
      <c r="AI61" s="82"/>
      <c r="AJ61" s="82"/>
      <c r="AK61" s="82"/>
      <c r="AL61" s="82"/>
      <c r="AM61" s="82"/>
      <c r="AN61" s="82"/>
      <c r="AO61" s="82"/>
      <c r="AP61" s="82"/>
      <c r="AQ61" s="82"/>
      <c r="AR61" s="82"/>
      <c r="AS61" s="82"/>
      <c r="AT61" s="82"/>
      <c r="AU61" s="82"/>
      <c r="AV61" s="82"/>
      <c r="AW61" s="82"/>
      <c r="AX61" s="82"/>
      <c r="AY61" s="82"/>
      <c r="AZ61" s="82"/>
      <c r="BA61" s="82"/>
      <c r="BB61" s="82"/>
      <c r="BC61" s="82"/>
      <c r="BD61" s="82"/>
      <c r="BE61" s="82"/>
      <c r="BF61" s="82"/>
      <c r="BG61" s="82"/>
      <c r="BH61" s="82"/>
      <c r="BI61" s="82"/>
      <c r="BJ61" s="82"/>
      <c r="BK61" s="82"/>
      <c r="BL61" s="82"/>
      <c r="BM61" s="82"/>
      <c r="BN61" s="82"/>
      <c r="BO61" s="82"/>
      <c r="BP61" s="82"/>
      <c r="BQ61" s="82"/>
      <c r="BR61" s="82"/>
      <c r="BS61" s="82"/>
      <c r="BT61" s="82"/>
      <c r="BU61" s="82"/>
      <c r="BV61" s="82"/>
      <c r="BW61" s="82"/>
      <c r="BX61" s="82"/>
      <c r="BY61" s="82"/>
      <c r="BZ61" s="82"/>
      <c r="CA61" s="82"/>
      <c r="CB61" s="82"/>
      <c r="CC61" s="82"/>
      <c r="CD61" s="82"/>
      <c r="CE61" s="82"/>
      <c r="CF61" s="82"/>
      <c r="CG61" s="82"/>
      <c r="CH61" s="82"/>
      <c r="CI61" s="82"/>
      <c r="CJ61" s="82"/>
      <c r="CK61" s="82"/>
      <c r="CL61" s="82"/>
      <c r="CM61" s="82"/>
      <c r="CN61" s="82"/>
      <c r="CO61" s="82"/>
      <c r="CP61" s="82"/>
      <c r="CQ61" s="82"/>
      <c r="CR61" s="82"/>
      <c r="CS61" s="82"/>
      <c r="CT61" s="82"/>
      <c r="CU61" s="82"/>
      <c r="CV61" s="82"/>
      <c r="CW61" s="82"/>
      <c r="CX61" s="82"/>
      <c r="CY61" s="82"/>
      <c r="CZ61" s="82"/>
      <c r="DA61" s="82"/>
      <c r="DB61" s="82"/>
      <c r="DC61" s="82"/>
      <c r="DD61" s="82"/>
      <c r="DE61" s="82"/>
      <c r="DF61" s="82"/>
      <c r="DG61" s="82"/>
      <c r="DH61" s="82"/>
      <c r="DI61" s="82"/>
      <c r="DJ61" s="82"/>
      <c r="DK61" s="82"/>
      <c r="DL61" s="82"/>
      <c r="DM61" s="82"/>
      <c r="DN61" s="82"/>
      <c r="DO61" s="82"/>
      <c r="DP61" s="82"/>
      <c r="DQ61" s="82"/>
      <c r="DR61" s="82"/>
      <c r="DS61" s="82"/>
      <c r="DT61" s="82"/>
      <c r="DU61" s="82"/>
      <c r="DV61" s="82"/>
      <c r="DW61" s="82"/>
      <c r="DX61" s="82"/>
      <c r="DY61" s="82"/>
      <c r="DZ61" s="82"/>
      <c r="EA61" s="82"/>
      <c r="EB61" s="82"/>
      <c r="EC61" s="82"/>
      <c r="ED61" s="82"/>
      <c r="EE61" s="82"/>
      <c r="EF61" s="82"/>
      <c r="EG61" s="82"/>
      <c r="EH61" s="82"/>
      <c r="EI61" s="82"/>
      <c r="EJ61" s="82"/>
      <c r="EK61" s="82"/>
      <c r="EL61" s="82"/>
      <c r="EM61" s="82"/>
      <c r="EN61" s="82"/>
      <c r="EO61" s="82"/>
      <c r="EP61" s="82"/>
      <c r="EQ61" s="82"/>
      <c r="ER61" s="44"/>
      <c r="ES61" s="44"/>
    </row>
    <row r="62" spans="4:149" ht="20.25" customHeight="1" x14ac:dyDescent="0.25">
      <c r="D62" s="80"/>
      <c r="E62" s="80"/>
      <c r="F62" s="81"/>
      <c r="G62" s="82"/>
      <c r="H62" s="82"/>
      <c r="I62" s="82"/>
      <c r="J62" s="82"/>
      <c r="K62" s="82"/>
      <c r="L62" s="82"/>
      <c r="M62" s="82"/>
      <c r="N62" s="82"/>
      <c r="O62" s="82"/>
      <c r="P62" s="82"/>
      <c r="Q62" s="82"/>
      <c r="R62" s="82"/>
      <c r="S62" s="82"/>
      <c r="T62" s="82"/>
      <c r="U62" s="82"/>
      <c r="V62" s="82"/>
      <c r="W62" s="82"/>
      <c r="X62" s="82"/>
      <c r="Y62" s="82"/>
      <c r="Z62" s="82"/>
      <c r="AA62" s="82"/>
      <c r="AB62" s="82"/>
      <c r="AC62" s="82"/>
      <c r="AD62" s="82"/>
      <c r="AE62" s="82"/>
      <c r="AF62" s="82"/>
      <c r="AG62" s="82"/>
      <c r="AH62" s="82"/>
      <c r="AI62" s="82"/>
      <c r="AJ62" s="82"/>
      <c r="AK62" s="82"/>
      <c r="AL62" s="82"/>
      <c r="AM62" s="82"/>
      <c r="AN62" s="82"/>
      <c r="AO62" s="82"/>
      <c r="AP62" s="82"/>
      <c r="AQ62" s="82"/>
      <c r="AR62" s="82"/>
      <c r="AS62" s="82"/>
      <c r="AT62" s="82"/>
      <c r="AU62" s="82"/>
      <c r="AV62" s="82"/>
      <c r="AW62" s="82"/>
      <c r="AX62" s="82"/>
      <c r="AY62" s="82"/>
      <c r="AZ62" s="82"/>
      <c r="BA62" s="82"/>
      <c r="BB62" s="82"/>
      <c r="BC62" s="82"/>
      <c r="BD62" s="82"/>
      <c r="BE62" s="82"/>
      <c r="BF62" s="82"/>
      <c r="BG62" s="82"/>
      <c r="BH62" s="82"/>
      <c r="BI62" s="82"/>
      <c r="BJ62" s="82"/>
      <c r="BK62" s="82"/>
      <c r="BL62" s="82"/>
      <c r="BM62" s="82"/>
      <c r="BN62" s="82"/>
      <c r="BO62" s="82"/>
      <c r="BP62" s="82"/>
      <c r="BQ62" s="82"/>
      <c r="BR62" s="82"/>
      <c r="BS62" s="82"/>
      <c r="BT62" s="82"/>
      <c r="BU62" s="82"/>
      <c r="BV62" s="82"/>
      <c r="BW62" s="82"/>
      <c r="BX62" s="82"/>
      <c r="BY62" s="82"/>
      <c r="BZ62" s="82"/>
      <c r="CA62" s="82"/>
      <c r="CB62" s="82"/>
      <c r="CC62" s="82"/>
      <c r="CD62" s="82"/>
      <c r="CE62" s="82"/>
      <c r="CF62" s="82"/>
      <c r="CG62" s="82"/>
      <c r="CH62" s="82"/>
      <c r="CI62" s="82"/>
      <c r="CJ62" s="82"/>
      <c r="CK62" s="82"/>
      <c r="CL62" s="82"/>
      <c r="CM62" s="82"/>
      <c r="CN62" s="82"/>
      <c r="CO62" s="82"/>
      <c r="CP62" s="82"/>
      <c r="CQ62" s="82"/>
      <c r="CR62" s="82"/>
      <c r="CS62" s="82"/>
      <c r="CT62" s="82"/>
      <c r="CU62" s="82"/>
      <c r="CV62" s="82"/>
      <c r="CW62" s="82"/>
      <c r="CX62" s="82"/>
      <c r="CY62" s="82"/>
      <c r="CZ62" s="82"/>
      <c r="DA62" s="82"/>
      <c r="DB62" s="82"/>
      <c r="DC62" s="82"/>
      <c r="DD62" s="82"/>
      <c r="DE62" s="82"/>
      <c r="DF62" s="82"/>
      <c r="DG62" s="82"/>
      <c r="DH62" s="82"/>
      <c r="DI62" s="82"/>
      <c r="DJ62" s="82"/>
      <c r="DK62" s="82"/>
      <c r="DL62" s="82"/>
      <c r="DM62" s="82"/>
      <c r="DN62" s="82"/>
      <c r="DO62" s="82"/>
      <c r="DP62" s="82"/>
      <c r="DQ62" s="82"/>
      <c r="DR62" s="82"/>
      <c r="DS62" s="82"/>
      <c r="DT62" s="82"/>
      <c r="DU62" s="82"/>
      <c r="DV62" s="82"/>
      <c r="DW62" s="82"/>
      <c r="DX62" s="82"/>
      <c r="DY62" s="82"/>
      <c r="DZ62" s="82"/>
      <c r="EA62" s="82"/>
      <c r="EB62" s="82"/>
      <c r="EC62" s="82"/>
      <c r="ED62" s="82"/>
      <c r="EE62" s="82"/>
      <c r="EF62" s="82"/>
      <c r="EG62" s="82"/>
      <c r="EH62" s="82"/>
      <c r="EI62" s="82"/>
      <c r="EJ62" s="82"/>
      <c r="EK62" s="82"/>
      <c r="EL62" s="82"/>
      <c r="EM62" s="82"/>
      <c r="EN62" s="82"/>
      <c r="EO62" s="82"/>
      <c r="EP62" s="82"/>
      <c r="EQ62" s="82"/>
      <c r="ER62" s="44"/>
      <c r="ES62" s="44"/>
    </row>
    <row r="63" spans="4:149" ht="20.25" customHeight="1" x14ac:dyDescent="0.25">
      <c r="D63" s="80"/>
      <c r="E63" s="80"/>
      <c r="F63" s="81"/>
      <c r="G63" s="82"/>
      <c r="H63" s="82"/>
      <c r="I63" s="82"/>
      <c r="J63" s="82"/>
      <c r="K63" s="82"/>
      <c r="L63" s="82"/>
      <c r="M63" s="82"/>
      <c r="N63" s="82"/>
      <c r="O63" s="82"/>
      <c r="P63" s="82"/>
      <c r="Q63" s="82"/>
      <c r="R63" s="82"/>
      <c r="S63" s="82"/>
      <c r="T63" s="82"/>
      <c r="U63" s="82"/>
      <c r="V63" s="82"/>
      <c r="W63" s="82"/>
      <c r="X63" s="82"/>
      <c r="Y63" s="82"/>
      <c r="Z63" s="82"/>
      <c r="AA63" s="82"/>
      <c r="AB63" s="82"/>
      <c r="AC63" s="82"/>
      <c r="AD63" s="82"/>
      <c r="AE63" s="82"/>
      <c r="AF63" s="82"/>
      <c r="AG63" s="82"/>
      <c r="AH63" s="82"/>
      <c r="AI63" s="82"/>
      <c r="AJ63" s="82"/>
      <c r="AK63" s="82"/>
      <c r="AL63" s="82"/>
      <c r="AM63" s="82"/>
      <c r="AN63" s="82"/>
      <c r="AO63" s="82"/>
      <c r="AP63" s="82"/>
      <c r="AQ63" s="82"/>
      <c r="AR63" s="82"/>
      <c r="AS63" s="82"/>
      <c r="AT63" s="82"/>
      <c r="AU63" s="82"/>
      <c r="AV63" s="82"/>
      <c r="AW63" s="82"/>
      <c r="AX63" s="82"/>
      <c r="AY63" s="82"/>
      <c r="AZ63" s="82"/>
      <c r="BA63" s="82"/>
      <c r="BB63" s="82"/>
      <c r="BC63" s="82"/>
      <c r="BD63" s="82"/>
      <c r="BE63" s="82"/>
      <c r="BF63" s="82"/>
      <c r="BG63" s="82"/>
      <c r="BH63" s="82"/>
      <c r="BI63" s="82"/>
      <c r="BJ63" s="82"/>
      <c r="BK63" s="82"/>
      <c r="BL63" s="82"/>
      <c r="BM63" s="82"/>
      <c r="BN63" s="82"/>
      <c r="BO63" s="82"/>
      <c r="BP63" s="82"/>
      <c r="BQ63" s="82"/>
      <c r="BR63" s="82"/>
      <c r="BS63" s="82"/>
      <c r="BT63" s="82"/>
      <c r="BU63" s="82"/>
      <c r="BV63" s="82"/>
      <c r="BW63" s="82"/>
      <c r="BX63" s="82"/>
      <c r="BY63" s="82"/>
      <c r="BZ63" s="82"/>
      <c r="CA63" s="82"/>
      <c r="CB63" s="82"/>
      <c r="CC63" s="82"/>
      <c r="CD63" s="82"/>
      <c r="CE63" s="82"/>
      <c r="CF63" s="82"/>
      <c r="CG63" s="82"/>
      <c r="CH63" s="82"/>
      <c r="CI63" s="82"/>
      <c r="CJ63" s="82"/>
      <c r="CK63" s="82"/>
      <c r="CL63" s="82"/>
      <c r="CM63" s="82"/>
      <c r="CN63" s="82"/>
      <c r="CO63" s="82"/>
      <c r="CP63" s="82"/>
      <c r="CQ63" s="82"/>
      <c r="CR63" s="82"/>
      <c r="CS63" s="82"/>
      <c r="CT63" s="82"/>
      <c r="CU63" s="82"/>
      <c r="CV63" s="82"/>
      <c r="CW63" s="82"/>
      <c r="CX63" s="82"/>
      <c r="CY63" s="82"/>
      <c r="CZ63" s="82"/>
      <c r="DA63" s="82"/>
      <c r="DB63" s="82"/>
      <c r="DC63" s="82"/>
      <c r="DD63" s="82"/>
      <c r="DE63" s="82"/>
      <c r="DF63" s="82"/>
      <c r="DG63" s="82"/>
      <c r="DH63" s="82"/>
      <c r="DI63" s="82"/>
      <c r="DJ63" s="82"/>
      <c r="DK63" s="82"/>
      <c r="DL63" s="82"/>
      <c r="DM63" s="82"/>
      <c r="DN63" s="82"/>
      <c r="DO63" s="82"/>
      <c r="DP63" s="82"/>
      <c r="DQ63" s="82"/>
      <c r="DR63" s="82"/>
      <c r="DS63" s="82"/>
      <c r="DT63" s="82"/>
      <c r="DU63" s="82"/>
      <c r="DV63" s="82"/>
      <c r="DW63" s="82"/>
      <c r="DX63" s="82"/>
      <c r="DY63" s="82"/>
      <c r="DZ63" s="82"/>
      <c r="EA63" s="82"/>
      <c r="EB63" s="82"/>
      <c r="EC63" s="82"/>
      <c r="ED63" s="82"/>
      <c r="EE63" s="82"/>
      <c r="EF63" s="82"/>
      <c r="EG63" s="82"/>
      <c r="EH63" s="82"/>
      <c r="EI63" s="82"/>
      <c r="EJ63" s="82"/>
      <c r="EK63" s="82"/>
      <c r="EL63" s="82"/>
      <c r="EM63" s="82"/>
      <c r="EN63" s="82"/>
      <c r="EO63" s="82"/>
      <c r="EP63" s="82"/>
      <c r="EQ63" s="82"/>
      <c r="ER63" s="44"/>
      <c r="ES63" s="44"/>
    </row>
    <row r="64" spans="4:149" ht="20.25" customHeight="1" x14ac:dyDescent="0.25">
      <c r="D64" s="80"/>
      <c r="E64" s="80"/>
      <c r="F64" s="81"/>
      <c r="G64" s="82"/>
      <c r="H64" s="82"/>
      <c r="I64" s="82"/>
      <c r="J64" s="82"/>
      <c r="K64" s="82"/>
      <c r="L64" s="82"/>
      <c r="M64" s="82"/>
      <c r="N64" s="82"/>
      <c r="O64" s="82"/>
      <c r="P64" s="82"/>
      <c r="Q64" s="82"/>
      <c r="R64" s="82"/>
      <c r="S64" s="82"/>
      <c r="T64" s="82"/>
      <c r="U64" s="82"/>
      <c r="V64" s="82"/>
      <c r="W64" s="82"/>
      <c r="X64" s="82"/>
      <c r="Y64" s="82"/>
      <c r="Z64" s="82"/>
      <c r="AA64" s="82"/>
      <c r="AB64" s="82"/>
      <c r="AC64" s="82"/>
      <c r="AD64" s="82"/>
      <c r="AE64" s="82"/>
      <c r="AF64" s="82"/>
      <c r="AG64" s="82"/>
      <c r="AH64" s="82"/>
      <c r="AI64" s="82"/>
      <c r="AJ64" s="82"/>
      <c r="AK64" s="82"/>
      <c r="AL64" s="82"/>
      <c r="AM64" s="82"/>
      <c r="AN64" s="82"/>
      <c r="AO64" s="82"/>
      <c r="AP64" s="82"/>
      <c r="AQ64" s="82"/>
      <c r="AR64" s="82"/>
      <c r="AS64" s="82"/>
      <c r="AT64" s="82"/>
      <c r="AU64" s="82"/>
      <c r="AV64" s="82"/>
      <c r="AW64" s="82"/>
      <c r="AX64" s="82"/>
      <c r="AY64" s="82"/>
      <c r="AZ64" s="82"/>
      <c r="BA64" s="82"/>
      <c r="BB64" s="82"/>
      <c r="BC64" s="82"/>
      <c r="BD64" s="82"/>
      <c r="BE64" s="82"/>
      <c r="BF64" s="82"/>
      <c r="BG64" s="82"/>
      <c r="BH64" s="82"/>
      <c r="BI64" s="82"/>
      <c r="BJ64" s="82"/>
      <c r="BK64" s="82"/>
      <c r="BL64" s="82"/>
      <c r="BM64" s="82"/>
      <c r="BN64" s="82"/>
      <c r="BO64" s="82"/>
      <c r="BP64" s="82"/>
      <c r="BQ64" s="82"/>
      <c r="BR64" s="82"/>
      <c r="BS64" s="82"/>
      <c r="BT64" s="82"/>
      <c r="BU64" s="82"/>
      <c r="BV64" s="82"/>
      <c r="BW64" s="82"/>
      <c r="BX64" s="82"/>
      <c r="BY64" s="82"/>
      <c r="BZ64" s="82"/>
      <c r="CA64" s="82"/>
      <c r="CB64" s="82"/>
      <c r="CC64" s="82"/>
      <c r="CD64" s="82"/>
      <c r="CE64" s="82"/>
      <c r="CF64" s="82"/>
      <c r="CG64" s="82"/>
      <c r="CH64" s="82"/>
      <c r="CI64" s="82"/>
      <c r="CJ64" s="82"/>
      <c r="CK64" s="82"/>
      <c r="CL64" s="82"/>
      <c r="CM64" s="82"/>
      <c r="CN64" s="82"/>
      <c r="CO64" s="82"/>
      <c r="CP64" s="82"/>
      <c r="CQ64" s="82"/>
      <c r="CR64" s="82"/>
      <c r="CS64" s="82"/>
      <c r="CT64" s="82"/>
      <c r="CU64" s="82"/>
      <c r="CV64" s="82"/>
      <c r="CW64" s="82"/>
      <c r="CX64" s="82"/>
      <c r="CY64" s="82"/>
      <c r="CZ64" s="82"/>
      <c r="DA64" s="82"/>
      <c r="DB64" s="82"/>
      <c r="DC64" s="82"/>
      <c r="DD64" s="82"/>
      <c r="DE64" s="82"/>
      <c r="DF64" s="82"/>
      <c r="DG64" s="82"/>
      <c r="DH64" s="82"/>
      <c r="DI64" s="82"/>
      <c r="DJ64" s="82"/>
      <c r="DK64" s="82"/>
      <c r="DL64" s="82"/>
      <c r="DM64" s="82"/>
      <c r="DN64" s="82"/>
      <c r="DO64" s="82"/>
      <c r="DP64" s="82"/>
      <c r="DQ64" s="82"/>
      <c r="DR64" s="82"/>
      <c r="DS64" s="82"/>
      <c r="DT64" s="82"/>
      <c r="DU64" s="82"/>
      <c r="DV64" s="82"/>
      <c r="DW64" s="82"/>
      <c r="DX64" s="82"/>
      <c r="DY64" s="82"/>
      <c r="DZ64" s="82"/>
      <c r="EA64" s="82"/>
      <c r="EB64" s="82"/>
      <c r="EC64" s="82"/>
      <c r="ED64" s="82"/>
      <c r="EE64" s="82"/>
      <c r="EF64" s="82"/>
      <c r="EG64" s="82"/>
      <c r="EH64" s="82"/>
      <c r="EI64" s="82"/>
      <c r="EJ64" s="82"/>
      <c r="EK64" s="82"/>
      <c r="EL64" s="82"/>
      <c r="EM64" s="82"/>
      <c r="EN64" s="82"/>
      <c r="EO64" s="82"/>
      <c r="EP64" s="82"/>
      <c r="EQ64" s="82"/>
      <c r="ER64" s="44"/>
      <c r="ES64" s="44"/>
    </row>
    <row r="65" spans="4:149" ht="20.25" customHeight="1" x14ac:dyDescent="0.25">
      <c r="D65" s="80"/>
      <c r="E65" s="80"/>
      <c r="F65" s="81"/>
      <c r="G65" s="82"/>
      <c r="H65" s="82"/>
      <c r="I65" s="82"/>
      <c r="J65" s="82"/>
      <c r="K65" s="82"/>
      <c r="L65" s="82"/>
      <c r="M65" s="82"/>
      <c r="N65" s="82"/>
      <c r="O65" s="82"/>
      <c r="P65" s="82"/>
      <c r="Q65" s="82"/>
      <c r="R65" s="82"/>
      <c r="S65" s="82"/>
      <c r="T65" s="82"/>
      <c r="U65" s="82"/>
      <c r="V65" s="82"/>
      <c r="W65" s="82"/>
      <c r="X65" s="82"/>
      <c r="Y65" s="82"/>
      <c r="Z65" s="82"/>
      <c r="AA65" s="82"/>
      <c r="AB65" s="82"/>
      <c r="AC65" s="82"/>
      <c r="AD65" s="82"/>
      <c r="AE65" s="82"/>
      <c r="AF65" s="82"/>
      <c r="AG65" s="82"/>
      <c r="AH65" s="82"/>
      <c r="AI65" s="82"/>
      <c r="AJ65" s="82"/>
      <c r="AK65" s="82"/>
      <c r="AL65" s="82"/>
      <c r="AM65" s="82"/>
      <c r="AN65" s="82"/>
      <c r="AO65" s="82"/>
      <c r="AP65" s="82"/>
      <c r="AQ65" s="82"/>
      <c r="AR65" s="82"/>
      <c r="AS65" s="82"/>
      <c r="AT65" s="82"/>
      <c r="AU65" s="82"/>
      <c r="AV65" s="82"/>
      <c r="AW65" s="82"/>
      <c r="AX65" s="82"/>
      <c r="AY65" s="82"/>
      <c r="AZ65" s="82"/>
      <c r="BA65" s="82"/>
      <c r="BB65" s="82"/>
      <c r="BC65" s="82"/>
      <c r="BD65" s="82"/>
      <c r="BE65" s="82"/>
      <c r="BF65" s="82"/>
      <c r="BG65" s="82"/>
      <c r="BH65" s="82"/>
      <c r="BI65" s="82"/>
      <c r="BJ65" s="82"/>
      <c r="BK65" s="82"/>
      <c r="BL65" s="82"/>
      <c r="BM65" s="82"/>
      <c r="BN65" s="82"/>
      <c r="BO65" s="82"/>
      <c r="BP65" s="82"/>
      <c r="BQ65" s="82"/>
      <c r="BR65" s="82"/>
      <c r="BS65" s="82"/>
      <c r="BT65" s="82"/>
      <c r="BU65" s="82"/>
      <c r="BV65" s="82"/>
      <c r="BW65" s="82"/>
      <c r="BX65" s="82"/>
      <c r="BY65" s="82"/>
      <c r="BZ65" s="82"/>
      <c r="CA65" s="82"/>
      <c r="CB65" s="82"/>
      <c r="CC65" s="82"/>
      <c r="CD65" s="82"/>
      <c r="CE65" s="82"/>
      <c r="CF65" s="82"/>
      <c r="CG65" s="82"/>
      <c r="CH65" s="82"/>
      <c r="CI65" s="82"/>
      <c r="CJ65" s="82"/>
      <c r="CK65" s="82"/>
      <c r="CL65" s="82"/>
      <c r="CM65" s="82"/>
      <c r="CN65" s="82"/>
      <c r="CO65" s="82"/>
      <c r="CP65" s="82"/>
      <c r="CQ65" s="82"/>
      <c r="CR65" s="82"/>
      <c r="CS65" s="82"/>
      <c r="CT65" s="82"/>
      <c r="CU65" s="82"/>
      <c r="CV65" s="82"/>
      <c r="CW65" s="82"/>
      <c r="CX65" s="82"/>
      <c r="CY65" s="82"/>
      <c r="CZ65" s="82"/>
      <c r="DA65" s="82"/>
      <c r="DB65" s="82"/>
      <c r="DC65" s="82"/>
      <c r="DD65" s="82"/>
      <c r="DE65" s="82"/>
      <c r="DF65" s="82"/>
      <c r="DG65" s="82"/>
      <c r="DH65" s="82"/>
      <c r="DI65" s="82"/>
      <c r="DJ65" s="82"/>
      <c r="DK65" s="82"/>
      <c r="DL65" s="82"/>
      <c r="DM65" s="82"/>
      <c r="DN65" s="82"/>
      <c r="DO65" s="82"/>
      <c r="DP65" s="82"/>
      <c r="DQ65" s="82"/>
      <c r="DR65" s="82"/>
      <c r="DS65" s="82"/>
      <c r="DT65" s="82"/>
      <c r="DU65" s="82"/>
      <c r="DV65" s="82"/>
      <c r="DW65" s="82"/>
      <c r="DX65" s="82"/>
      <c r="DY65" s="82"/>
      <c r="DZ65" s="82"/>
      <c r="EA65" s="82"/>
      <c r="EB65" s="82"/>
      <c r="EC65" s="82"/>
      <c r="ED65" s="82"/>
      <c r="EE65" s="82"/>
      <c r="EF65" s="82"/>
      <c r="EG65" s="82"/>
      <c r="EH65" s="82"/>
      <c r="EI65" s="82"/>
      <c r="EJ65" s="82"/>
      <c r="EK65" s="82"/>
      <c r="EL65" s="82"/>
      <c r="EM65" s="82"/>
      <c r="EN65" s="82"/>
      <c r="EO65" s="82"/>
      <c r="EP65" s="82"/>
      <c r="EQ65" s="82"/>
      <c r="ER65" s="44"/>
      <c r="ES65" s="44"/>
    </row>
    <row r="66" spans="4:149" ht="20.25" customHeight="1" x14ac:dyDescent="0.25">
      <c r="D66" s="80"/>
      <c r="E66" s="80"/>
      <c r="F66" s="81"/>
      <c r="G66" s="82"/>
      <c r="H66" s="82"/>
      <c r="I66" s="82"/>
      <c r="J66" s="82"/>
      <c r="K66" s="82"/>
      <c r="L66" s="82"/>
      <c r="M66" s="82"/>
      <c r="N66" s="82"/>
      <c r="O66" s="82"/>
      <c r="P66" s="82"/>
      <c r="Q66" s="82"/>
      <c r="R66" s="82"/>
      <c r="S66" s="82"/>
      <c r="T66" s="82"/>
      <c r="U66" s="82"/>
      <c r="V66" s="82"/>
      <c r="W66" s="82"/>
      <c r="X66" s="82"/>
      <c r="Y66" s="82"/>
      <c r="Z66" s="82"/>
      <c r="AA66" s="82"/>
      <c r="AB66" s="82"/>
      <c r="AC66" s="82"/>
      <c r="AD66" s="82"/>
      <c r="AE66" s="82"/>
      <c r="AF66" s="82"/>
      <c r="AG66" s="82"/>
      <c r="AH66" s="82"/>
      <c r="AI66" s="82"/>
      <c r="AJ66" s="82"/>
      <c r="AK66" s="82"/>
      <c r="AL66" s="82"/>
      <c r="AM66" s="82"/>
      <c r="AN66" s="82"/>
      <c r="AO66" s="82"/>
      <c r="AP66" s="82"/>
      <c r="AQ66" s="82"/>
      <c r="AR66" s="82"/>
      <c r="AS66" s="82"/>
      <c r="AT66" s="82"/>
      <c r="AU66" s="82"/>
      <c r="AV66" s="82"/>
      <c r="AW66" s="82"/>
      <c r="AX66" s="82"/>
      <c r="AY66" s="82"/>
      <c r="AZ66" s="82"/>
      <c r="BA66" s="82"/>
      <c r="BB66" s="82"/>
      <c r="BC66" s="82"/>
      <c r="BD66" s="82"/>
      <c r="BE66" s="82"/>
      <c r="BF66" s="82"/>
      <c r="BG66" s="82"/>
      <c r="BH66" s="82"/>
      <c r="BI66" s="82"/>
      <c r="BJ66" s="82"/>
      <c r="BK66" s="82"/>
      <c r="BL66" s="82"/>
      <c r="BM66" s="82"/>
      <c r="BN66" s="82"/>
      <c r="BO66" s="82"/>
      <c r="BP66" s="82"/>
      <c r="BQ66" s="82"/>
      <c r="BR66" s="82"/>
      <c r="BS66" s="82"/>
      <c r="BT66" s="82"/>
      <c r="BU66" s="82"/>
      <c r="BV66" s="82"/>
      <c r="BW66" s="82"/>
      <c r="BX66" s="82"/>
      <c r="BY66" s="82"/>
      <c r="BZ66" s="82"/>
      <c r="CA66" s="82"/>
      <c r="CB66" s="82"/>
      <c r="CC66" s="82"/>
      <c r="CD66" s="82"/>
      <c r="CE66" s="82"/>
      <c r="CF66" s="82"/>
      <c r="CG66" s="82"/>
      <c r="CH66" s="82"/>
      <c r="CI66" s="82"/>
      <c r="CJ66" s="82"/>
      <c r="CK66" s="82"/>
      <c r="CL66" s="82"/>
      <c r="CM66" s="82"/>
      <c r="CN66" s="82"/>
      <c r="CO66" s="82"/>
      <c r="CP66" s="82"/>
      <c r="CQ66" s="82"/>
      <c r="CR66" s="82"/>
      <c r="CS66" s="82"/>
      <c r="CT66" s="82"/>
      <c r="CU66" s="82"/>
      <c r="CV66" s="82"/>
      <c r="CW66" s="82"/>
      <c r="CX66" s="82"/>
      <c r="CY66" s="82"/>
      <c r="CZ66" s="82"/>
      <c r="DA66" s="82"/>
      <c r="DB66" s="82"/>
      <c r="DC66" s="82"/>
      <c r="DD66" s="82"/>
      <c r="DE66" s="82"/>
      <c r="DF66" s="82"/>
      <c r="DG66" s="82"/>
      <c r="DH66" s="82"/>
      <c r="DI66" s="82"/>
      <c r="DJ66" s="82"/>
      <c r="DK66" s="82"/>
      <c r="DL66" s="82"/>
      <c r="DM66" s="82"/>
      <c r="DN66" s="82"/>
      <c r="DO66" s="82"/>
      <c r="DP66" s="82"/>
      <c r="DQ66" s="82"/>
      <c r="DR66" s="82"/>
      <c r="DS66" s="82"/>
      <c r="DT66" s="82"/>
      <c r="DU66" s="82"/>
      <c r="DV66" s="82"/>
      <c r="DW66" s="82"/>
      <c r="DX66" s="82"/>
      <c r="DY66" s="82"/>
      <c r="DZ66" s="82"/>
      <c r="EA66" s="82"/>
      <c r="EB66" s="82"/>
      <c r="EC66" s="82"/>
      <c r="ED66" s="82"/>
      <c r="EE66" s="82"/>
      <c r="EF66" s="82"/>
      <c r="EG66" s="82"/>
      <c r="EH66" s="82"/>
      <c r="EI66" s="82"/>
      <c r="EJ66" s="82"/>
      <c r="EK66" s="82"/>
      <c r="EL66" s="82"/>
      <c r="EM66" s="82"/>
      <c r="EN66" s="82"/>
      <c r="EO66" s="82"/>
      <c r="EP66" s="82"/>
      <c r="EQ66" s="82"/>
      <c r="ER66" s="44"/>
      <c r="ES66" s="44"/>
    </row>
    <row r="67" spans="4:149" ht="20.25" customHeight="1" x14ac:dyDescent="0.25">
      <c r="D67" s="80"/>
      <c r="E67" s="80"/>
      <c r="F67" s="81"/>
      <c r="G67" s="82"/>
      <c r="H67" s="82"/>
      <c r="I67" s="82"/>
      <c r="J67" s="82"/>
      <c r="K67" s="82"/>
      <c r="L67" s="82"/>
      <c r="M67" s="82"/>
      <c r="N67" s="82"/>
      <c r="O67" s="82"/>
      <c r="P67" s="82"/>
      <c r="Q67" s="82"/>
      <c r="R67" s="82"/>
      <c r="S67" s="82"/>
      <c r="T67" s="82"/>
      <c r="U67" s="82"/>
      <c r="V67" s="82"/>
      <c r="W67" s="82"/>
      <c r="X67" s="82"/>
      <c r="Y67" s="82"/>
      <c r="Z67" s="82"/>
      <c r="AA67" s="82"/>
      <c r="AB67" s="82"/>
      <c r="AC67" s="82"/>
      <c r="AD67" s="82"/>
      <c r="AE67" s="82"/>
      <c r="AF67" s="82"/>
      <c r="AG67" s="82"/>
      <c r="AH67" s="82"/>
      <c r="AI67" s="82"/>
      <c r="AJ67" s="82"/>
      <c r="AK67" s="82"/>
      <c r="AL67" s="82"/>
      <c r="AM67" s="82"/>
      <c r="AN67" s="82"/>
      <c r="AO67" s="82"/>
      <c r="AP67" s="82"/>
      <c r="AQ67" s="82"/>
      <c r="AR67" s="82"/>
      <c r="AS67" s="82"/>
      <c r="AT67" s="82"/>
      <c r="AU67" s="82"/>
      <c r="AV67" s="82"/>
      <c r="AW67" s="82"/>
      <c r="AX67" s="82"/>
      <c r="AY67" s="82"/>
      <c r="AZ67" s="82"/>
      <c r="BA67" s="82"/>
      <c r="BB67" s="82"/>
      <c r="BC67" s="82"/>
      <c r="BD67" s="82"/>
      <c r="BE67" s="82"/>
      <c r="BF67" s="82"/>
      <c r="BG67" s="82"/>
      <c r="BH67" s="82"/>
      <c r="BI67" s="82"/>
      <c r="BJ67" s="82"/>
      <c r="BK67" s="82"/>
      <c r="BL67" s="82"/>
      <c r="BM67" s="82"/>
      <c r="BN67" s="82"/>
      <c r="BO67" s="82"/>
      <c r="BP67" s="82"/>
      <c r="BQ67" s="82"/>
      <c r="BR67" s="82"/>
      <c r="BS67" s="82"/>
      <c r="BT67" s="82"/>
      <c r="BU67" s="82"/>
      <c r="BV67" s="82"/>
      <c r="BW67" s="82"/>
      <c r="BX67" s="82"/>
      <c r="BY67" s="82"/>
      <c r="BZ67" s="82"/>
      <c r="CA67" s="82"/>
      <c r="CB67" s="82"/>
      <c r="CC67" s="82"/>
      <c r="CD67" s="82"/>
      <c r="CE67" s="82"/>
      <c r="CF67" s="82"/>
      <c r="CG67" s="82"/>
      <c r="CH67" s="82"/>
      <c r="CI67" s="82"/>
      <c r="CJ67" s="82"/>
      <c r="CK67" s="82"/>
      <c r="CL67" s="82"/>
      <c r="CM67" s="82"/>
      <c r="CN67" s="82"/>
      <c r="CO67" s="82"/>
      <c r="CP67" s="82"/>
      <c r="CQ67" s="82"/>
      <c r="CR67" s="82"/>
      <c r="CS67" s="82"/>
      <c r="CT67" s="82"/>
      <c r="CU67" s="82"/>
      <c r="CV67" s="82"/>
      <c r="CW67" s="82"/>
      <c r="CX67" s="82"/>
      <c r="CY67" s="82"/>
      <c r="CZ67" s="82"/>
      <c r="DA67" s="82"/>
      <c r="DB67" s="82"/>
      <c r="DC67" s="82"/>
      <c r="DD67" s="82"/>
      <c r="DE67" s="82"/>
      <c r="DF67" s="82"/>
      <c r="DG67" s="82"/>
      <c r="DH67" s="82"/>
      <c r="DI67" s="82"/>
      <c r="DJ67" s="82"/>
      <c r="DK67" s="82"/>
      <c r="DL67" s="82"/>
      <c r="DM67" s="82"/>
      <c r="DN67" s="82"/>
      <c r="DO67" s="82"/>
      <c r="DP67" s="82"/>
      <c r="DQ67" s="82"/>
      <c r="DR67" s="82"/>
      <c r="DS67" s="82"/>
      <c r="DT67" s="82"/>
      <c r="DU67" s="82"/>
      <c r="DV67" s="82"/>
      <c r="DW67" s="82"/>
      <c r="DX67" s="82"/>
      <c r="DY67" s="82"/>
      <c r="DZ67" s="82"/>
      <c r="EA67" s="82"/>
      <c r="EB67" s="82"/>
      <c r="EC67" s="82"/>
      <c r="ED67" s="82"/>
      <c r="EE67" s="82"/>
      <c r="EF67" s="82"/>
      <c r="EG67" s="82"/>
      <c r="EH67" s="82"/>
      <c r="EI67" s="82"/>
      <c r="EJ67" s="82"/>
      <c r="EK67" s="82"/>
      <c r="EL67" s="82"/>
      <c r="EM67" s="82"/>
      <c r="EN67" s="82"/>
      <c r="EO67" s="82"/>
      <c r="EP67" s="82"/>
      <c r="EQ67" s="82"/>
      <c r="ER67" s="44"/>
      <c r="ES67" s="44"/>
    </row>
    <row r="68" spans="4:149" ht="20.25" customHeight="1" x14ac:dyDescent="0.25">
      <c r="D68" s="80"/>
      <c r="E68" s="80"/>
      <c r="F68" s="81"/>
      <c r="G68" s="82"/>
      <c r="H68" s="82"/>
      <c r="I68" s="82"/>
      <c r="J68" s="82"/>
      <c r="K68" s="82"/>
      <c r="L68" s="82"/>
      <c r="M68" s="82"/>
      <c r="N68" s="82"/>
      <c r="O68" s="82"/>
      <c r="P68" s="82"/>
      <c r="Q68" s="82"/>
      <c r="R68" s="82"/>
      <c r="S68" s="82"/>
      <c r="T68" s="82"/>
      <c r="U68" s="82"/>
      <c r="V68" s="82"/>
      <c r="W68" s="82"/>
      <c r="X68" s="82"/>
      <c r="Y68" s="82"/>
      <c r="Z68" s="82"/>
      <c r="AA68" s="82"/>
      <c r="AB68" s="82"/>
      <c r="AC68" s="82"/>
      <c r="AD68" s="82"/>
      <c r="AE68" s="82"/>
      <c r="AF68" s="82"/>
      <c r="AG68" s="82"/>
      <c r="AH68" s="82"/>
      <c r="AI68" s="82"/>
      <c r="AJ68" s="82"/>
      <c r="AK68" s="82"/>
      <c r="AL68" s="82"/>
      <c r="AM68" s="82"/>
      <c r="AN68" s="82"/>
      <c r="AO68" s="82"/>
      <c r="AP68" s="82"/>
      <c r="AQ68" s="82"/>
      <c r="AR68" s="82"/>
      <c r="AS68" s="82"/>
      <c r="AT68" s="82"/>
      <c r="AU68" s="82"/>
      <c r="AV68" s="82"/>
      <c r="AW68" s="82"/>
      <c r="AX68" s="82"/>
      <c r="AY68" s="82"/>
      <c r="AZ68" s="82"/>
      <c r="BA68" s="82"/>
      <c r="BB68" s="82"/>
      <c r="BC68" s="82"/>
      <c r="BD68" s="82"/>
      <c r="BE68" s="82"/>
      <c r="BF68" s="82"/>
      <c r="BG68" s="82"/>
      <c r="BH68" s="82"/>
      <c r="BI68" s="82"/>
      <c r="BJ68" s="82"/>
      <c r="BK68" s="82"/>
      <c r="BL68" s="82"/>
      <c r="BM68" s="82"/>
      <c r="BN68" s="82"/>
      <c r="BO68" s="82"/>
      <c r="BP68" s="82"/>
      <c r="BQ68" s="82"/>
      <c r="BR68" s="82"/>
      <c r="BS68" s="82"/>
      <c r="BT68" s="82"/>
      <c r="BU68" s="82"/>
      <c r="BV68" s="82"/>
      <c r="BW68" s="82"/>
      <c r="BX68" s="82"/>
      <c r="BY68" s="82"/>
      <c r="BZ68" s="82"/>
      <c r="CA68" s="82"/>
      <c r="CB68" s="82"/>
      <c r="CC68" s="82"/>
      <c r="CD68" s="82"/>
      <c r="CE68" s="82"/>
      <c r="CF68" s="82"/>
      <c r="CG68" s="82"/>
      <c r="CH68" s="82"/>
      <c r="CI68" s="82"/>
      <c r="CJ68" s="82"/>
      <c r="CK68" s="82"/>
      <c r="CL68" s="82"/>
      <c r="CM68" s="82"/>
      <c r="CN68" s="82"/>
      <c r="CO68" s="82"/>
      <c r="CP68" s="82"/>
      <c r="CQ68" s="82"/>
      <c r="CR68" s="82"/>
      <c r="CS68" s="82"/>
      <c r="CT68" s="82"/>
      <c r="CU68" s="82"/>
      <c r="CV68" s="82"/>
      <c r="CW68" s="82"/>
      <c r="CX68" s="82"/>
      <c r="CY68" s="82"/>
      <c r="CZ68" s="82"/>
      <c r="DA68" s="82"/>
      <c r="DB68" s="82"/>
      <c r="DC68" s="82"/>
      <c r="DD68" s="82"/>
      <c r="DE68" s="82"/>
      <c r="DF68" s="82"/>
      <c r="DG68" s="82"/>
      <c r="DH68" s="82"/>
      <c r="DI68" s="82"/>
      <c r="DJ68" s="82"/>
      <c r="DK68" s="82"/>
      <c r="DL68" s="82"/>
      <c r="DM68" s="82"/>
      <c r="DN68" s="82"/>
      <c r="DO68" s="82"/>
      <c r="DP68" s="82"/>
      <c r="DQ68" s="82"/>
      <c r="DR68" s="82"/>
      <c r="DS68" s="82"/>
      <c r="DT68" s="82"/>
      <c r="DU68" s="82"/>
      <c r="DV68" s="82"/>
      <c r="DW68" s="82"/>
      <c r="DX68" s="82"/>
      <c r="DY68" s="82"/>
      <c r="DZ68" s="82"/>
      <c r="EA68" s="82"/>
      <c r="EB68" s="82"/>
      <c r="EC68" s="82"/>
      <c r="ED68" s="82"/>
      <c r="EE68" s="82"/>
      <c r="EF68" s="82"/>
      <c r="EG68" s="82"/>
      <c r="EH68" s="82"/>
      <c r="EI68" s="82"/>
      <c r="EJ68" s="82"/>
      <c r="EK68" s="82"/>
      <c r="EL68" s="82"/>
      <c r="EM68" s="82"/>
      <c r="EN68" s="82"/>
      <c r="EO68" s="82"/>
      <c r="EP68" s="82"/>
      <c r="EQ68" s="82"/>
      <c r="ER68" s="44"/>
      <c r="ES68" s="44"/>
    </row>
    <row r="69" spans="4:149" ht="20.25" customHeight="1" x14ac:dyDescent="0.25">
      <c r="D69" s="80"/>
      <c r="E69" s="80"/>
      <c r="F69" s="81"/>
      <c r="G69" s="82"/>
      <c r="H69" s="82"/>
      <c r="I69" s="82"/>
      <c r="J69" s="82"/>
      <c r="K69" s="82"/>
      <c r="L69" s="82"/>
      <c r="M69" s="82"/>
      <c r="N69" s="82"/>
      <c r="O69" s="82"/>
      <c r="P69" s="82"/>
      <c r="Q69" s="82"/>
      <c r="R69" s="82"/>
      <c r="S69" s="82"/>
      <c r="T69" s="82"/>
      <c r="U69" s="82"/>
      <c r="V69" s="82"/>
      <c r="W69" s="82"/>
      <c r="X69" s="82"/>
      <c r="Y69" s="82"/>
      <c r="Z69" s="82"/>
      <c r="AA69" s="82"/>
      <c r="AB69" s="82"/>
      <c r="AC69" s="82"/>
      <c r="AD69" s="82"/>
      <c r="AE69" s="82"/>
      <c r="AF69" s="82"/>
      <c r="AG69" s="82"/>
      <c r="AH69" s="82"/>
      <c r="AI69" s="82"/>
      <c r="AJ69" s="82"/>
      <c r="AK69" s="82"/>
      <c r="AL69" s="82"/>
      <c r="AM69" s="82"/>
      <c r="AN69" s="82"/>
      <c r="AO69" s="82"/>
      <c r="AP69" s="82"/>
      <c r="AQ69" s="82"/>
      <c r="AR69" s="82"/>
      <c r="AS69" s="82"/>
      <c r="AT69" s="82"/>
      <c r="AU69" s="82"/>
      <c r="AV69" s="82"/>
      <c r="AW69" s="82"/>
      <c r="AX69" s="82"/>
      <c r="AY69" s="82"/>
      <c r="AZ69" s="82"/>
      <c r="BA69" s="82"/>
      <c r="BB69" s="82"/>
      <c r="BC69" s="82"/>
      <c r="BD69" s="82"/>
      <c r="BE69" s="82"/>
      <c r="BF69" s="82"/>
      <c r="BG69" s="82"/>
      <c r="BH69" s="82"/>
      <c r="BI69" s="82"/>
      <c r="BJ69" s="82"/>
      <c r="BK69" s="82"/>
      <c r="BL69" s="82"/>
      <c r="BM69" s="82"/>
      <c r="BN69" s="82"/>
      <c r="BO69" s="82"/>
      <c r="BP69" s="82"/>
      <c r="BQ69" s="82"/>
      <c r="BR69" s="82"/>
      <c r="BS69" s="82"/>
      <c r="BT69" s="82"/>
      <c r="BU69" s="82"/>
      <c r="BV69" s="82"/>
      <c r="BW69" s="82"/>
      <c r="BX69" s="82"/>
      <c r="BY69" s="82"/>
      <c r="BZ69" s="82"/>
      <c r="CA69" s="82"/>
      <c r="CB69" s="82"/>
      <c r="CC69" s="82"/>
      <c r="CD69" s="82"/>
      <c r="CE69" s="82"/>
      <c r="CF69" s="82"/>
      <c r="CG69" s="82"/>
      <c r="CH69" s="82"/>
      <c r="CI69" s="82"/>
      <c r="CJ69" s="82"/>
      <c r="CK69" s="82"/>
      <c r="CL69" s="82"/>
      <c r="CM69" s="82"/>
      <c r="CN69" s="82"/>
      <c r="CO69" s="82"/>
      <c r="CP69" s="82"/>
      <c r="CQ69" s="82"/>
      <c r="CR69" s="82"/>
      <c r="CS69" s="82"/>
      <c r="CT69" s="82"/>
      <c r="CU69" s="82"/>
      <c r="CV69" s="82"/>
      <c r="CW69" s="82"/>
      <c r="CX69" s="82"/>
      <c r="CY69" s="82"/>
      <c r="CZ69" s="82"/>
      <c r="DA69" s="82"/>
      <c r="DB69" s="82"/>
      <c r="DC69" s="82"/>
      <c r="DD69" s="82"/>
      <c r="DE69" s="82"/>
      <c r="DF69" s="82"/>
      <c r="DG69" s="82"/>
      <c r="DH69" s="82"/>
      <c r="DI69" s="82"/>
      <c r="DJ69" s="82"/>
      <c r="DK69" s="82"/>
      <c r="DL69" s="82"/>
      <c r="DM69" s="82"/>
      <c r="DN69" s="82"/>
      <c r="DO69" s="82"/>
      <c r="DP69" s="82"/>
      <c r="DQ69" s="82"/>
      <c r="DR69" s="82"/>
      <c r="DS69" s="82"/>
      <c r="DT69" s="82"/>
      <c r="DU69" s="82"/>
      <c r="DV69" s="82"/>
      <c r="DW69" s="82"/>
      <c r="DX69" s="82"/>
      <c r="DY69" s="82"/>
      <c r="DZ69" s="82"/>
      <c r="EA69" s="82"/>
      <c r="EB69" s="82"/>
      <c r="EC69" s="82"/>
      <c r="ED69" s="82"/>
      <c r="EE69" s="82"/>
      <c r="EF69" s="82"/>
      <c r="EG69" s="82"/>
      <c r="EH69" s="82"/>
      <c r="EI69" s="82"/>
      <c r="EJ69" s="82"/>
      <c r="EK69" s="82"/>
      <c r="EL69" s="82"/>
      <c r="EM69" s="82"/>
      <c r="EN69" s="82"/>
      <c r="EO69" s="82"/>
      <c r="EP69" s="82"/>
      <c r="EQ69" s="82"/>
      <c r="ER69" s="44"/>
      <c r="ES69" s="44"/>
    </row>
    <row r="70" spans="4:149" ht="20.25" customHeight="1" x14ac:dyDescent="0.25">
      <c r="D70" s="80"/>
      <c r="E70" s="80"/>
      <c r="F70" s="81"/>
      <c r="G70" s="82"/>
      <c r="H70" s="82"/>
      <c r="I70" s="82"/>
      <c r="J70" s="82"/>
      <c r="K70" s="82"/>
      <c r="L70" s="82"/>
      <c r="M70" s="82"/>
      <c r="N70" s="82"/>
      <c r="O70" s="82"/>
      <c r="P70" s="82"/>
      <c r="Q70" s="82"/>
      <c r="R70" s="82"/>
      <c r="S70" s="82"/>
      <c r="T70" s="82"/>
      <c r="U70" s="82"/>
      <c r="V70" s="82"/>
      <c r="W70" s="82"/>
      <c r="X70" s="82"/>
      <c r="Y70" s="82"/>
      <c r="Z70" s="82"/>
      <c r="AA70" s="82"/>
      <c r="AB70" s="82"/>
      <c r="AC70" s="82"/>
      <c r="AD70" s="82"/>
      <c r="AE70" s="82"/>
      <c r="AF70" s="82"/>
      <c r="AG70" s="82"/>
      <c r="AH70" s="82"/>
      <c r="AI70" s="82"/>
      <c r="AJ70" s="82"/>
      <c r="AK70" s="82"/>
      <c r="AL70" s="82"/>
      <c r="AM70" s="82"/>
      <c r="AN70" s="82"/>
      <c r="AO70" s="82"/>
      <c r="AP70" s="82"/>
      <c r="AQ70" s="82"/>
      <c r="AR70" s="82"/>
      <c r="AS70" s="82"/>
      <c r="AT70" s="82"/>
      <c r="AU70" s="82"/>
      <c r="AV70" s="82"/>
      <c r="AW70" s="82"/>
      <c r="AX70" s="82"/>
      <c r="AY70" s="82"/>
      <c r="AZ70" s="82"/>
      <c r="BA70" s="82"/>
      <c r="BB70" s="82"/>
      <c r="BC70" s="82"/>
      <c r="BD70" s="82"/>
      <c r="BE70" s="82"/>
      <c r="BF70" s="82"/>
      <c r="BG70" s="82"/>
      <c r="BH70" s="82"/>
      <c r="BI70" s="82"/>
      <c r="BJ70" s="82"/>
      <c r="BK70" s="82"/>
      <c r="BL70" s="82"/>
      <c r="BM70" s="82"/>
      <c r="BN70" s="82"/>
      <c r="BO70" s="82"/>
      <c r="BP70" s="82"/>
      <c r="BQ70" s="82"/>
      <c r="BR70" s="82"/>
      <c r="BS70" s="82"/>
      <c r="BT70" s="82"/>
      <c r="BU70" s="82"/>
      <c r="BV70" s="82"/>
      <c r="BW70" s="82"/>
      <c r="BX70" s="82"/>
      <c r="BY70" s="82"/>
      <c r="BZ70" s="82"/>
      <c r="CA70" s="82"/>
      <c r="CB70" s="82"/>
      <c r="CC70" s="82"/>
      <c r="CD70" s="82"/>
      <c r="CE70" s="82"/>
      <c r="CF70" s="82"/>
      <c r="CG70" s="82"/>
      <c r="CH70" s="82"/>
      <c r="CI70" s="82"/>
      <c r="CJ70" s="82"/>
      <c r="CK70" s="82"/>
      <c r="CL70" s="82"/>
      <c r="CM70" s="82"/>
      <c r="CN70" s="82"/>
      <c r="CO70" s="82"/>
      <c r="CP70" s="82"/>
      <c r="CQ70" s="82"/>
      <c r="CR70" s="82"/>
      <c r="CS70" s="82"/>
      <c r="CT70" s="82"/>
      <c r="CU70" s="82"/>
      <c r="CV70" s="82"/>
      <c r="CW70" s="82"/>
      <c r="CX70" s="82"/>
      <c r="CY70" s="82"/>
      <c r="CZ70" s="82"/>
      <c r="DA70" s="82"/>
      <c r="DB70" s="82"/>
      <c r="DC70" s="82"/>
      <c r="DD70" s="82"/>
      <c r="DE70" s="82"/>
      <c r="DF70" s="82"/>
      <c r="DG70" s="82"/>
      <c r="DH70" s="82"/>
      <c r="DI70" s="82"/>
      <c r="DJ70" s="82"/>
      <c r="DK70" s="82"/>
      <c r="DL70" s="82"/>
      <c r="DM70" s="82"/>
      <c r="DN70" s="82"/>
      <c r="DO70" s="82"/>
      <c r="DP70" s="82"/>
      <c r="DQ70" s="82"/>
      <c r="DR70" s="82"/>
      <c r="DS70" s="82"/>
      <c r="DT70" s="82"/>
      <c r="DU70" s="82"/>
      <c r="DV70" s="82"/>
      <c r="DW70" s="82"/>
      <c r="DX70" s="82"/>
      <c r="DY70" s="82"/>
      <c r="DZ70" s="82"/>
      <c r="EA70" s="82"/>
      <c r="EB70" s="82"/>
      <c r="EC70" s="82"/>
      <c r="ED70" s="82"/>
      <c r="EE70" s="82"/>
      <c r="EF70" s="82"/>
      <c r="EG70" s="82"/>
      <c r="EH70" s="82"/>
      <c r="EI70" s="82"/>
      <c r="EJ70" s="82"/>
      <c r="EK70" s="82"/>
      <c r="EL70" s="82"/>
      <c r="EM70" s="82"/>
      <c r="EN70" s="82"/>
      <c r="EO70" s="82"/>
      <c r="EP70" s="82"/>
      <c r="EQ70" s="82"/>
      <c r="ER70" s="44"/>
      <c r="ES70" s="44"/>
    </row>
    <row r="71" spans="4:149" ht="20.25" customHeight="1" x14ac:dyDescent="0.25">
      <c r="D71" s="80"/>
      <c r="E71" s="80"/>
      <c r="F71" s="81"/>
      <c r="G71" s="82"/>
      <c r="H71" s="82"/>
      <c r="I71" s="82"/>
      <c r="J71" s="82"/>
      <c r="K71" s="82"/>
      <c r="L71" s="82"/>
      <c r="M71" s="82"/>
      <c r="N71" s="82"/>
      <c r="O71" s="82"/>
      <c r="P71" s="82"/>
      <c r="Q71" s="82"/>
      <c r="R71" s="82"/>
      <c r="S71" s="82"/>
      <c r="T71" s="82"/>
      <c r="U71" s="82"/>
      <c r="V71" s="82"/>
      <c r="W71" s="82"/>
      <c r="X71" s="82"/>
      <c r="Y71" s="82"/>
      <c r="Z71" s="82"/>
      <c r="AA71" s="82"/>
      <c r="AB71" s="82"/>
      <c r="AC71" s="82"/>
      <c r="AD71" s="82"/>
      <c r="AE71" s="82"/>
      <c r="AF71" s="82"/>
      <c r="AG71" s="82"/>
      <c r="AH71" s="82"/>
      <c r="AI71" s="82"/>
      <c r="AJ71" s="82"/>
      <c r="AK71" s="82"/>
      <c r="AL71" s="82"/>
      <c r="AM71" s="82"/>
      <c r="AN71" s="82"/>
      <c r="AO71" s="82"/>
      <c r="AP71" s="82"/>
      <c r="AQ71" s="82"/>
      <c r="AR71" s="82"/>
      <c r="AS71" s="82"/>
      <c r="AT71" s="82"/>
      <c r="AU71" s="82"/>
      <c r="AV71" s="82"/>
      <c r="AW71" s="82"/>
      <c r="AX71" s="82"/>
      <c r="AY71" s="82"/>
      <c r="AZ71" s="82"/>
      <c r="BA71" s="82"/>
      <c r="BB71" s="82"/>
      <c r="BC71" s="82"/>
      <c r="BD71" s="82"/>
      <c r="BE71" s="82"/>
      <c r="BF71" s="82"/>
      <c r="BG71" s="82"/>
      <c r="BH71" s="82"/>
      <c r="BI71" s="82"/>
      <c r="BJ71" s="82"/>
      <c r="BK71" s="82"/>
      <c r="BL71" s="82"/>
      <c r="BM71" s="82"/>
      <c r="BN71" s="82"/>
      <c r="BO71" s="82"/>
      <c r="BP71" s="82"/>
      <c r="BQ71" s="82"/>
      <c r="BR71" s="82"/>
      <c r="BS71" s="82"/>
      <c r="BT71" s="82"/>
      <c r="BU71" s="82"/>
      <c r="BV71" s="82"/>
      <c r="BW71" s="82"/>
      <c r="BX71" s="82"/>
      <c r="BY71" s="82"/>
      <c r="BZ71" s="82"/>
      <c r="CA71" s="82"/>
      <c r="CB71" s="82"/>
      <c r="CC71" s="82"/>
      <c r="CD71" s="82"/>
      <c r="CE71" s="82"/>
      <c r="CF71" s="82"/>
      <c r="CG71" s="82"/>
      <c r="CH71" s="82"/>
      <c r="CI71" s="82"/>
      <c r="CJ71" s="82"/>
      <c r="CK71" s="82"/>
      <c r="CL71" s="82"/>
      <c r="CM71" s="82"/>
      <c r="CN71" s="82"/>
      <c r="CO71" s="82"/>
      <c r="CP71" s="82"/>
      <c r="CQ71" s="82"/>
      <c r="CR71" s="82"/>
      <c r="CS71" s="82"/>
      <c r="CT71" s="82"/>
      <c r="CU71" s="82"/>
      <c r="CV71" s="82"/>
      <c r="CW71" s="82"/>
      <c r="CX71" s="82"/>
      <c r="CY71" s="82"/>
      <c r="CZ71" s="82"/>
      <c r="DA71" s="82"/>
      <c r="DB71" s="82"/>
      <c r="DC71" s="82"/>
      <c r="DD71" s="82"/>
      <c r="DE71" s="82"/>
      <c r="DF71" s="82"/>
      <c r="DG71" s="82"/>
      <c r="DH71" s="82"/>
      <c r="DI71" s="82"/>
      <c r="DJ71" s="82"/>
      <c r="DK71" s="82"/>
      <c r="DL71" s="82"/>
      <c r="DM71" s="82"/>
      <c r="DN71" s="82"/>
      <c r="DO71" s="82"/>
      <c r="DP71" s="82"/>
      <c r="DQ71" s="82"/>
      <c r="DR71" s="82"/>
      <c r="DS71" s="82"/>
      <c r="DT71" s="82"/>
      <c r="DU71" s="82"/>
      <c r="DV71" s="82"/>
      <c r="DW71" s="82"/>
      <c r="DX71" s="82"/>
      <c r="DY71" s="82"/>
      <c r="DZ71" s="82"/>
      <c r="EA71" s="82"/>
      <c r="EB71" s="82"/>
      <c r="EC71" s="82"/>
      <c r="ED71" s="82"/>
      <c r="EE71" s="82"/>
      <c r="EF71" s="82"/>
      <c r="EG71" s="82"/>
      <c r="EH71" s="82"/>
      <c r="EI71" s="82"/>
      <c r="EJ71" s="82"/>
      <c r="EK71" s="82"/>
      <c r="EL71" s="82"/>
      <c r="EM71" s="82"/>
      <c r="EN71" s="82"/>
      <c r="EO71" s="82"/>
      <c r="EP71" s="82"/>
      <c r="EQ71" s="82"/>
      <c r="ER71" s="44"/>
      <c r="ES71" s="44"/>
    </row>
    <row r="72" spans="4:149" ht="20.25" customHeight="1" x14ac:dyDescent="0.25">
      <c r="D72" s="80"/>
      <c r="E72" s="80"/>
      <c r="F72" s="81"/>
      <c r="G72" s="82"/>
      <c r="H72" s="82"/>
      <c r="I72" s="82"/>
      <c r="J72" s="82"/>
      <c r="K72" s="82"/>
      <c r="L72" s="82"/>
      <c r="M72" s="82"/>
      <c r="N72" s="82"/>
      <c r="O72" s="82"/>
      <c r="P72" s="82"/>
      <c r="Q72" s="82"/>
      <c r="R72" s="82"/>
      <c r="S72" s="82"/>
      <c r="T72" s="82"/>
      <c r="U72" s="82"/>
      <c r="V72" s="82"/>
      <c r="W72" s="82"/>
      <c r="X72" s="82"/>
      <c r="Y72" s="82"/>
      <c r="Z72" s="82"/>
      <c r="AA72" s="82"/>
      <c r="AB72" s="82"/>
      <c r="AC72" s="82"/>
      <c r="AD72" s="82"/>
      <c r="AE72" s="82"/>
      <c r="AF72" s="82"/>
      <c r="AG72" s="82"/>
      <c r="AH72" s="82"/>
      <c r="AI72" s="82"/>
      <c r="AJ72" s="82"/>
      <c r="AK72" s="82"/>
      <c r="AL72" s="82"/>
      <c r="AM72" s="82"/>
      <c r="AN72" s="82"/>
      <c r="AO72" s="82"/>
      <c r="AP72" s="82"/>
      <c r="AQ72" s="82"/>
      <c r="AR72" s="82"/>
      <c r="AS72" s="82"/>
      <c r="AT72" s="82"/>
      <c r="AU72" s="82"/>
      <c r="AV72" s="82"/>
      <c r="AW72" s="82"/>
      <c r="AX72" s="82"/>
      <c r="AY72" s="82"/>
      <c r="AZ72" s="82"/>
      <c r="BA72" s="82"/>
      <c r="BB72" s="82"/>
      <c r="BC72" s="82"/>
      <c r="BD72" s="82"/>
      <c r="BE72" s="82"/>
      <c r="BF72" s="82"/>
      <c r="BG72" s="82"/>
      <c r="BH72" s="82"/>
      <c r="BI72" s="82"/>
      <c r="BJ72" s="82"/>
      <c r="BK72" s="82"/>
      <c r="BL72" s="82"/>
      <c r="BM72" s="82"/>
      <c r="BN72" s="82"/>
      <c r="BO72" s="82"/>
      <c r="BP72" s="82"/>
      <c r="BQ72" s="82"/>
      <c r="BR72" s="82"/>
      <c r="BS72" s="82"/>
      <c r="BT72" s="82"/>
      <c r="BU72" s="82"/>
      <c r="BV72" s="82"/>
      <c r="BW72" s="82"/>
      <c r="BX72" s="82"/>
      <c r="BY72" s="82"/>
      <c r="BZ72" s="82"/>
      <c r="CA72" s="82"/>
      <c r="CB72" s="82"/>
      <c r="CC72" s="82"/>
      <c r="CD72" s="82"/>
      <c r="CE72" s="82"/>
      <c r="CF72" s="82"/>
      <c r="CG72" s="82"/>
      <c r="CH72" s="82"/>
      <c r="CI72" s="82"/>
      <c r="CJ72" s="82"/>
      <c r="CK72" s="82"/>
      <c r="CL72" s="82"/>
      <c r="CM72" s="82"/>
      <c r="CN72" s="82"/>
      <c r="CO72" s="82"/>
      <c r="CP72" s="82"/>
      <c r="CQ72" s="82"/>
      <c r="CR72" s="82"/>
      <c r="CS72" s="82"/>
      <c r="CT72" s="82"/>
      <c r="CU72" s="82"/>
      <c r="CV72" s="82"/>
      <c r="CW72" s="82"/>
      <c r="CX72" s="82"/>
      <c r="CY72" s="82"/>
      <c r="CZ72" s="82"/>
      <c r="DA72" s="82"/>
      <c r="DB72" s="82"/>
      <c r="DC72" s="82"/>
      <c r="DD72" s="82"/>
      <c r="DE72" s="82"/>
      <c r="DF72" s="82"/>
      <c r="DG72" s="82"/>
      <c r="DH72" s="82"/>
      <c r="DI72" s="82"/>
      <c r="DJ72" s="82"/>
      <c r="DK72" s="82"/>
      <c r="DL72" s="82"/>
      <c r="DM72" s="82"/>
      <c r="DN72" s="82"/>
      <c r="DO72" s="82"/>
      <c r="DP72" s="82"/>
      <c r="DQ72" s="82"/>
      <c r="DR72" s="82"/>
      <c r="DS72" s="82"/>
      <c r="DT72" s="82"/>
      <c r="DU72" s="82"/>
      <c r="DV72" s="82"/>
      <c r="DW72" s="82"/>
      <c r="DX72" s="82"/>
      <c r="DY72" s="82"/>
      <c r="DZ72" s="82"/>
      <c r="EA72" s="82"/>
      <c r="EB72" s="82"/>
      <c r="EC72" s="82"/>
      <c r="ED72" s="82"/>
      <c r="EE72" s="82"/>
      <c r="EF72" s="82"/>
      <c r="EG72" s="82"/>
      <c r="EH72" s="82"/>
      <c r="EI72" s="82"/>
      <c r="EJ72" s="82"/>
      <c r="EK72" s="82"/>
      <c r="EL72" s="82"/>
      <c r="EM72" s="82"/>
      <c r="EN72" s="82"/>
      <c r="EO72" s="82"/>
      <c r="EP72" s="82"/>
      <c r="EQ72" s="82"/>
      <c r="ER72" s="44"/>
      <c r="ES72" s="44"/>
    </row>
    <row r="73" spans="4:149" ht="20.25" customHeight="1" x14ac:dyDescent="0.25">
      <c r="D73" s="80"/>
      <c r="E73" s="80"/>
      <c r="F73" s="81"/>
      <c r="G73" s="82"/>
      <c r="H73" s="82"/>
      <c r="I73" s="82"/>
      <c r="J73" s="82"/>
      <c r="K73" s="82"/>
      <c r="L73" s="82"/>
      <c r="M73" s="82"/>
      <c r="N73" s="82"/>
      <c r="O73" s="82"/>
      <c r="P73" s="82"/>
      <c r="Q73" s="82"/>
      <c r="R73" s="82"/>
      <c r="S73" s="82"/>
      <c r="T73" s="82"/>
      <c r="U73" s="82"/>
      <c r="V73" s="82"/>
      <c r="W73" s="82"/>
      <c r="X73" s="82"/>
      <c r="Y73" s="82"/>
      <c r="Z73" s="82"/>
      <c r="AA73" s="82"/>
      <c r="AB73" s="82"/>
      <c r="AC73" s="82"/>
      <c r="AD73" s="82"/>
      <c r="AE73" s="82"/>
      <c r="AF73" s="82"/>
      <c r="AG73" s="82"/>
      <c r="AH73" s="82"/>
      <c r="AI73" s="82"/>
      <c r="AJ73" s="82"/>
      <c r="AK73" s="82"/>
      <c r="AL73" s="82"/>
      <c r="AM73" s="82"/>
      <c r="AN73" s="82"/>
      <c r="AO73" s="82"/>
      <c r="AP73" s="82"/>
      <c r="AQ73" s="82"/>
      <c r="AR73" s="82"/>
      <c r="AS73" s="82"/>
      <c r="AT73" s="82"/>
      <c r="AU73" s="82"/>
      <c r="AV73" s="82"/>
      <c r="AW73" s="82"/>
      <c r="AX73" s="82"/>
      <c r="AY73" s="82"/>
      <c r="AZ73" s="82"/>
      <c r="BA73" s="82"/>
      <c r="BB73" s="82"/>
      <c r="BC73" s="82"/>
      <c r="BD73" s="82"/>
      <c r="BE73" s="82"/>
      <c r="BF73" s="82"/>
      <c r="BG73" s="82"/>
      <c r="BH73" s="82"/>
      <c r="BI73" s="82"/>
      <c r="BJ73" s="82"/>
      <c r="BK73" s="82"/>
      <c r="BL73" s="82"/>
      <c r="BM73" s="82"/>
      <c r="BN73" s="82"/>
      <c r="BO73" s="82"/>
      <c r="BP73" s="82"/>
      <c r="BQ73" s="82"/>
      <c r="BR73" s="82"/>
      <c r="BS73" s="82"/>
      <c r="BT73" s="82"/>
      <c r="BU73" s="82"/>
      <c r="BV73" s="82"/>
      <c r="BW73" s="82"/>
      <c r="BX73" s="82"/>
      <c r="BY73" s="82"/>
      <c r="BZ73" s="82"/>
      <c r="CA73" s="82"/>
      <c r="CB73" s="82"/>
      <c r="CC73" s="82"/>
      <c r="CD73" s="82"/>
      <c r="CE73" s="82"/>
      <c r="CF73" s="82"/>
      <c r="CG73" s="82"/>
      <c r="CH73" s="82"/>
      <c r="CI73" s="82"/>
      <c r="CJ73" s="82"/>
      <c r="CK73" s="82"/>
      <c r="CL73" s="82"/>
      <c r="CM73" s="82"/>
      <c r="CN73" s="82"/>
      <c r="CO73" s="82"/>
      <c r="CP73" s="82"/>
      <c r="CQ73" s="82"/>
      <c r="CR73" s="82"/>
      <c r="CS73" s="82"/>
      <c r="CT73" s="82"/>
      <c r="CU73" s="82"/>
      <c r="CV73" s="82"/>
      <c r="CW73" s="82"/>
      <c r="CX73" s="82"/>
      <c r="CY73" s="82"/>
      <c r="CZ73" s="82"/>
      <c r="DA73" s="82"/>
      <c r="DB73" s="82"/>
      <c r="DC73" s="82"/>
      <c r="DD73" s="82"/>
      <c r="DE73" s="82"/>
      <c r="DF73" s="82"/>
      <c r="DG73" s="82"/>
      <c r="DH73" s="82"/>
      <c r="DI73" s="82"/>
      <c r="DJ73" s="82"/>
      <c r="DK73" s="82"/>
      <c r="DL73" s="82"/>
      <c r="DM73" s="82"/>
      <c r="DN73" s="82"/>
      <c r="DO73" s="82"/>
      <c r="DP73" s="82"/>
      <c r="DQ73" s="82"/>
      <c r="DR73" s="82"/>
      <c r="DS73" s="82"/>
      <c r="DT73" s="82"/>
      <c r="DU73" s="82"/>
      <c r="DV73" s="82"/>
      <c r="DW73" s="82"/>
      <c r="DX73" s="82"/>
      <c r="DY73" s="82"/>
      <c r="DZ73" s="82"/>
      <c r="EA73" s="82"/>
      <c r="EB73" s="82"/>
      <c r="EC73" s="82"/>
      <c r="ED73" s="82"/>
      <c r="EE73" s="82"/>
      <c r="EF73" s="82"/>
      <c r="EG73" s="82"/>
      <c r="EH73" s="82"/>
      <c r="EI73" s="82"/>
      <c r="EJ73" s="82"/>
      <c r="EK73" s="82"/>
      <c r="EL73" s="82"/>
      <c r="EM73" s="82"/>
      <c r="EN73" s="82"/>
      <c r="EO73" s="82"/>
      <c r="EP73" s="82"/>
      <c r="EQ73" s="82"/>
      <c r="ER73" s="44"/>
      <c r="ES73" s="44"/>
    </row>
    <row r="74" spans="4:149" ht="20.25" customHeight="1" x14ac:dyDescent="0.25">
      <c r="D74" s="80"/>
      <c r="E74" s="80"/>
      <c r="F74" s="81"/>
      <c r="G74" s="82"/>
      <c r="H74" s="82"/>
      <c r="I74" s="82"/>
      <c r="J74" s="82"/>
      <c r="K74" s="82"/>
      <c r="L74" s="82"/>
      <c r="M74" s="82"/>
      <c r="N74" s="82"/>
      <c r="O74" s="82"/>
      <c r="P74" s="82"/>
      <c r="Q74" s="82"/>
      <c r="R74" s="82"/>
      <c r="S74" s="82"/>
      <c r="T74" s="82"/>
      <c r="U74" s="82"/>
      <c r="V74" s="82"/>
      <c r="W74" s="82"/>
      <c r="X74" s="82"/>
      <c r="Y74" s="82"/>
      <c r="Z74" s="82"/>
      <c r="AA74" s="82"/>
      <c r="AB74" s="82"/>
      <c r="AC74" s="82"/>
      <c r="AD74" s="82"/>
      <c r="AE74" s="82"/>
      <c r="AF74" s="82"/>
      <c r="AG74" s="82"/>
      <c r="AH74" s="82"/>
      <c r="AI74" s="82"/>
      <c r="AJ74" s="82"/>
      <c r="AK74" s="82"/>
      <c r="AL74" s="82"/>
      <c r="AM74" s="82"/>
      <c r="AN74" s="82"/>
      <c r="AO74" s="82"/>
      <c r="AP74" s="82"/>
      <c r="AQ74" s="82"/>
      <c r="AR74" s="82"/>
      <c r="AS74" s="82"/>
      <c r="AT74" s="82"/>
      <c r="AU74" s="82"/>
      <c r="AV74" s="82"/>
      <c r="AW74" s="82"/>
      <c r="AX74" s="82"/>
      <c r="AY74" s="82"/>
      <c r="AZ74" s="82"/>
      <c r="BA74" s="82"/>
      <c r="BB74" s="82"/>
      <c r="BC74" s="82"/>
      <c r="BD74" s="82"/>
      <c r="BE74" s="82"/>
      <c r="BF74" s="82"/>
      <c r="BG74" s="82"/>
      <c r="BH74" s="82"/>
      <c r="BI74" s="82"/>
      <c r="BJ74" s="82"/>
      <c r="BK74" s="82"/>
      <c r="BL74" s="82"/>
      <c r="BM74" s="82"/>
      <c r="BN74" s="82"/>
      <c r="BO74" s="82"/>
      <c r="BP74" s="82"/>
      <c r="BQ74" s="82"/>
      <c r="BR74" s="82"/>
      <c r="BS74" s="82"/>
      <c r="BT74" s="82"/>
      <c r="BU74" s="82"/>
      <c r="BV74" s="82"/>
      <c r="BW74" s="82"/>
      <c r="BX74" s="82"/>
      <c r="BY74" s="82"/>
      <c r="BZ74" s="82"/>
      <c r="CA74" s="82"/>
      <c r="CB74" s="82"/>
      <c r="CC74" s="82"/>
      <c r="CD74" s="82"/>
      <c r="CE74" s="82"/>
      <c r="CF74" s="82"/>
      <c r="CG74" s="82"/>
      <c r="CH74" s="82"/>
      <c r="CI74" s="82"/>
      <c r="CJ74" s="82"/>
      <c r="CK74" s="82"/>
      <c r="CL74" s="82"/>
      <c r="CM74" s="82"/>
      <c r="CN74" s="82"/>
      <c r="CO74" s="82"/>
      <c r="CP74" s="82"/>
      <c r="CQ74" s="82"/>
      <c r="CR74" s="82"/>
      <c r="CS74" s="82"/>
      <c r="CT74" s="82"/>
      <c r="CU74" s="82"/>
      <c r="CV74" s="82"/>
      <c r="CW74" s="82"/>
      <c r="CX74" s="82"/>
      <c r="CY74" s="82"/>
      <c r="CZ74" s="82"/>
      <c r="DA74" s="82"/>
      <c r="DB74" s="82"/>
      <c r="DC74" s="82"/>
      <c r="DD74" s="82"/>
      <c r="DE74" s="82"/>
      <c r="DF74" s="82"/>
      <c r="DG74" s="82"/>
      <c r="DH74" s="82"/>
      <c r="DI74" s="82"/>
      <c r="DJ74" s="82"/>
      <c r="DK74" s="82"/>
      <c r="DL74" s="82"/>
      <c r="DM74" s="82"/>
      <c r="DN74" s="82"/>
      <c r="DO74" s="82"/>
      <c r="DP74" s="82"/>
      <c r="DQ74" s="82"/>
      <c r="DR74" s="82"/>
      <c r="DS74" s="82"/>
      <c r="DT74" s="82"/>
      <c r="DU74" s="82"/>
      <c r="DV74" s="82"/>
      <c r="DW74" s="82"/>
      <c r="DX74" s="82"/>
      <c r="DY74" s="82"/>
      <c r="DZ74" s="82"/>
      <c r="EA74" s="82"/>
      <c r="EB74" s="82"/>
      <c r="EC74" s="82"/>
      <c r="ED74" s="82"/>
      <c r="EE74" s="82"/>
      <c r="EF74" s="82"/>
      <c r="EG74" s="82"/>
      <c r="EH74" s="82"/>
      <c r="EI74" s="82"/>
      <c r="EJ74" s="82"/>
      <c r="EK74" s="82"/>
      <c r="EL74" s="82"/>
      <c r="EM74" s="82"/>
      <c r="EN74" s="82"/>
      <c r="EO74" s="82"/>
      <c r="EP74" s="82"/>
      <c r="EQ74" s="82"/>
      <c r="ER74" s="44"/>
      <c r="ES74" s="44"/>
    </row>
    <row r="75" spans="4:149" ht="20.25" customHeight="1" x14ac:dyDescent="0.25">
      <c r="D75" s="80"/>
      <c r="E75" s="80"/>
      <c r="F75" s="81"/>
      <c r="G75" s="82"/>
      <c r="H75" s="82"/>
      <c r="I75" s="82"/>
      <c r="J75" s="82"/>
      <c r="K75" s="82"/>
      <c r="L75" s="82"/>
      <c r="M75" s="82"/>
      <c r="N75" s="82"/>
      <c r="O75" s="82"/>
      <c r="P75" s="82"/>
      <c r="Q75" s="82"/>
      <c r="R75" s="82"/>
      <c r="S75" s="82"/>
      <c r="T75" s="82"/>
      <c r="U75" s="82"/>
      <c r="V75" s="82"/>
      <c r="W75" s="82"/>
      <c r="X75" s="82"/>
      <c r="Y75" s="82"/>
      <c r="Z75" s="82"/>
      <c r="AA75" s="82"/>
      <c r="AB75" s="82"/>
      <c r="AC75" s="82"/>
      <c r="AD75" s="82"/>
      <c r="AE75" s="82"/>
      <c r="AF75" s="82"/>
      <c r="AG75" s="82"/>
      <c r="AH75" s="82"/>
      <c r="AI75" s="82"/>
      <c r="AJ75" s="82"/>
      <c r="AK75" s="82"/>
      <c r="AL75" s="82"/>
      <c r="AM75" s="82"/>
      <c r="AN75" s="82"/>
      <c r="AO75" s="82"/>
      <c r="AP75" s="82"/>
      <c r="AQ75" s="82"/>
      <c r="AR75" s="82"/>
      <c r="AS75" s="82"/>
      <c r="AT75" s="82"/>
      <c r="AU75" s="82"/>
      <c r="AV75" s="82"/>
      <c r="AW75" s="82"/>
      <c r="AX75" s="82"/>
      <c r="AY75" s="82"/>
      <c r="AZ75" s="82"/>
      <c r="BA75" s="82"/>
      <c r="BB75" s="82"/>
      <c r="BC75" s="82"/>
      <c r="BD75" s="82"/>
      <c r="BE75" s="82"/>
      <c r="BF75" s="82"/>
      <c r="BG75" s="82"/>
      <c r="BH75" s="82"/>
      <c r="BI75" s="82"/>
      <c r="BJ75" s="82"/>
      <c r="BK75" s="82"/>
      <c r="BL75" s="82"/>
      <c r="BM75" s="82"/>
      <c r="BN75" s="82"/>
      <c r="BO75" s="82"/>
      <c r="BP75" s="82"/>
      <c r="BQ75" s="82"/>
      <c r="BR75" s="82"/>
      <c r="BS75" s="82"/>
      <c r="BT75" s="82"/>
      <c r="BU75" s="82"/>
      <c r="BV75" s="82"/>
      <c r="BW75" s="82"/>
      <c r="BX75" s="82"/>
      <c r="BY75" s="82"/>
      <c r="BZ75" s="82"/>
      <c r="CA75" s="82"/>
      <c r="CB75" s="82"/>
      <c r="CC75" s="82"/>
      <c r="CD75" s="82"/>
      <c r="CE75" s="82"/>
      <c r="CF75" s="82"/>
      <c r="CG75" s="82"/>
      <c r="CH75" s="82"/>
      <c r="CI75" s="82"/>
      <c r="CJ75" s="82"/>
      <c r="CK75" s="82"/>
      <c r="CL75" s="82"/>
      <c r="CM75" s="82"/>
      <c r="CN75" s="82"/>
      <c r="CO75" s="82"/>
      <c r="CP75" s="82"/>
      <c r="CQ75" s="82"/>
      <c r="CR75" s="82"/>
      <c r="CS75" s="82"/>
      <c r="CT75" s="82"/>
      <c r="CU75" s="82"/>
      <c r="CV75" s="82"/>
      <c r="CW75" s="82"/>
      <c r="CX75" s="82"/>
      <c r="CY75" s="82"/>
      <c r="CZ75" s="82"/>
      <c r="DA75" s="82"/>
      <c r="DB75" s="82"/>
      <c r="DC75" s="82"/>
      <c r="DD75" s="82"/>
      <c r="DE75" s="82"/>
      <c r="DF75" s="82"/>
      <c r="DG75" s="82"/>
      <c r="DH75" s="82"/>
      <c r="DI75" s="82"/>
      <c r="DJ75" s="82"/>
      <c r="DK75" s="82"/>
      <c r="DL75" s="82"/>
      <c r="DM75" s="82"/>
      <c r="DN75" s="82"/>
      <c r="DO75" s="82"/>
      <c r="DP75" s="82"/>
      <c r="DQ75" s="82"/>
      <c r="DR75" s="82"/>
      <c r="DS75" s="82"/>
      <c r="DT75" s="82"/>
      <c r="DU75" s="82"/>
      <c r="DV75" s="82"/>
      <c r="DW75" s="82"/>
      <c r="DX75" s="82"/>
      <c r="DY75" s="82"/>
      <c r="DZ75" s="82"/>
      <c r="EA75" s="82"/>
      <c r="EB75" s="82"/>
      <c r="EC75" s="82"/>
      <c r="ED75" s="82"/>
      <c r="EE75" s="82"/>
      <c r="EF75" s="82"/>
      <c r="EG75" s="82"/>
      <c r="EH75" s="82"/>
      <c r="EI75" s="82"/>
      <c r="EJ75" s="82"/>
      <c r="EK75" s="82"/>
      <c r="EL75" s="82"/>
      <c r="EM75" s="82"/>
      <c r="EN75" s="82"/>
      <c r="EO75" s="82"/>
      <c r="EP75" s="82"/>
      <c r="EQ75" s="82"/>
      <c r="ER75" s="44"/>
      <c r="ES75" s="44"/>
    </row>
    <row r="76" spans="4:149" ht="20.25" customHeight="1" x14ac:dyDescent="0.25">
      <c r="D76" s="80"/>
      <c r="E76" s="80"/>
      <c r="F76" s="81"/>
      <c r="G76" s="82"/>
      <c r="H76" s="82"/>
      <c r="I76" s="82"/>
      <c r="J76" s="82"/>
      <c r="K76" s="82"/>
      <c r="L76" s="82"/>
      <c r="M76" s="82"/>
      <c r="N76" s="82"/>
      <c r="O76" s="82"/>
      <c r="P76" s="82"/>
      <c r="Q76" s="82"/>
      <c r="R76" s="82"/>
      <c r="S76" s="82"/>
      <c r="T76" s="82"/>
      <c r="U76" s="82"/>
      <c r="V76" s="82"/>
      <c r="W76" s="82"/>
      <c r="X76" s="82"/>
      <c r="Y76" s="82"/>
      <c r="Z76" s="82"/>
      <c r="AA76" s="82"/>
      <c r="AB76" s="82"/>
      <c r="AC76" s="82"/>
      <c r="AD76" s="82"/>
      <c r="AE76" s="82"/>
      <c r="AF76" s="82"/>
      <c r="AG76" s="82"/>
      <c r="AH76" s="82"/>
      <c r="AI76" s="82"/>
      <c r="AJ76" s="82"/>
      <c r="AK76" s="82"/>
      <c r="AL76" s="82"/>
      <c r="AM76" s="82"/>
      <c r="AN76" s="82"/>
      <c r="AO76" s="82"/>
      <c r="AP76" s="82"/>
      <c r="AQ76" s="82"/>
      <c r="AR76" s="82"/>
      <c r="AS76" s="82"/>
      <c r="AT76" s="82"/>
      <c r="AU76" s="82"/>
      <c r="AV76" s="82"/>
      <c r="AW76" s="82"/>
      <c r="AX76" s="82"/>
      <c r="AY76" s="82"/>
      <c r="AZ76" s="82"/>
      <c r="BA76" s="82"/>
      <c r="BB76" s="82"/>
      <c r="BC76" s="82"/>
      <c r="BD76" s="82"/>
      <c r="BE76" s="82"/>
      <c r="BF76" s="82"/>
      <c r="BG76" s="82"/>
      <c r="BH76" s="82"/>
      <c r="BI76" s="82"/>
      <c r="BJ76" s="82"/>
      <c r="BK76" s="82"/>
      <c r="BL76" s="82"/>
      <c r="BM76" s="82"/>
      <c r="BN76" s="82"/>
      <c r="BO76" s="82"/>
      <c r="BP76" s="82"/>
      <c r="BQ76" s="82"/>
      <c r="BR76" s="82"/>
      <c r="BS76" s="82"/>
      <c r="BT76" s="82"/>
      <c r="BU76" s="82"/>
      <c r="BV76" s="82"/>
      <c r="BW76" s="82"/>
      <c r="BX76" s="82"/>
      <c r="BY76" s="82"/>
      <c r="BZ76" s="82"/>
      <c r="CA76" s="82"/>
      <c r="CB76" s="82"/>
      <c r="CC76" s="82"/>
      <c r="CD76" s="82"/>
      <c r="CE76" s="82"/>
      <c r="CF76" s="82"/>
      <c r="CG76" s="82"/>
      <c r="CH76" s="82"/>
      <c r="CI76" s="82"/>
      <c r="CJ76" s="82"/>
      <c r="CK76" s="82"/>
      <c r="CL76" s="82"/>
      <c r="CM76" s="82"/>
      <c r="CN76" s="82"/>
      <c r="CO76" s="82"/>
      <c r="CP76" s="82"/>
      <c r="CQ76" s="82"/>
      <c r="CR76" s="82"/>
      <c r="CS76" s="82"/>
      <c r="CT76" s="82"/>
      <c r="CU76" s="82"/>
      <c r="CV76" s="82"/>
      <c r="CW76" s="82"/>
      <c r="CX76" s="82"/>
      <c r="CY76" s="82"/>
      <c r="CZ76" s="82"/>
      <c r="DA76" s="82"/>
      <c r="DB76" s="82"/>
      <c r="DC76" s="82"/>
      <c r="DD76" s="82"/>
      <c r="DE76" s="82"/>
      <c r="DF76" s="82"/>
      <c r="DG76" s="82"/>
      <c r="DH76" s="82"/>
      <c r="DI76" s="82"/>
      <c r="DJ76" s="82"/>
      <c r="DK76" s="82"/>
      <c r="DL76" s="82"/>
      <c r="DM76" s="82"/>
      <c r="DN76" s="82"/>
      <c r="DO76" s="82"/>
      <c r="DP76" s="82"/>
      <c r="DQ76" s="82"/>
      <c r="DR76" s="82"/>
      <c r="DS76" s="82"/>
      <c r="DT76" s="82"/>
      <c r="DU76" s="82"/>
      <c r="DV76" s="82"/>
      <c r="DW76" s="82"/>
      <c r="DX76" s="82"/>
      <c r="DY76" s="82"/>
      <c r="DZ76" s="82"/>
      <c r="EA76" s="82"/>
      <c r="EB76" s="82"/>
      <c r="EC76" s="82"/>
      <c r="ED76" s="82"/>
      <c r="EE76" s="82"/>
      <c r="EF76" s="82"/>
      <c r="EG76" s="82"/>
      <c r="EH76" s="82"/>
      <c r="EI76" s="82"/>
      <c r="EJ76" s="82"/>
      <c r="EK76" s="82"/>
      <c r="EL76" s="82"/>
      <c r="EM76" s="82"/>
      <c r="EN76" s="82"/>
      <c r="EO76" s="82"/>
      <c r="EP76" s="82"/>
      <c r="EQ76" s="82"/>
      <c r="ER76" s="44"/>
      <c r="ES76" s="44"/>
    </row>
    <row r="77" spans="4:149" ht="20.25" customHeight="1" x14ac:dyDescent="0.25">
      <c r="D77" s="80"/>
      <c r="E77" s="80"/>
      <c r="F77" s="81"/>
      <c r="G77" s="82"/>
      <c r="H77" s="82"/>
      <c r="I77" s="82"/>
      <c r="J77" s="82"/>
      <c r="K77" s="82"/>
      <c r="L77" s="82"/>
      <c r="M77" s="82"/>
      <c r="N77" s="82"/>
      <c r="O77" s="82"/>
      <c r="P77" s="82"/>
      <c r="Q77" s="82"/>
      <c r="R77" s="82"/>
      <c r="S77" s="82"/>
      <c r="T77" s="82"/>
      <c r="U77" s="82"/>
      <c r="V77" s="82"/>
      <c r="W77" s="82"/>
      <c r="X77" s="82"/>
      <c r="Y77" s="82"/>
      <c r="Z77" s="82"/>
      <c r="AA77" s="82"/>
      <c r="AB77" s="82"/>
      <c r="AC77" s="82"/>
      <c r="AD77" s="82"/>
      <c r="AE77" s="82"/>
      <c r="AF77" s="82"/>
      <c r="AG77" s="82"/>
      <c r="AH77" s="82"/>
      <c r="AI77" s="82"/>
      <c r="AJ77" s="82"/>
      <c r="AK77" s="82"/>
      <c r="AL77" s="82"/>
      <c r="AM77" s="82"/>
      <c r="AN77" s="82"/>
      <c r="AO77" s="82"/>
      <c r="AP77" s="82"/>
      <c r="AQ77" s="82"/>
      <c r="AR77" s="82"/>
      <c r="AS77" s="82"/>
      <c r="AT77" s="82"/>
      <c r="AU77" s="82"/>
      <c r="AV77" s="82"/>
      <c r="AW77" s="82"/>
      <c r="AX77" s="82"/>
      <c r="AY77" s="82"/>
      <c r="AZ77" s="82"/>
      <c r="BA77" s="82"/>
      <c r="BB77" s="82"/>
      <c r="BC77" s="82"/>
      <c r="BD77" s="82"/>
      <c r="BE77" s="82"/>
      <c r="BF77" s="82"/>
      <c r="BG77" s="82"/>
      <c r="BH77" s="82"/>
      <c r="BI77" s="82"/>
      <c r="BJ77" s="82"/>
      <c r="BK77" s="82"/>
      <c r="BL77" s="82"/>
      <c r="BM77" s="82"/>
      <c r="BN77" s="82"/>
      <c r="BO77" s="82"/>
      <c r="BP77" s="82"/>
      <c r="BQ77" s="82"/>
      <c r="BR77" s="82"/>
      <c r="BS77" s="82"/>
      <c r="BT77" s="82"/>
      <c r="BU77" s="82"/>
      <c r="BV77" s="82"/>
      <c r="BW77" s="82"/>
      <c r="BX77" s="82"/>
      <c r="BY77" s="82"/>
      <c r="BZ77" s="82"/>
      <c r="CA77" s="82"/>
      <c r="CB77" s="82"/>
      <c r="CC77" s="82"/>
      <c r="CD77" s="82"/>
      <c r="CE77" s="82"/>
      <c r="CF77" s="82"/>
      <c r="CG77" s="82"/>
      <c r="CH77" s="82"/>
      <c r="CI77" s="82"/>
      <c r="CJ77" s="82"/>
      <c r="CK77" s="82"/>
      <c r="CL77" s="82"/>
      <c r="CM77" s="82"/>
      <c r="CN77" s="82"/>
      <c r="CO77" s="82"/>
      <c r="CP77" s="82"/>
      <c r="CQ77" s="82"/>
      <c r="CR77" s="82"/>
      <c r="CS77" s="82"/>
      <c r="CT77" s="82"/>
      <c r="CU77" s="82"/>
      <c r="CV77" s="82"/>
      <c r="CW77" s="82"/>
      <c r="CX77" s="82"/>
      <c r="CY77" s="82"/>
      <c r="CZ77" s="82"/>
      <c r="DA77" s="82"/>
      <c r="DB77" s="82"/>
      <c r="DC77" s="82"/>
      <c r="DD77" s="82"/>
      <c r="DE77" s="82"/>
      <c r="DF77" s="82"/>
      <c r="DG77" s="82"/>
      <c r="DH77" s="82"/>
      <c r="DI77" s="82"/>
      <c r="DJ77" s="82"/>
      <c r="DK77" s="82"/>
      <c r="DL77" s="82"/>
      <c r="DM77" s="82"/>
      <c r="DN77" s="82"/>
      <c r="DO77" s="82"/>
      <c r="DP77" s="82"/>
      <c r="DQ77" s="82"/>
      <c r="DR77" s="82"/>
      <c r="DS77" s="82"/>
      <c r="DT77" s="82"/>
      <c r="DU77" s="82"/>
      <c r="DV77" s="82"/>
      <c r="DW77" s="82"/>
      <c r="DX77" s="82"/>
      <c r="DY77" s="82"/>
      <c r="DZ77" s="82"/>
      <c r="EA77" s="82"/>
      <c r="EB77" s="82"/>
      <c r="EC77" s="82"/>
      <c r="ED77" s="82"/>
      <c r="EE77" s="82"/>
      <c r="EF77" s="82"/>
      <c r="EG77" s="82"/>
      <c r="EH77" s="82"/>
      <c r="EI77" s="82"/>
      <c r="EJ77" s="82"/>
      <c r="EK77" s="82"/>
      <c r="EL77" s="82"/>
      <c r="EM77" s="82"/>
      <c r="EN77" s="82"/>
      <c r="EO77" s="82"/>
      <c r="EP77" s="82"/>
      <c r="EQ77" s="82"/>
      <c r="ER77" s="44"/>
      <c r="ES77" s="44"/>
    </row>
    <row r="78" spans="4:149" ht="20.25" customHeight="1" x14ac:dyDescent="0.25">
      <c r="D78" s="80"/>
      <c r="E78" s="80"/>
      <c r="F78" s="81"/>
      <c r="G78" s="82"/>
      <c r="H78" s="82"/>
      <c r="I78" s="82"/>
      <c r="J78" s="82"/>
      <c r="K78" s="82"/>
      <c r="L78" s="82"/>
      <c r="M78" s="82"/>
      <c r="N78" s="82"/>
      <c r="O78" s="82"/>
      <c r="P78" s="82"/>
      <c r="Q78" s="82"/>
      <c r="R78" s="82"/>
      <c r="S78" s="82"/>
      <c r="T78" s="82"/>
      <c r="U78" s="82"/>
      <c r="V78" s="82"/>
      <c r="W78" s="82"/>
      <c r="X78" s="82"/>
      <c r="Y78" s="82"/>
      <c r="Z78" s="82"/>
      <c r="AA78" s="82"/>
      <c r="AB78" s="82"/>
      <c r="AC78" s="82"/>
      <c r="AD78" s="82"/>
      <c r="AE78" s="82"/>
      <c r="AF78" s="82"/>
      <c r="AG78" s="82"/>
      <c r="AH78" s="82"/>
      <c r="AI78" s="82"/>
      <c r="AJ78" s="82"/>
      <c r="AK78" s="82"/>
      <c r="AL78" s="82"/>
      <c r="AM78" s="82"/>
      <c r="AN78" s="82"/>
      <c r="AO78" s="82"/>
      <c r="AP78" s="82"/>
      <c r="AQ78" s="82"/>
      <c r="AR78" s="82"/>
      <c r="AS78" s="82"/>
      <c r="AT78" s="82"/>
      <c r="AU78" s="82"/>
      <c r="AV78" s="82"/>
      <c r="AW78" s="82"/>
      <c r="AX78" s="82"/>
      <c r="AY78" s="82"/>
      <c r="AZ78" s="82"/>
      <c r="BA78" s="82"/>
      <c r="BB78" s="82"/>
      <c r="BC78" s="82"/>
      <c r="BD78" s="82"/>
      <c r="BE78" s="82"/>
      <c r="BF78" s="82"/>
      <c r="BG78" s="82"/>
      <c r="BH78" s="82"/>
      <c r="BI78" s="82"/>
      <c r="BJ78" s="82"/>
      <c r="BK78" s="82"/>
      <c r="BL78" s="82"/>
      <c r="BM78" s="82"/>
      <c r="BN78" s="82"/>
      <c r="BO78" s="82"/>
      <c r="BP78" s="82"/>
      <c r="BQ78" s="82"/>
      <c r="BR78" s="82"/>
      <c r="BS78" s="82"/>
      <c r="BT78" s="82"/>
      <c r="BU78" s="82"/>
      <c r="BV78" s="82"/>
      <c r="BW78" s="82"/>
      <c r="BX78" s="82"/>
      <c r="BY78" s="82"/>
      <c r="BZ78" s="82"/>
      <c r="CA78" s="82"/>
      <c r="CB78" s="82"/>
      <c r="CC78" s="82"/>
      <c r="CD78" s="82"/>
      <c r="CE78" s="82"/>
      <c r="CF78" s="82"/>
      <c r="CG78" s="82"/>
      <c r="CH78" s="82"/>
      <c r="CI78" s="82"/>
      <c r="CJ78" s="82"/>
      <c r="CK78" s="82"/>
      <c r="CL78" s="82"/>
      <c r="CM78" s="82"/>
      <c r="CN78" s="82"/>
      <c r="CO78" s="82"/>
      <c r="CP78" s="82"/>
      <c r="CQ78" s="82"/>
      <c r="CR78" s="82"/>
      <c r="CS78" s="82"/>
      <c r="CT78" s="82"/>
      <c r="CU78" s="82"/>
      <c r="CV78" s="82"/>
      <c r="CW78" s="82"/>
      <c r="CX78" s="82"/>
      <c r="CY78" s="82"/>
      <c r="CZ78" s="82"/>
      <c r="DA78" s="82"/>
      <c r="DB78" s="82"/>
      <c r="DC78" s="82"/>
      <c r="DD78" s="82"/>
      <c r="DE78" s="82"/>
      <c r="DF78" s="82"/>
      <c r="DG78" s="82"/>
      <c r="DH78" s="82"/>
      <c r="DI78" s="82"/>
      <c r="DJ78" s="82"/>
      <c r="DK78" s="82"/>
      <c r="DL78" s="82"/>
      <c r="DM78" s="82"/>
      <c r="DN78" s="82"/>
      <c r="DO78" s="82"/>
      <c r="DP78" s="82"/>
      <c r="DQ78" s="82"/>
      <c r="DR78" s="82"/>
      <c r="DS78" s="82"/>
      <c r="DT78" s="82"/>
      <c r="DU78" s="82"/>
      <c r="DV78" s="82"/>
      <c r="DW78" s="82"/>
      <c r="DX78" s="82"/>
      <c r="DY78" s="82"/>
      <c r="DZ78" s="82"/>
      <c r="EA78" s="82"/>
      <c r="EB78" s="82"/>
      <c r="EC78" s="82"/>
      <c r="ED78" s="82"/>
      <c r="EE78" s="82"/>
      <c r="EF78" s="82"/>
      <c r="EG78" s="82"/>
      <c r="EH78" s="82"/>
      <c r="EI78" s="82"/>
      <c r="EJ78" s="82"/>
      <c r="EK78" s="82"/>
      <c r="EL78" s="82"/>
      <c r="EM78" s="82"/>
      <c r="EN78" s="82"/>
      <c r="EO78" s="82"/>
      <c r="EP78" s="82"/>
      <c r="EQ78" s="82"/>
      <c r="ER78" s="44"/>
      <c r="ES78" s="44"/>
    </row>
    <row r="79" spans="4:149" ht="20.25" customHeight="1" x14ac:dyDescent="0.25">
      <c r="D79" s="80"/>
      <c r="E79" s="80"/>
      <c r="F79" s="81"/>
      <c r="G79" s="82"/>
      <c r="H79" s="82"/>
      <c r="I79" s="82"/>
      <c r="J79" s="82"/>
      <c r="K79" s="82"/>
      <c r="L79" s="82"/>
      <c r="M79" s="82"/>
      <c r="N79" s="82"/>
      <c r="O79" s="82"/>
      <c r="P79" s="82"/>
      <c r="Q79" s="82"/>
      <c r="R79" s="82"/>
      <c r="S79" s="82"/>
      <c r="T79" s="82"/>
      <c r="U79" s="82"/>
      <c r="V79" s="82"/>
      <c r="W79" s="82"/>
      <c r="X79" s="82"/>
      <c r="Y79" s="82"/>
      <c r="Z79" s="82"/>
      <c r="AA79" s="82"/>
      <c r="AB79" s="82"/>
      <c r="AC79" s="82"/>
      <c r="AD79" s="82"/>
      <c r="AE79" s="82"/>
      <c r="AF79" s="82"/>
      <c r="AG79" s="82"/>
      <c r="AH79" s="82"/>
      <c r="AI79" s="82"/>
      <c r="AJ79" s="82"/>
      <c r="AK79" s="82"/>
      <c r="AL79" s="82"/>
      <c r="AM79" s="82"/>
      <c r="AN79" s="82"/>
      <c r="AO79" s="82"/>
      <c r="AP79" s="82"/>
      <c r="AQ79" s="82"/>
      <c r="AR79" s="82"/>
      <c r="AS79" s="82"/>
      <c r="AT79" s="82"/>
      <c r="AU79" s="82"/>
      <c r="AV79" s="82"/>
      <c r="AW79" s="82"/>
      <c r="AX79" s="82"/>
      <c r="AY79" s="82"/>
      <c r="AZ79" s="82"/>
      <c r="BA79" s="82"/>
      <c r="BB79" s="82"/>
      <c r="BC79" s="82"/>
      <c r="BD79" s="82"/>
      <c r="BE79" s="82"/>
      <c r="BF79" s="82"/>
      <c r="BG79" s="82"/>
      <c r="BH79" s="82"/>
      <c r="BI79" s="82"/>
      <c r="BJ79" s="82"/>
      <c r="BK79" s="82"/>
      <c r="BL79" s="82"/>
      <c r="BM79" s="82"/>
      <c r="BN79" s="82"/>
      <c r="BO79" s="82"/>
      <c r="BP79" s="82"/>
      <c r="BQ79" s="82"/>
      <c r="BR79" s="82"/>
      <c r="BS79" s="82"/>
      <c r="BT79" s="82"/>
      <c r="BU79" s="82"/>
      <c r="BV79" s="82"/>
      <c r="BW79" s="82"/>
      <c r="BX79" s="82"/>
      <c r="BY79" s="82"/>
      <c r="BZ79" s="82"/>
      <c r="CA79" s="82"/>
      <c r="CB79" s="82"/>
      <c r="CC79" s="82"/>
      <c r="CD79" s="82"/>
      <c r="CE79" s="82"/>
      <c r="CF79" s="82"/>
      <c r="CG79" s="82"/>
      <c r="CH79" s="82"/>
      <c r="CI79" s="82"/>
      <c r="CJ79" s="82"/>
      <c r="CK79" s="82"/>
      <c r="CL79" s="82"/>
      <c r="CM79" s="82"/>
      <c r="CN79" s="82"/>
      <c r="CO79" s="82"/>
      <c r="CP79" s="82"/>
      <c r="CQ79" s="82"/>
      <c r="CR79" s="82"/>
      <c r="CS79" s="82"/>
      <c r="CT79" s="82"/>
      <c r="CU79" s="82"/>
      <c r="CV79" s="82"/>
      <c r="CW79" s="82"/>
      <c r="CX79" s="82"/>
      <c r="CY79" s="82"/>
      <c r="CZ79" s="82"/>
      <c r="DA79" s="82"/>
      <c r="DB79" s="82"/>
      <c r="DC79" s="82"/>
      <c r="DD79" s="82"/>
      <c r="DE79" s="82"/>
      <c r="DF79" s="82"/>
      <c r="DG79" s="82"/>
      <c r="DH79" s="82"/>
      <c r="DI79" s="82"/>
      <c r="DJ79" s="82"/>
      <c r="DK79" s="82"/>
      <c r="DL79" s="82"/>
      <c r="DM79" s="82"/>
      <c r="DN79" s="82"/>
      <c r="DO79" s="82"/>
      <c r="DP79" s="82"/>
      <c r="DQ79" s="82"/>
      <c r="DR79" s="82"/>
      <c r="DS79" s="82"/>
      <c r="DT79" s="82"/>
      <c r="DU79" s="82"/>
      <c r="DV79" s="82"/>
      <c r="DW79" s="82"/>
      <c r="DX79" s="82"/>
      <c r="DY79" s="82"/>
      <c r="DZ79" s="82"/>
      <c r="EA79" s="82"/>
      <c r="EB79" s="82"/>
      <c r="EC79" s="82"/>
      <c r="ED79" s="82"/>
      <c r="EE79" s="82"/>
      <c r="EF79" s="82"/>
      <c r="EG79" s="82"/>
      <c r="EH79" s="82"/>
      <c r="EI79" s="82"/>
      <c r="EJ79" s="82"/>
      <c r="EK79" s="82"/>
      <c r="EL79" s="82"/>
      <c r="EM79" s="82"/>
      <c r="EN79" s="82"/>
      <c r="EO79" s="82"/>
      <c r="EP79" s="82"/>
      <c r="EQ79" s="82"/>
      <c r="ER79" s="44"/>
      <c r="ES79" s="44"/>
    </row>
    <row r="80" spans="4:149" ht="20.25" customHeight="1" x14ac:dyDescent="0.25">
      <c r="D80" s="80"/>
      <c r="E80" s="80"/>
      <c r="F80" s="81"/>
      <c r="G80" s="82"/>
      <c r="H80" s="82"/>
      <c r="I80" s="82"/>
      <c r="J80" s="82"/>
      <c r="K80" s="82"/>
      <c r="L80" s="82"/>
      <c r="M80" s="82"/>
      <c r="N80" s="82"/>
      <c r="O80" s="82"/>
      <c r="P80" s="82"/>
      <c r="Q80" s="82"/>
      <c r="R80" s="82"/>
      <c r="S80" s="82"/>
      <c r="T80" s="82"/>
      <c r="U80" s="82"/>
      <c r="V80" s="82"/>
      <c r="W80" s="82"/>
      <c r="X80" s="82"/>
      <c r="Y80" s="82"/>
      <c r="Z80" s="82"/>
      <c r="AA80" s="82"/>
      <c r="AB80" s="82"/>
      <c r="AC80" s="82"/>
      <c r="AD80" s="82"/>
      <c r="AE80" s="82"/>
      <c r="AF80" s="82"/>
      <c r="AG80" s="82"/>
      <c r="AH80" s="82"/>
      <c r="AI80" s="82"/>
      <c r="AJ80" s="82"/>
      <c r="AK80" s="82"/>
      <c r="AL80" s="82"/>
      <c r="AM80" s="82"/>
      <c r="AN80" s="82"/>
      <c r="AO80" s="82"/>
      <c r="AP80" s="82"/>
      <c r="AQ80" s="82"/>
      <c r="AR80" s="82"/>
      <c r="AS80" s="82"/>
      <c r="AT80" s="82"/>
      <c r="AU80" s="82"/>
      <c r="AV80" s="82"/>
      <c r="AW80" s="82"/>
      <c r="AX80" s="82"/>
      <c r="AY80" s="82"/>
      <c r="AZ80" s="82"/>
      <c r="BA80" s="82"/>
      <c r="BB80" s="82"/>
      <c r="BC80" s="82"/>
      <c r="BD80" s="82"/>
      <c r="BE80" s="82"/>
      <c r="BF80" s="82"/>
      <c r="BG80" s="82"/>
      <c r="BH80" s="82"/>
      <c r="BI80" s="82"/>
      <c r="BJ80" s="82"/>
      <c r="BK80" s="82"/>
      <c r="BL80" s="82"/>
      <c r="BM80" s="82"/>
      <c r="BN80" s="82"/>
      <c r="BO80" s="82"/>
      <c r="BP80" s="82"/>
      <c r="BQ80" s="82"/>
      <c r="BR80" s="82"/>
      <c r="BS80" s="82"/>
      <c r="BT80" s="82"/>
      <c r="BU80" s="82"/>
      <c r="BV80" s="82"/>
      <c r="BW80" s="82"/>
      <c r="BX80" s="82"/>
      <c r="BY80" s="82"/>
      <c r="BZ80" s="82"/>
      <c r="CA80" s="82"/>
      <c r="CB80" s="82"/>
      <c r="CC80" s="82"/>
      <c r="CD80" s="82"/>
      <c r="CE80" s="82"/>
      <c r="CF80" s="82"/>
      <c r="CG80" s="82"/>
      <c r="CH80" s="82"/>
      <c r="CI80" s="82"/>
      <c r="CJ80" s="82"/>
      <c r="CK80" s="82"/>
      <c r="CL80" s="82"/>
      <c r="CM80" s="82"/>
      <c r="CN80" s="82"/>
      <c r="CO80" s="82"/>
      <c r="CP80" s="82"/>
      <c r="CQ80" s="82"/>
      <c r="CR80" s="82"/>
      <c r="CS80" s="82"/>
      <c r="CT80" s="82"/>
      <c r="CU80" s="82"/>
      <c r="CV80" s="82"/>
      <c r="CW80" s="82"/>
      <c r="CX80" s="82"/>
      <c r="CY80" s="82"/>
      <c r="CZ80" s="82"/>
      <c r="DA80" s="82"/>
      <c r="DB80" s="82"/>
      <c r="DC80" s="82"/>
      <c r="DD80" s="82"/>
      <c r="DE80" s="82"/>
      <c r="DF80" s="82"/>
      <c r="DG80" s="82"/>
      <c r="DH80" s="82"/>
      <c r="DI80" s="82"/>
      <c r="DJ80" s="82"/>
      <c r="DK80" s="82"/>
      <c r="DL80" s="82"/>
      <c r="DM80" s="82"/>
      <c r="DN80" s="82"/>
      <c r="DO80" s="82"/>
      <c r="DP80" s="82"/>
      <c r="DQ80" s="82"/>
      <c r="DR80" s="82"/>
      <c r="DS80" s="82"/>
      <c r="DT80" s="82"/>
      <c r="DU80" s="82"/>
      <c r="DV80" s="82"/>
      <c r="DW80" s="82"/>
      <c r="DX80" s="82"/>
      <c r="DY80" s="82"/>
      <c r="DZ80" s="82"/>
      <c r="EA80" s="82"/>
      <c r="EB80" s="82"/>
      <c r="EC80" s="82"/>
      <c r="ED80" s="82"/>
      <c r="EE80" s="82"/>
      <c r="EF80" s="82"/>
      <c r="EG80" s="82"/>
      <c r="EH80" s="82"/>
      <c r="EI80" s="82"/>
      <c r="EJ80" s="82"/>
      <c r="EK80" s="82"/>
      <c r="EL80" s="82"/>
      <c r="EM80" s="82"/>
      <c r="EN80" s="82"/>
      <c r="EO80" s="82"/>
      <c r="EP80" s="82"/>
      <c r="EQ80" s="82"/>
      <c r="ER80" s="44"/>
      <c r="ES80" s="44"/>
    </row>
    <row r="81" spans="4:149" ht="20.25" customHeight="1" x14ac:dyDescent="0.25">
      <c r="D81" s="80"/>
      <c r="E81" s="80"/>
      <c r="F81" s="81"/>
      <c r="G81" s="82"/>
      <c r="H81" s="82"/>
      <c r="I81" s="82"/>
      <c r="J81" s="82"/>
      <c r="K81" s="82"/>
      <c r="L81" s="82"/>
      <c r="M81" s="82"/>
      <c r="N81" s="82"/>
      <c r="O81" s="82"/>
      <c r="P81" s="82"/>
      <c r="Q81" s="82"/>
      <c r="R81" s="82"/>
      <c r="S81" s="82"/>
      <c r="T81" s="82"/>
      <c r="U81" s="82"/>
      <c r="V81" s="82"/>
      <c r="W81" s="82"/>
      <c r="X81" s="82"/>
      <c r="Y81" s="82"/>
      <c r="Z81" s="82"/>
      <c r="AA81" s="82"/>
      <c r="AB81" s="82"/>
      <c r="AC81" s="82"/>
      <c r="AD81" s="82"/>
      <c r="AE81" s="82"/>
      <c r="AF81" s="82"/>
      <c r="AG81" s="82"/>
      <c r="AH81" s="82"/>
      <c r="AI81" s="82"/>
      <c r="AJ81" s="82"/>
      <c r="AK81" s="82"/>
      <c r="AL81" s="82"/>
      <c r="AM81" s="82"/>
      <c r="AN81" s="82"/>
      <c r="AO81" s="82"/>
      <c r="AP81" s="82"/>
      <c r="AQ81" s="82"/>
      <c r="AR81" s="82"/>
      <c r="AS81" s="82"/>
      <c r="AT81" s="82"/>
      <c r="AU81" s="82"/>
      <c r="AV81" s="82"/>
      <c r="AW81" s="82"/>
      <c r="AX81" s="82"/>
      <c r="AY81" s="82"/>
      <c r="AZ81" s="82"/>
      <c r="BA81" s="82"/>
      <c r="BB81" s="82"/>
      <c r="BC81" s="82"/>
      <c r="BD81" s="82"/>
      <c r="BE81" s="82"/>
      <c r="BF81" s="82"/>
      <c r="BG81" s="82"/>
      <c r="BH81" s="82"/>
      <c r="BI81" s="82"/>
      <c r="BJ81" s="82"/>
      <c r="BK81" s="82"/>
      <c r="BL81" s="82"/>
      <c r="BM81" s="82"/>
      <c r="BN81" s="82"/>
      <c r="BO81" s="82"/>
      <c r="BP81" s="82"/>
      <c r="BQ81" s="82"/>
      <c r="BR81" s="82"/>
      <c r="BS81" s="82"/>
      <c r="BT81" s="82"/>
      <c r="BU81" s="82"/>
      <c r="BV81" s="82"/>
      <c r="BW81" s="82"/>
      <c r="BX81" s="82"/>
      <c r="BY81" s="82"/>
      <c r="BZ81" s="82"/>
      <c r="CA81" s="82"/>
      <c r="CB81" s="82"/>
      <c r="CC81" s="82"/>
      <c r="CD81" s="82"/>
      <c r="CE81" s="82"/>
      <c r="CF81" s="82"/>
      <c r="CG81" s="82"/>
      <c r="CH81" s="82"/>
      <c r="CI81" s="82"/>
      <c r="CJ81" s="82"/>
      <c r="CK81" s="82"/>
      <c r="CL81" s="82"/>
      <c r="CM81" s="82"/>
      <c r="CN81" s="82"/>
      <c r="CO81" s="82"/>
      <c r="CP81" s="82"/>
      <c r="CQ81" s="82"/>
      <c r="CR81" s="82"/>
      <c r="CS81" s="82"/>
      <c r="CT81" s="82"/>
      <c r="CU81" s="82"/>
      <c r="CV81" s="82"/>
      <c r="CW81" s="82"/>
      <c r="CX81" s="82"/>
      <c r="CY81" s="82"/>
      <c r="CZ81" s="82"/>
      <c r="DA81" s="82"/>
      <c r="DB81" s="82"/>
      <c r="DC81" s="82"/>
      <c r="DD81" s="82"/>
      <c r="DE81" s="82"/>
      <c r="DF81" s="82"/>
      <c r="DG81" s="82"/>
      <c r="DH81" s="82"/>
      <c r="DI81" s="82"/>
      <c r="DJ81" s="82"/>
      <c r="DK81" s="82"/>
      <c r="DL81" s="82"/>
      <c r="DM81" s="82"/>
      <c r="DN81" s="82"/>
      <c r="DO81" s="82"/>
      <c r="DP81" s="82"/>
      <c r="DQ81" s="82"/>
      <c r="DR81" s="82"/>
      <c r="DS81" s="82"/>
      <c r="DT81" s="82"/>
      <c r="DU81" s="82"/>
      <c r="DV81" s="82"/>
      <c r="DW81" s="82"/>
      <c r="DX81" s="82"/>
      <c r="DY81" s="82"/>
      <c r="DZ81" s="82"/>
      <c r="EA81" s="82"/>
      <c r="EB81" s="82"/>
      <c r="EC81" s="82"/>
      <c r="ED81" s="82"/>
      <c r="EE81" s="82"/>
      <c r="EF81" s="82"/>
      <c r="EG81" s="82"/>
      <c r="EH81" s="82"/>
      <c r="EI81" s="82"/>
      <c r="EJ81" s="82"/>
      <c r="EK81" s="82"/>
      <c r="EL81" s="82"/>
      <c r="EM81" s="82"/>
      <c r="EN81" s="82"/>
      <c r="EO81" s="82"/>
      <c r="EP81" s="82"/>
      <c r="EQ81" s="82"/>
      <c r="ER81" s="44"/>
      <c r="ES81" s="44"/>
    </row>
    <row r="82" spans="4:149" ht="20.25" customHeight="1" x14ac:dyDescent="0.25">
      <c r="D82" s="80"/>
      <c r="E82" s="80"/>
      <c r="F82" s="81"/>
      <c r="G82" s="82"/>
      <c r="H82" s="82"/>
      <c r="I82" s="82"/>
      <c r="J82" s="82"/>
      <c r="K82" s="82"/>
      <c r="L82" s="82"/>
      <c r="M82" s="82"/>
      <c r="N82" s="82"/>
      <c r="O82" s="82"/>
      <c r="P82" s="82"/>
      <c r="Q82" s="82"/>
      <c r="R82" s="82"/>
      <c r="S82" s="82"/>
      <c r="T82" s="82"/>
      <c r="U82" s="82"/>
      <c r="V82" s="82"/>
      <c r="W82" s="82"/>
      <c r="X82" s="82"/>
      <c r="Y82" s="82"/>
      <c r="Z82" s="82"/>
      <c r="AA82" s="82"/>
      <c r="AB82" s="82"/>
      <c r="AC82" s="82"/>
      <c r="AD82" s="82"/>
      <c r="AE82" s="82"/>
      <c r="AF82" s="82"/>
      <c r="AG82" s="82"/>
      <c r="AH82" s="82"/>
      <c r="AI82" s="82"/>
      <c r="AJ82" s="82"/>
      <c r="AK82" s="82"/>
      <c r="AL82" s="82"/>
      <c r="AM82" s="82"/>
      <c r="AN82" s="82"/>
      <c r="AO82" s="82"/>
      <c r="AP82" s="82"/>
      <c r="AQ82" s="82"/>
      <c r="AR82" s="82"/>
      <c r="AS82" s="82"/>
      <c r="AT82" s="82"/>
      <c r="AU82" s="82"/>
      <c r="AV82" s="82"/>
      <c r="AW82" s="82"/>
      <c r="AX82" s="82"/>
      <c r="AY82" s="82"/>
      <c r="AZ82" s="82"/>
      <c r="BA82" s="82"/>
      <c r="BB82" s="82"/>
      <c r="BC82" s="82"/>
      <c r="BD82" s="82"/>
      <c r="BE82" s="82"/>
      <c r="BF82" s="82"/>
      <c r="BG82" s="82"/>
      <c r="BH82" s="82"/>
      <c r="BI82" s="82"/>
      <c r="BJ82" s="82"/>
      <c r="BK82" s="82"/>
      <c r="BL82" s="82"/>
      <c r="BM82" s="82"/>
      <c r="BN82" s="82"/>
      <c r="BO82" s="82"/>
      <c r="BP82" s="82"/>
      <c r="BQ82" s="82"/>
      <c r="BR82" s="82"/>
      <c r="BS82" s="82"/>
      <c r="BT82" s="82"/>
      <c r="BU82" s="82"/>
      <c r="BV82" s="82"/>
      <c r="BW82" s="82"/>
      <c r="BX82" s="82"/>
      <c r="BY82" s="82"/>
      <c r="BZ82" s="82"/>
      <c r="CA82" s="82"/>
      <c r="CB82" s="82"/>
      <c r="CC82" s="82"/>
      <c r="CD82" s="82"/>
      <c r="CE82" s="82"/>
      <c r="CF82" s="82"/>
      <c r="CG82" s="82"/>
      <c r="CH82" s="82"/>
      <c r="CI82" s="82"/>
      <c r="CJ82" s="82"/>
      <c r="CK82" s="82"/>
      <c r="CL82" s="82"/>
      <c r="CM82" s="82"/>
      <c r="CN82" s="82"/>
      <c r="CO82" s="82"/>
      <c r="CP82" s="82"/>
      <c r="CQ82" s="82"/>
      <c r="CR82" s="82"/>
      <c r="CS82" s="82"/>
      <c r="CT82" s="82"/>
      <c r="CU82" s="82"/>
      <c r="CV82" s="82"/>
      <c r="CW82" s="82"/>
      <c r="CX82" s="82"/>
      <c r="CY82" s="82"/>
      <c r="CZ82" s="82"/>
      <c r="DA82" s="82"/>
      <c r="DB82" s="82"/>
      <c r="DC82" s="82"/>
      <c r="DD82" s="82"/>
      <c r="DE82" s="82"/>
      <c r="DF82" s="82"/>
      <c r="DG82" s="82"/>
      <c r="DH82" s="82"/>
      <c r="DI82" s="82"/>
      <c r="DJ82" s="82"/>
      <c r="DK82" s="82"/>
      <c r="DL82" s="82"/>
      <c r="DM82" s="82"/>
      <c r="DN82" s="82"/>
      <c r="DO82" s="82"/>
      <c r="DP82" s="82"/>
      <c r="DQ82" s="82"/>
      <c r="DR82" s="82"/>
      <c r="DS82" s="82"/>
      <c r="DT82" s="82"/>
      <c r="DU82" s="82"/>
      <c r="DV82" s="82"/>
      <c r="DW82" s="82"/>
      <c r="DX82" s="82"/>
      <c r="DY82" s="82"/>
      <c r="DZ82" s="82"/>
      <c r="EA82" s="82"/>
      <c r="EB82" s="82"/>
      <c r="EC82" s="82"/>
      <c r="ED82" s="82"/>
      <c r="EE82" s="82"/>
      <c r="EF82" s="82"/>
      <c r="EG82" s="82"/>
      <c r="EH82" s="82"/>
      <c r="EI82" s="82"/>
      <c r="EJ82" s="82"/>
      <c r="EK82" s="82"/>
      <c r="EL82" s="82"/>
      <c r="EM82" s="82"/>
      <c r="EN82" s="82"/>
      <c r="EO82" s="82"/>
      <c r="EP82" s="82"/>
      <c r="EQ82" s="82"/>
      <c r="ER82" s="44"/>
      <c r="ES82" s="44"/>
    </row>
    <row r="83" spans="4:149" ht="20.25" customHeight="1" x14ac:dyDescent="0.25">
      <c r="D83" s="80"/>
      <c r="E83" s="80"/>
      <c r="F83" s="81"/>
      <c r="G83" s="82"/>
      <c r="H83" s="82"/>
      <c r="I83" s="82"/>
      <c r="J83" s="82"/>
      <c r="K83" s="82"/>
      <c r="L83" s="82"/>
      <c r="M83" s="82"/>
      <c r="N83" s="82"/>
      <c r="O83" s="82"/>
      <c r="P83" s="82"/>
      <c r="Q83" s="82"/>
      <c r="R83" s="82"/>
      <c r="S83" s="82"/>
      <c r="T83" s="82"/>
      <c r="U83" s="82"/>
      <c r="V83" s="82"/>
      <c r="W83" s="82"/>
      <c r="X83" s="82"/>
      <c r="Y83" s="82"/>
      <c r="Z83" s="82"/>
      <c r="AA83" s="82"/>
      <c r="AB83" s="82"/>
      <c r="AC83" s="82"/>
      <c r="AD83" s="82"/>
      <c r="AE83" s="82"/>
      <c r="AF83" s="82"/>
      <c r="AG83" s="82"/>
      <c r="AH83" s="82"/>
      <c r="AI83" s="82"/>
      <c r="AJ83" s="82"/>
      <c r="AK83" s="82"/>
      <c r="AL83" s="82"/>
      <c r="AM83" s="82"/>
      <c r="AN83" s="82"/>
      <c r="AO83" s="82"/>
      <c r="AP83" s="82"/>
      <c r="AQ83" s="82"/>
      <c r="AR83" s="82"/>
      <c r="AS83" s="82"/>
      <c r="AT83" s="82"/>
      <c r="AU83" s="82"/>
      <c r="AV83" s="82"/>
      <c r="AW83" s="82"/>
      <c r="AX83" s="82"/>
      <c r="AY83" s="82"/>
      <c r="AZ83" s="82"/>
      <c r="BA83" s="82"/>
      <c r="BB83" s="82"/>
      <c r="BC83" s="82"/>
      <c r="BD83" s="82"/>
      <c r="BE83" s="82"/>
      <c r="BF83" s="82"/>
      <c r="BG83" s="82"/>
      <c r="BH83" s="82"/>
      <c r="BI83" s="82"/>
      <c r="BJ83" s="82"/>
      <c r="BK83" s="82"/>
      <c r="BL83" s="82"/>
      <c r="BM83" s="82"/>
      <c r="BN83" s="82"/>
      <c r="BO83" s="82"/>
      <c r="BP83" s="82"/>
      <c r="BQ83" s="82"/>
      <c r="BR83" s="82"/>
      <c r="BS83" s="82"/>
      <c r="BT83" s="82"/>
      <c r="BU83" s="82"/>
      <c r="BV83" s="82"/>
      <c r="BW83" s="82"/>
      <c r="BX83" s="82"/>
      <c r="BY83" s="82"/>
      <c r="BZ83" s="82"/>
      <c r="CA83" s="82"/>
      <c r="CB83" s="82"/>
      <c r="CC83" s="82"/>
      <c r="CD83" s="82"/>
      <c r="CE83" s="82"/>
      <c r="CF83" s="82"/>
      <c r="CG83" s="82"/>
      <c r="CH83" s="82"/>
      <c r="CI83" s="82"/>
      <c r="CJ83" s="82"/>
      <c r="CK83" s="82"/>
      <c r="CL83" s="82"/>
      <c r="CM83" s="82"/>
      <c r="CN83" s="82"/>
      <c r="CO83" s="82"/>
      <c r="CP83" s="82"/>
      <c r="CQ83" s="82"/>
      <c r="CR83" s="82"/>
      <c r="CS83" s="82"/>
      <c r="CT83" s="82"/>
      <c r="CU83" s="82"/>
      <c r="CV83" s="82"/>
      <c r="CW83" s="82"/>
      <c r="CX83" s="82"/>
      <c r="CY83" s="82"/>
      <c r="CZ83" s="82"/>
      <c r="DA83" s="82"/>
      <c r="DB83" s="82"/>
      <c r="DC83" s="82"/>
      <c r="DD83" s="82"/>
      <c r="DE83" s="82"/>
      <c r="DF83" s="82"/>
      <c r="DG83" s="82"/>
      <c r="DH83" s="82"/>
      <c r="DI83" s="82"/>
      <c r="DJ83" s="82"/>
      <c r="DK83" s="82"/>
      <c r="DL83" s="82"/>
      <c r="DM83" s="82"/>
      <c r="DN83" s="82"/>
      <c r="DO83" s="82"/>
      <c r="DP83" s="82"/>
      <c r="DQ83" s="82"/>
      <c r="DR83" s="82"/>
      <c r="DS83" s="82"/>
      <c r="DT83" s="82"/>
      <c r="DU83" s="82"/>
      <c r="DV83" s="82"/>
      <c r="DW83" s="82"/>
      <c r="DX83" s="82"/>
      <c r="DY83" s="82"/>
      <c r="DZ83" s="82"/>
      <c r="EA83" s="82"/>
      <c r="EB83" s="82"/>
      <c r="EC83" s="82"/>
      <c r="ED83" s="82"/>
      <c r="EE83" s="82"/>
      <c r="EF83" s="82"/>
      <c r="EG83" s="82"/>
      <c r="EH83" s="82"/>
      <c r="EI83" s="82"/>
      <c r="EJ83" s="82"/>
      <c r="EK83" s="82"/>
      <c r="EL83" s="82"/>
      <c r="EM83" s="82"/>
      <c r="EN83" s="82"/>
      <c r="EO83" s="82"/>
      <c r="EP83" s="82"/>
      <c r="EQ83" s="82"/>
      <c r="ER83" s="44"/>
      <c r="ES83" s="44"/>
    </row>
    <row r="84" spans="4:149" ht="20.25" customHeight="1" x14ac:dyDescent="0.25">
      <c r="D84" s="80"/>
      <c r="E84" s="80"/>
      <c r="F84" s="81"/>
      <c r="G84" s="82"/>
      <c r="H84" s="82"/>
      <c r="I84" s="82"/>
      <c r="J84" s="82"/>
      <c r="K84" s="82"/>
      <c r="L84" s="82"/>
      <c r="M84" s="82"/>
      <c r="N84" s="82"/>
      <c r="O84" s="82"/>
      <c r="P84" s="82"/>
      <c r="Q84" s="82"/>
      <c r="R84" s="82"/>
      <c r="S84" s="82"/>
      <c r="T84" s="82"/>
      <c r="U84" s="82"/>
      <c r="V84" s="82"/>
      <c r="W84" s="82"/>
      <c r="X84" s="82"/>
      <c r="Y84" s="82"/>
      <c r="Z84" s="82"/>
      <c r="AA84" s="82"/>
      <c r="AB84" s="82"/>
      <c r="AC84" s="82"/>
      <c r="AD84" s="82"/>
      <c r="AE84" s="82"/>
      <c r="AF84" s="82"/>
      <c r="AG84" s="82"/>
      <c r="AH84" s="82"/>
      <c r="AI84" s="82"/>
      <c r="AJ84" s="82"/>
      <c r="AK84" s="82"/>
      <c r="AL84" s="82"/>
      <c r="AM84" s="82"/>
      <c r="AN84" s="82"/>
      <c r="AO84" s="82"/>
      <c r="AP84" s="82"/>
      <c r="AQ84" s="82"/>
      <c r="AR84" s="82"/>
      <c r="AS84" s="82"/>
      <c r="AT84" s="82"/>
      <c r="AU84" s="82"/>
      <c r="AV84" s="82"/>
      <c r="AW84" s="82"/>
      <c r="AX84" s="82"/>
      <c r="AY84" s="82"/>
      <c r="AZ84" s="82"/>
      <c r="BA84" s="82"/>
      <c r="BB84" s="82"/>
      <c r="BC84" s="82"/>
      <c r="BD84" s="82"/>
      <c r="BE84" s="82"/>
      <c r="BF84" s="82"/>
      <c r="BG84" s="82"/>
      <c r="BH84" s="82"/>
      <c r="BI84" s="82"/>
      <c r="BJ84" s="82"/>
      <c r="BK84" s="82"/>
      <c r="BL84" s="82"/>
      <c r="BM84" s="82"/>
      <c r="BN84" s="82"/>
      <c r="BO84" s="82"/>
      <c r="BP84" s="82"/>
      <c r="BQ84" s="82"/>
      <c r="BR84" s="82"/>
      <c r="BS84" s="82"/>
      <c r="BT84" s="82"/>
      <c r="BU84" s="82"/>
      <c r="BV84" s="82"/>
      <c r="BW84" s="82"/>
      <c r="BX84" s="82"/>
      <c r="BY84" s="82"/>
      <c r="BZ84" s="82"/>
      <c r="CA84" s="82"/>
      <c r="CB84" s="82"/>
      <c r="CC84" s="82"/>
      <c r="CD84" s="82"/>
      <c r="CE84" s="82"/>
      <c r="CF84" s="82"/>
      <c r="CG84" s="82"/>
      <c r="CH84" s="82"/>
      <c r="CI84" s="82"/>
      <c r="CJ84" s="82"/>
      <c r="CK84" s="82"/>
      <c r="CL84" s="82"/>
      <c r="CM84" s="82"/>
      <c r="CN84" s="82"/>
      <c r="CO84" s="82"/>
      <c r="CP84" s="82"/>
      <c r="CQ84" s="82"/>
      <c r="CR84" s="82"/>
      <c r="CS84" s="82"/>
      <c r="CT84" s="82"/>
      <c r="CU84" s="82"/>
      <c r="CV84" s="82"/>
      <c r="CW84" s="82"/>
      <c r="CX84" s="82"/>
      <c r="CY84" s="82"/>
      <c r="CZ84" s="82"/>
      <c r="DA84" s="82"/>
      <c r="DB84" s="82"/>
      <c r="DC84" s="82"/>
      <c r="DD84" s="82"/>
      <c r="DE84" s="82"/>
      <c r="DF84" s="82"/>
      <c r="DG84" s="82"/>
      <c r="DH84" s="82"/>
      <c r="DI84" s="82"/>
      <c r="DJ84" s="82"/>
      <c r="DK84" s="82"/>
      <c r="DL84" s="82"/>
      <c r="DM84" s="82"/>
      <c r="DN84" s="82"/>
      <c r="DO84" s="82"/>
      <c r="DP84" s="82"/>
      <c r="DQ84" s="82"/>
      <c r="DR84" s="82"/>
      <c r="DS84" s="82"/>
      <c r="DT84" s="82"/>
      <c r="DU84" s="82"/>
      <c r="DV84" s="82"/>
      <c r="DW84" s="82"/>
      <c r="DX84" s="82"/>
      <c r="DY84" s="82"/>
      <c r="DZ84" s="82"/>
      <c r="EA84" s="82"/>
      <c r="EB84" s="82"/>
      <c r="EC84" s="82"/>
      <c r="ED84" s="82"/>
      <c r="EE84" s="82"/>
      <c r="EF84" s="82"/>
      <c r="EG84" s="82"/>
      <c r="EH84" s="82"/>
      <c r="EI84" s="82"/>
      <c r="EJ84" s="82"/>
      <c r="EK84" s="82"/>
      <c r="EL84" s="82"/>
      <c r="EM84" s="82"/>
      <c r="EN84" s="82"/>
      <c r="EO84" s="82"/>
      <c r="EP84" s="82"/>
      <c r="EQ84" s="82"/>
      <c r="ER84" s="44"/>
      <c r="ES84" s="44"/>
    </row>
    <row r="85" spans="4:149" ht="20.25" customHeight="1" x14ac:dyDescent="0.25">
      <c r="D85" s="80"/>
      <c r="E85" s="80"/>
      <c r="F85" s="81"/>
      <c r="G85" s="82"/>
      <c r="H85" s="82"/>
      <c r="I85" s="82"/>
      <c r="J85" s="82"/>
      <c r="K85" s="82"/>
      <c r="L85" s="82"/>
      <c r="M85" s="82"/>
      <c r="N85" s="82"/>
      <c r="O85" s="82"/>
      <c r="P85" s="82"/>
      <c r="Q85" s="82"/>
      <c r="R85" s="82"/>
      <c r="S85" s="82"/>
      <c r="T85" s="82"/>
      <c r="U85" s="82"/>
      <c r="V85" s="82"/>
      <c r="W85" s="82"/>
      <c r="X85" s="82"/>
      <c r="Y85" s="82"/>
      <c r="Z85" s="82"/>
      <c r="AA85" s="82"/>
      <c r="AB85" s="82"/>
      <c r="AC85" s="82"/>
      <c r="AD85" s="82"/>
      <c r="AE85" s="82"/>
      <c r="AF85" s="82"/>
      <c r="AG85" s="82"/>
      <c r="AH85" s="82"/>
      <c r="AI85" s="82"/>
      <c r="AJ85" s="82"/>
      <c r="AK85" s="82"/>
      <c r="AL85" s="82"/>
      <c r="AM85" s="82"/>
      <c r="AN85" s="82"/>
      <c r="AO85" s="82"/>
      <c r="AP85" s="82"/>
      <c r="AQ85" s="82"/>
      <c r="AR85" s="82"/>
      <c r="AS85" s="82"/>
      <c r="AT85" s="82"/>
      <c r="AU85" s="82"/>
      <c r="AV85" s="82"/>
      <c r="AW85" s="82"/>
      <c r="AX85" s="82"/>
      <c r="AY85" s="82"/>
      <c r="AZ85" s="82"/>
      <c r="BA85" s="82"/>
      <c r="BB85" s="82"/>
      <c r="BC85" s="82"/>
      <c r="BD85" s="82"/>
      <c r="BE85" s="82"/>
      <c r="BF85" s="82"/>
      <c r="BG85" s="82"/>
      <c r="BH85" s="82"/>
      <c r="BI85" s="82"/>
      <c r="BJ85" s="82"/>
      <c r="BK85" s="82"/>
      <c r="BL85" s="82"/>
      <c r="BM85" s="82"/>
      <c r="BN85" s="82"/>
      <c r="BO85" s="82"/>
      <c r="BP85" s="82"/>
      <c r="BQ85" s="82"/>
      <c r="BR85" s="82"/>
      <c r="BS85" s="82"/>
      <c r="BT85" s="82"/>
      <c r="BU85" s="82"/>
      <c r="BV85" s="82"/>
      <c r="BW85" s="82"/>
      <c r="BX85" s="82"/>
      <c r="BY85" s="82"/>
      <c r="BZ85" s="82"/>
      <c r="CA85" s="82"/>
      <c r="CB85" s="82"/>
      <c r="CC85" s="82"/>
      <c r="CD85" s="82"/>
      <c r="CE85" s="82"/>
      <c r="CF85" s="82"/>
      <c r="CG85" s="82"/>
      <c r="CH85" s="82"/>
      <c r="CI85" s="82"/>
      <c r="CJ85" s="82"/>
      <c r="CK85" s="82"/>
      <c r="CL85" s="82"/>
      <c r="CM85" s="82"/>
      <c r="CN85" s="82"/>
      <c r="CO85" s="82"/>
      <c r="CP85" s="82"/>
      <c r="CQ85" s="82"/>
      <c r="CR85" s="82"/>
      <c r="CS85" s="82"/>
      <c r="CT85" s="82"/>
      <c r="CU85" s="82"/>
      <c r="CV85" s="82"/>
      <c r="CW85" s="82"/>
      <c r="CX85" s="82"/>
      <c r="CY85" s="82"/>
      <c r="CZ85" s="82"/>
      <c r="DA85" s="82"/>
      <c r="DB85" s="82"/>
      <c r="DC85" s="82"/>
      <c r="DD85" s="82"/>
      <c r="DE85" s="82"/>
      <c r="DF85" s="82"/>
      <c r="DG85" s="82"/>
      <c r="DH85" s="82"/>
      <c r="DI85" s="82"/>
      <c r="DJ85" s="82"/>
      <c r="DK85" s="82"/>
      <c r="DL85" s="82"/>
      <c r="DM85" s="82"/>
      <c r="DN85" s="82"/>
      <c r="DO85" s="82"/>
      <c r="DP85" s="82"/>
      <c r="DQ85" s="82"/>
      <c r="DR85" s="82"/>
      <c r="DS85" s="82"/>
      <c r="DT85" s="82"/>
      <c r="DU85" s="82"/>
      <c r="DV85" s="82"/>
      <c r="DW85" s="82"/>
      <c r="DX85" s="82"/>
      <c r="DY85" s="82"/>
      <c r="DZ85" s="82"/>
      <c r="EA85" s="82"/>
      <c r="EB85" s="82"/>
      <c r="EC85" s="82"/>
      <c r="ED85" s="82"/>
      <c r="EE85" s="82"/>
      <c r="EF85" s="82"/>
      <c r="EG85" s="82"/>
      <c r="EH85" s="82"/>
      <c r="EI85" s="82"/>
      <c r="EJ85" s="82"/>
      <c r="EK85" s="82"/>
      <c r="EL85" s="82"/>
      <c r="EM85" s="82"/>
      <c r="EN85" s="82"/>
      <c r="EO85" s="82"/>
      <c r="EP85" s="82"/>
      <c r="EQ85" s="82"/>
      <c r="ER85" s="44"/>
      <c r="ES85" s="44"/>
    </row>
    <row r="86" spans="4:149" ht="20.25" customHeight="1" x14ac:dyDescent="0.25">
      <c r="D86" s="80"/>
      <c r="E86" s="80"/>
      <c r="F86" s="81"/>
      <c r="G86" s="82"/>
      <c r="H86" s="82"/>
      <c r="I86" s="82"/>
      <c r="J86" s="82"/>
      <c r="K86" s="82"/>
      <c r="L86" s="82"/>
      <c r="M86" s="82"/>
      <c r="N86" s="82"/>
      <c r="O86" s="82"/>
      <c r="P86" s="82"/>
      <c r="Q86" s="82"/>
      <c r="R86" s="82"/>
      <c r="S86" s="82"/>
      <c r="T86" s="82"/>
      <c r="U86" s="82"/>
      <c r="V86" s="82"/>
      <c r="W86" s="82"/>
      <c r="X86" s="82"/>
      <c r="Y86" s="82"/>
      <c r="Z86" s="82"/>
      <c r="AA86" s="82"/>
      <c r="AB86" s="82"/>
      <c r="AC86" s="82"/>
      <c r="AD86" s="82"/>
      <c r="AE86" s="82"/>
      <c r="AF86" s="82"/>
      <c r="AG86" s="82"/>
      <c r="AH86" s="82"/>
      <c r="AI86" s="82"/>
      <c r="AJ86" s="82"/>
      <c r="AK86" s="82"/>
      <c r="AL86" s="82"/>
      <c r="AM86" s="82"/>
      <c r="AN86" s="82"/>
      <c r="AO86" s="82"/>
      <c r="AP86" s="82"/>
      <c r="AQ86" s="82"/>
      <c r="AR86" s="82"/>
      <c r="AS86" s="82"/>
      <c r="AT86" s="82"/>
      <c r="AU86" s="82"/>
      <c r="AV86" s="82"/>
      <c r="AW86" s="82"/>
      <c r="AX86" s="82"/>
      <c r="AY86" s="82"/>
      <c r="AZ86" s="82"/>
      <c r="BA86" s="82"/>
      <c r="BB86" s="82"/>
      <c r="BC86" s="82"/>
      <c r="BD86" s="82"/>
      <c r="BE86" s="82"/>
      <c r="BF86" s="82"/>
      <c r="BG86" s="82"/>
      <c r="BH86" s="82"/>
      <c r="BI86" s="82"/>
      <c r="BJ86" s="82"/>
      <c r="BK86" s="82"/>
      <c r="BL86" s="82"/>
      <c r="BM86" s="82"/>
      <c r="BN86" s="82"/>
      <c r="BO86" s="82"/>
      <c r="BP86" s="82"/>
      <c r="BQ86" s="82"/>
      <c r="BR86" s="82"/>
      <c r="BS86" s="82"/>
      <c r="BT86" s="82"/>
      <c r="BU86" s="82"/>
      <c r="BV86" s="82"/>
      <c r="BW86" s="82"/>
      <c r="BX86" s="82"/>
      <c r="BY86" s="82"/>
      <c r="BZ86" s="82"/>
      <c r="CA86" s="82"/>
      <c r="CB86" s="82"/>
      <c r="CC86" s="82"/>
      <c r="CD86" s="82"/>
      <c r="CE86" s="82"/>
      <c r="CF86" s="82"/>
      <c r="CG86" s="82"/>
      <c r="CH86" s="82"/>
      <c r="CI86" s="82"/>
      <c r="CJ86" s="82"/>
      <c r="CK86" s="82"/>
      <c r="CL86" s="82"/>
      <c r="CM86" s="82"/>
      <c r="CN86" s="82"/>
      <c r="CO86" s="82"/>
      <c r="CP86" s="82"/>
      <c r="CQ86" s="82"/>
      <c r="CR86" s="82"/>
      <c r="CS86" s="82"/>
      <c r="CT86" s="82"/>
      <c r="CU86" s="82"/>
      <c r="CV86" s="82"/>
      <c r="CW86" s="82"/>
      <c r="CX86" s="82"/>
      <c r="CY86" s="82"/>
      <c r="CZ86" s="82"/>
      <c r="DA86" s="82"/>
      <c r="DB86" s="82"/>
      <c r="DC86" s="82"/>
      <c r="DD86" s="82"/>
      <c r="DE86" s="82"/>
      <c r="DF86" s="82"/>
      <c r="DG86" s="82"/>
      <c r="DH86" s="82"/>
      <c r="DI86" s="82"/>
      <c r="DJ86" s="82"/>
      <c r="DK86" s="82"/>
      <c r="DL86" s="82"/>
      <c r="DM86" s="82"/>
      <c r="DN86" s="82"/>
      <c r="DO86" s="82"/>
      <c r="DP86" s="82"/>
      <c r="DQ86" s="82"/>
      <c r="DR86" s="82"/>
      <c r="DS86" s="82"/>
      <c r="DT86" s="82"/>
      <c r="DU86" s="82"/>
      <c r="DV86" s="82"/>
      <c r="DW86" s="82"/>
      <c r="DX86" s="82"/>
      <c r="DY86" s="82"/>
      <c r="DZ86" s="82"/>
      <c r="EA86" s="82"/>
      <c r="EB86" s="82"/>
      <c r="EC86" s="82"/>
      <c r="ED86" s="82"/>
      <c r="EE86" s="82"/>
      <c r="EF86" s="82"/>
      <c r="EG86" s="82"/>
      <c r="EH86" s="82"/>
      <c r="EI86" s="82"/>
      <c r="EJ86" s="82"/>
      <c r="EK86" s="82"/>
      <c r="EL86" s="82"/>
      <c r="EM86" s="82"/>
      <c r="EN86" s="82"/>
      <c r="EO86" s="82"/>
      <c r="EP86" s="82"/>
      <c r="EQ86" s="82"/>
      <c r="ER86" s="44"/>
      <c r="ES86" s="44"/>
    </row>
    <row r="87" spans="4:149" ht="20.25" customHeight="1" x14ac:dyDescent="0.25">
      <c r="D87" s="80"/>
      <c r="E87" s="80"/>
      <c r="F87" s="81"/>
      <c r="G87" s="82"/>
      <c r="H87" s="82"/>
      <c r="I87" s="82"/>
      <c r="J87" s="82"/>
      <c r="K87" s="82"/>
      <c r="L87" s="82"/>
      <c r="M87" s="82"/>
      <c r="N87" s="82"/>
      <c r="O87" s="82"/>
      <c r="P87" s="82"/>
      <c r="Q87" s="82"/>
      <c r="R87" s="82"/>
      <c r="S87" s="82"/>
      <c r="T87" s="82"/>
      <c r="U87" s="82"/>
      <c r="V87" s="82"/>
      <c r="W87" s="82"/>
      <c r="X87" s="82"/>
      <c r="Y87" s="82"/>
      <c r="Z87" s="82"/>
      <c r="AA87" s="82"/>
      <c r="AB87" s="82"/>
      <c r="AC87" s="82"/>
      <c r="AD87" s="82"/>
      <c r="AE87" s="82"/>
      <c r="AF87" s="82"/>
      <c r="AG87" s="82"/>
      <c r="AH87" s="82"/>
      <c r="AI87" s="82"/>
      <c r="AJ87" s="82"/>
      <c r="AK87" s="82"/>
      <c r="AL87" s="82"/>
      <c r="AM87" s="82"/>
      <c r="AN87" s="82"/>
      <c r="AO87" s="82"/>
      <c r="AP87" s="82"/>
      <c r="AQ87" s="82"/>
      <c r="AR87" s="82"/>
      <c r="AS87" s="82"/>
      <c r="AT87" s="82"/>
      <c r="AU87" s="82"/>
      <c r="AV87" s="82"/>
      <c r="AW87" s="82"/>
      <c r="AX87" s="82"/>
      <c r="AY87" s="82"/>
      <c r="AZ87" s="82"/>
      <c r="BA87" s="82"/>
      <c r="BB87" s="82"/>
      <c r="BC87" s="82"/>
      <c r="BD87" s="82"/>
      <c r="BE87" s="82"/>
      <c r="BF87" s="82"/>
      <c r="BG87" s="82"/>
      <c r="BH87" s="82"/>
      <c r="BI87" s="82"/>
      <c r="BJ87" s="82"/>
      <c r="BK87" s="82"/>
      <c r="BL87" s="82"/>
      <c r="BM87" s="82"/>
      <c r="BN87" s="82"/>
      <c r="BO87" s="82"/>
      <c r="BP87" s="82"/>
      <c r="BQ87" s="82"/>
      <c r="BR87" s="82"/>
      <c r="BS87" s="82"/>
      <c r="BT87" s="82"/>
      <c r="BU87" s="82"/>
      <c r="BV87" s="82"/>
      <c r="BW87" s="82"/>
      <c r="BX87" s="82"/>
      <c r="BY87" s="82"/>
      <c r="BZ87" s="82"/>
      <c r="CA87" s="82"/>
      <c r="CB87" s="82"/>
      <c r="CC87" s="82"/>
      <c r="CD87" s="82"/>
      <c r="CE87" s="82"/>
      <c r="CF87" s="82"/>
      <c r="CG87" s="82"/>
      <c r="CH87" s="82"/>
      <c r="CI87" s="82"/>
      <c r="CJ87" s="82"/>
      <c r="CK87" s="82"/>
      <c r="CL87" s="82"/>
      <c r="CM87" s="82"/>
      <c r="CN87" s="82"/>
      <c r="CO87" s="82"/>
      <c r="CP87" s="82"/>
      <c r="CQ87" s="82"/>
      <c r="CR87" s="82"/>
      <c r="CS87" s="82"/>
      <c r="CT87" s="82"/>
      <c r="CU87" s="82"/>
      <c r="CV87" s="82"/>
      <c r="CW87" s="82"/>
      <c r="CX87" s="82"/>
      <c r="CY87" s="82"/>
      <c r="CZ87" s="82"/>
      <c r="DA87" s="82"/>
      <c r="DB87" s="82"/>
      <c r="DC87" s="82"/>
      <c r="DD87" s="82"/>
      <c r="DE87" s="82"/>
      <c r="DF87" s="82"/>
      <c r="DG87" s="82"/>
      <c r="DH87" s="82"/>
      <c r="DI87" s="82"/>
      <c r="DJ87" s="82"/>
      <c r="DK87" s="82"/>
      <c r="DL87" s="82"/>
      <c r="DM87" s="82"/>
      <c r="DN87" s="82"/>
      <c r="DO87" s="82"/>
      <c r="DP87" s="82"/>
      <c r="DQ87" s="82"/>
      <c r="DR87" s="82"/>
      <c r="DS87" s="82"/>
      <c r="DT87" s="82"/>
      <c r="DU87" s="82"/>
      <c r="DV87" s="82"/>
      <c r="DW87" s="82"/>
      <c r="DX87" s="82"/>
      <c r="DY87" s="82"/>
      <c r="DZ87" s="82"/>
      <c r="EA87" s="82"/>
      <c r="EB87" s="82"/>
      <c r="EC87" s="82"/>
      <c r="ED87" s="82"/>
      <c r="EE87" s="82"/>
      <c r="EF87" s="82"/>
      <c r="EG87" s="82"/>
      <c r="EH87" s="82"/>
      <c r="EI87" s="82"/>
      <c r="EJ87" s="82"/>
      <c r="EK87" s="82"/>
      <c r="EL87" s="82"/>
      <c r="EM87" s="82"/>
      <c r="EN87" s="82"/>
      <c r="EO87" s="82"/>
      <c r="EP87" s="82"/>
      <c r="EQ87" s="82"/>
      <c r="ER87" s="44"/>
      <c r="ES87" s="44"/>
    </row>
    <row r="88" spans="4:149" ht="20.25" customHeight="1" x14ac:dyDescent="0.25">
      <c r="D88" s="80"/>
      <c r="E88" s="80"/>
      <c r="F88" s="81"/>
      <c r="G88" s="82"/>
      <c r="H88" s="82"/>
      <c r="I88" s="82"/>
      <c r="J88" s="82"/>
      <c r="K88" s="82"/>
      <c r="L88" s="82"/>
      <c r="M88" s="82"/>
      <c r="N88" s="82"/>
      <c r="O88" s="82"/>
      <c r="P88" s="82"/>
      <c r="Q88" s="82"/>
      <c r="R88" s="82"/>
      <c r="S88" s="82"/>
      <c r="T88" s="82"/>
      <c r="U88" s="82"/>
      <c r="V88" s="82"/>
      <c r="W88" s="82"/>
      <c r="X88" s="82"/>
      <c r="Y88" s="82"/>
      <c r="Z88" s="82"/>
      <c r="AA88" s="82"/>
      <c r="AB88" s="82"/>
      <c r="AC88" s="82"/>
      <c r="AD88" s="82"/>
      <c r="AE88" s="82"/>
      <c r="AF88" s="82"/>
      <c r="AG88" s="82"/>
      <c r="AH88" s="82"/>
      <c r="AI88" s="82"/>
      <c r="AJ88" s="82"/>
      <c r="AK88" s="82"/>
      <c r="AL88" s="82"/>
      <c r="AM88" s="82"/>
      <c r="AN88" s="82"/>
      <c r="AO88" s="82"/>
      <c r="AP88" s="82"/>
      <c r="AQ88" s="82"/>
      <c r="AR88" s="82"/>
      <c r="AS88" s="82"/>
      <c r="AT88" s="82"/>
      <c r="AU88" s="82"/>
      <c r="AV88" s="82"/>
      <c r="AW88" s="82"/>
      <c r="AX88" s="82"/>
      <c r="AY88" s="82"/>
      <c r="AZ88" s="82"/>
      <c r="BA88" s="82"/>
      <c r="BB88" s="82"/>
      <c r="BC88" s="82"/>
      <c r="BD88" s="82"/>
      <c r="BE88" s="82"/>
      <c r="BF88" s="82"/>
      <c r="BG88" s="82"/>
      <c r="BH88" s="82"/>
      <c r="BI88" s="82"/>
      <c r="BJ88" s="82"/>
      <c r="BK88" s="82"/>
      <c r="BL88" s="82"/>
      <c r="BM88" s="82"/>
      <c r="BN88" s="82"/>
      <c r="BO88" s="82"/>
      <c r="BP88" s="82"/>
      <c r="BQ88" s="82"/>
      <c r="BR88" s="82"/>
      <c r="BS88" s="82"/>
      <c r="BT88" s="82"/>
      <c r="BU88" s="82"/>
      <c r="BV88" s="82"/>
      <c r="BW88" s="82"/>
      <c r="BX88" s="82"/>
      <c r="BY88" s="82"/>
      <c r="BZ88" s="82"/>
      <c r="CA88" s="82"/>
      <c r="CB88" s="82"/>
      <c r="CC88" s="82"/>
      <c r="CD88" s="82"/>
      <c r="CE88" s="82"/>
      <c r="CF88" s="82"/>
      <c r="CG88" s="82"/>
      <c r="CH88" s="82"/>
      <c r="CI88" s="82"/>
      <c r="CJ88" s="82"/>
      <c r="CK88" s="82"/>
      <c r="CL88" s="82"/>
      <c r="CM88" s="82"/>
      <c r="CN88" s="82"/>
      <c r="CO88" s="82"/>
      <c r="CP88" s="82"/>
      <c r="CQ88" s="82"/>
      <c r="CR88" s="82"/>
      <c r="CS88" s="82"/>
      <c r="CT88" s="82"/>
      <c r="CU88" s="82"/>
      <c r="CV88" s="82"/>
      <c r="CW88" s="82"/>
      <c r="CX88" s="82"/>
      <c r="CY88" s="82"/>
      <c r="CZ88" s="82"/>
      <c r="DA88" s="82"/>
      <c r="DB88" s="82"/>
      <c r="DC88" s="82"/>
      <c r="DD88" s="82"/>
      <c r="DE88" s="82"/>
      <c r="DF88" s="82"/>
      <c r="DG88" s="82"/>
      <c r="DH88" s="82"/>
      <c r="DI88" s="82"/>
      <c r="DJ88" s="82"/>
      <c r="DK88" s="82"/>
      <c r="DL88" s="82"/>
      <c r="DM88" s="82"/>
      <c r="DN88" s="82"/>
      <c r="DO88" s="82"/>
      <c r="DP88" s="82"/>
      <c r="DQ88" s="82"/>
      <c r="DR88" s="82"/>
      <c r="DS88" s="82"/>
      <c r="DT88" s="82"/>
      <c r="DU88" s="82"/>
      <c r="DV88" s="82"/>
      <c r="DW88" s="82"/>
      <c r="DX88" s="82"/>
      <c r="DY88" s="82"/>
      <c r="DZ88" s="82"/>
      <c r="EA88" s="82"/>
      <c r="EB88" s="82"/>
      <c r="EC88" s="82"/>
      <c r="ED88" s="82"/>
      <c r="EE88" s="82"/>
      <c r="EF88" s="82"/>
      <c r="EG88" s="82"/>
      <c r="EH88" s="82"/>
      <c r="EI88" s="82"/>
      <c r="EJ88" s="82"/>
      <c r="EK88" s="82"/>
      <c r="EL88" s="82"/>
      <c r="EM88" s="82"/>
      <c r="EN88" s="82"/>
      <c r="EO88" s="82"/>
      <c r="EP88" s="82"/>
      <c r="EQ88" s="82"/>
      <c r="ER88" s="44"/>
      <c r="ES88" s="44"/>
    </row>
    <row r="89" spans="4:149" ht="20.25" customHeight="1" x14ac:dyDescent="0.25">
      <c r="D89" s="80"/>
      <c r="E89" s="80"/>
      <c r="F89" s="81"/>
      <c r="G89" s="82"/>
      <c r="H89" s="82"/>
      <c r="I89" s="82"/>
      <c r="J89" s="82"/>
      <c r="K89" s="82"/>
      <c r="L89" s="82"/>
      <c r="M89" s="82"/>
      <c r="N89" s="82"/>
      <c r="O89" s="82"/>
      <c r="P89" s="82"/>
      <c r="Q89" s="82"/>
      <c r="R89" s="82"/>
      <c r="S89" s="82"/>
      <c r="T89" s="82"/>
      <c r="U89" s="82"/>
      <c r="V89" s="82"/>
      <c r="W89" s="82"/>
      <c r="X89" s="82"/>
      <c r="Y89" s="82"/>
      <c r="Z89" s="82"/>
      <c r="AA89" s="82"/>
      <c r="AB89" s="82"/>
      <c r="AC89" s="82"/>
      <c r="AD89" s="82"/>
      <c r="AE89" s="82"/>
      <c r="AF89" s="82"/>
      <c r="AG89" s="82"/>
      <c r="AH89" s="82"/>
      <c r="AI89" s="82"/>
      <c r="AJ89" s="82"/>
      <c r="AK89" s="82"/>
      <c r="AL89" s="82"/>
      <c r="AM89" s="82"/>
      <c r="AN89" s="82"/>
      <c r="AO89" s="82"/>
      <c r="AP89" s="82"/>
      <c r="AQ89" s="82"/>
      <c r="AR89" s="82"/>
      <c r="AS89" s="82"/>
      <c r="AT89" s="82"/>
      <c r="AU89" s="82"/>
      <c r="AV89" s="82"/>
      <c r="AW89" s="82"/>
      <c r="AX89" s="82"/>
      <c r="AY89" s="82"/>
      <c r="AZ89" s="82"/>
      <c r="BA89" s="82"/>
      <c r="BB89" s="82"/>
      <c r="BC89" s="82"/>
      <c r="BD89" s="82"/>
      <c r="BE89" s="82"/>
      <c r="BF89" s="82"/>
      <c r="BG89" s="82"/>
      <c r="BH89" s="82"/>
      <c r="BI89" s="82"/>
      <c r="BJ89" s="82"/>
      <c r="BK89" s="82"/>
      <c r="BL89" s="82"/>
      <c r="BM89" s="82"/>
      <c r="BN89" s="82"/>
      <c r="BO89" s="82"/>
      <c r="BP89" s="82"/>
      <c r="BQ89" s="82"/>
      <c r="BR89" s="82"/>
      <c r="BS89" s="82"/>
      <c r="BT89" s="82"/>
      <c r="BU89" s="82"/>
      <c r="BV89" s="82"/>
      <c r="BW89" s="82"/>
      <c r="BX89" s="82"/>
      <c r="BY89" s="82"/>
      <c r="BZ89" s="82"/>
      <c r="CA89" s="82"/>
      <c r="CB89" s="82"/>
      <c r="CC89" s="82"/>
      <c r="CD89" s="82"/>
      <c r="CE89" s="82"/>
      <c r="CF89" s="82"/>
      <c r="CG89" s="82"/>
      <c r="CH89" s="82"/>
      <c r="CI89" s="82"/>
      <c r="CJ89" s="82"/>
      <c r="CK89" s="82"/>
      <c r="CL89" s="82"/>
      <c r="CM89" s="82"/>
      <c r="CN89" s="82"/>
      <c r="CO89" s="82"/>
      <c r="CP89" s="82"/>
      <c r="CQ89" s="82"/>
      <c r="CR89" s="82"/>
      <c r="CS89" s="82"/>
      <c r="CT89" s="82"/>
      <c r="CU89" s="82"/>
      <c r="CV89" s="82"/>
      <c r="CW89" s="82"/>
      <c r="CX89" s="82"/>
      <c r="CY89" s="82"/>
      <c r="CZ89" s="82"/>
      <c r="DA89" s="82"/>
      <c r="DB89" s="82"/>
      <c r="DC89" s="82"/>
      <c r="DD89" s="82"/>
      <c r="DE89" s="82"/>
      <c r="DF89" s="82"/>
      <c r="DG89" s="82"/>
      <c r="DH89" s="82"/>
      <c r="DI89" s="82"/>
      <c r="DJ89" s="82"/>
      <c r="DK89" s="82"/>
      <c r="DL89" s="82"/>
      <c r="DM89" s="82"/>
      <c r="DN89" s="82"/>
      <c r="DO89" s="82"/>
      <c r="DP89" s="82"/>
      <c r="DQ89" s="82"/>
      <c r="DR89" s="82"/>
      <c r="DS89" s="82"/>
      <c r="DT89" s="82"/>
      <c r="DU89" s="82"/>
      <c r="DV89" s="82"/>
      <c r="DW89" s="82"/>
      <c r="DX89" s="82"/>
      <c r="DY89" s="82"/>
      <c r="DZ89" s="82"/>
      <c r="EA89" s="82"/>
      <c r="EB89" s="82"/>
      <c r="EC89" s="82"/>
      <c r="ED89" s="82"/>
      <c r="EE89" s="82"/>
      <c r="EF89" s="82"/>
      <c r="EG89" s="82"/>
      <c r="EH89" s="82"/>
      <c r="EI89" s="82"/>
      <c r="EJ89" s="82"/>
      <c r="EK89" s="82"/>
      <c r="EL89" s="82"/>
      <c r="EM89" s="82"/>
      <c r="EN89" s="82"/>
      <c r="EO89" s="82"/>
      <c r="EP89" s="82"/>
      <c r="EQ89" s="82"/>
      <c r="ER89" s="44"/>
      <c r="ES89" s="44"/>
    </row>
    <row r="90" spans="4:149" ht="20.25" customHeight="1" x14ac:dyDescent="0.25">
      <c r="D90" s="80"/>
      <c r="E90" s="80"/>
      <c r="F90" s="81"/>
      <c r="G90" s="82"/>
      <c r="H90" s="82"/>
      <c r="I90" s="82"/>
      <c r="J90" s="82"/>
      <c r="K90" s="82"/>
      <c r="L90" s="82"/>
      <c r="M90" s="82"/>
      <c r="N90" s="82"/>
      <c r="O90" s="82"/>
      <c r="P90" s="82"/>
      <c r="Q90" s="82"/>
      <c r="R90" s="82"/>
      <c r="S90" s="82"/>
      <c r="T90" s="82"/>
      <c r="U90" s="82"/>
      <c r="V90" s="82"/>
      <c r="W90" s="82"/>
      <c r="X90" s="82"/>
      <c r="Y90" s="82"/>
      <c r="Z90" s="82"/>
      <c r="AA90" s="82"/>
      <c r="AB90" s="82"/>
      <c r="AC90" s="82"/>
      <c r="AD90" s="82"/>
      <c r="AE90" s="82"/>
      <c r="AF90" s="82"/>
      <c r="AG90" s="82"/>
      <c r="AH90" s="82"/>
      <c r="AI90" s="82"/>
      <c r="AJ90" s="82"/>
      <c r="AK90" s="82"/>
      <c r="AL90" s="82"/>
      <c r="AM90" s="82"/>
      <c r="AN90" s="82"/>
      <c r="AO90" s="82"/>
      <c r="AP90" s="82"/>
      <c r="AQ90" s="82"/>
      <c r="AR90" s="82"/>
      <c r="AS90" s="82"/>
      <c r="AT90" s="82"/>
      <c r="AU90" s="82"/>
      <c r="AV90" s="82"/>
      <c r="AW90" s="82"/>
      <c r="AX90" s="82"/>
      <c r="AY90" s="82"/>
      <c r="AZ90" s="82"/>
      <c r="BA90" s="82"/>
      <c r="BB90" s="82"/>
      <c r="BC90" s="82"/>
      <c r="BD90" s="82"/>
      <c r="BE90" s="82"/>
      <c r="BF90" s="82"/>
      <c r="BG90" s="82"/>
      <c r="BH90" s="82"/>
      <c r="BI90" s="82"/>
      <c r="BJ90" s="82"/>
      <c r="BK90" s="82"/>
      <c r="BL90" s="82"/>
      <c r="BM90" s="82"/>
      <c r="BN90" s="82"/>
      <c r="BO90" s="82"/>
      <c r="BP90" s="82"/>
      <c r="BQ90" s="82"/>
      <c r="BR90" s="82"/>
      <c r="BS90" s="82"/>
      <c r="BT90" s="82"/>
      <c r="BU90" s="82"/>
      <c r="BV90" s="82"/>
      <c r="BW90" s="82"/>
      <c r="BX90" s="82"/>
      <c r="BY90" s="82"/>
      <c r="BZ90" s="82"/>
      <c r="CA90" s="82"/>
      <c r="CB90" s="82"/>
      <c r="CC90" s="82"/>
      <c r="CD90" s="82"/>
      <c r="CE90" s="82"/>
      <c r="CF90" s="82"/>
      <c r="CG90" s="82"/>
      <c r="CH90" s="82"/>
      <c r="CI90" s="82"/>
      <c r="CJ90" s="82"/>
      <c r="CK90" s="82"/>
      <c r="CL90" s="82"/>
      <c r="CM90" s="82"/>
      <c r="CN90" s="82"/>
      <c r="CO90" s="82"/>
      <c r="CP90" s="82"/>
      <c r="CQ90" s="82"/>
      <c r="CR90" s="82"/>
      <c r="CS90" s="82"/>
      <c r="CT90" s="82"/>
      <c r="CU90" s="82"/>
      <c r="CV90" s="82"/>
      <c r="CW90" s="82"/>
      <c r="CX90" s="82"/>
      <c r="CY90" s="82"/>
      <c r="CZ90" s="82"/>
      <c r="DA90" s="82"/>
      <c r="DB90" s="82"/>
      <c r="DC90" s="82"/>
      <c r="DD90" s="82"/>
      <c r="DE90" s="82"/>
      <c r="DF90" s="82"/>
      <c r="DG90" s="82"/>
      <c r="DH90" s="82"/>
      <c r="DI90" s="82"/>
      <c r="DJ90" s="82"/>
      <c r="DK90" s="82"/>
      <c r="DL90" s="82"/>
      <c r="DM90" s="82"/>
      <c r="DN90" s="82"/>
      <c r="DO90" s="82"/>
      <c r="DP90" s="82"/>
      <c r="DQ90" s="82"/>
      <c r="DR90" s="82"/>
      <c r="DS90" s="82"/>
      <c r="DT90" s="82"/>
      <c r="DU90" s="82"/>
      <c r="DV90" s="82"/>
      <c r="DW90" s="82"/>
      <c r="DX90" s="82"/>
      <c r="DY90" s="82"/>
      <c r="DZ90" s="82"/>
      <c r="EA90" s="82"/>
      <c r="EB90" s="82"/>
      <c r="EC90" s="82"/>
      <c r="ED90" s="82"/>
      <c r="EE90" s="82"/>
      <c r="EF90" s="82"/>
      <c r="EG90" s="82"/>
      <c r="EH90" s="82"/>
      <c r="EI90" s="82"/>
      <c r="EJ90" s="82"/>
      <c r="EK90" s="82"/>
      <c r="EL90" s="82"/>
      <c r="EM90" s="82"/>
      <c r="EN90" s="82"/>
      <c r="EO90" s="82"/>
      <c r="EP90" s="82"/>
      <c r="EQ90" s="82"/>
      <c r="ER90" s="44"/>
      <c r="ES90" s="44"/>
    </row>
    <row r="91" spans="4:149" ht="20.25" customHeight="1" x14ac:dyDescent="0.25">
      <c r="D91" s="80"/>
      <c r="E91" s="80"/>
      <c r="F91" s="81"/>
      <c r="G91" s="82"/>
      <c r="H91" s="82"/>
      <c r="I91" s="82"/>
      <c r="J91" s="82"/>
      <c r="K91" s="82"/>
      <c r="L91" s="82"/>
      <c r="M91" s="82"/>
      <c r="N91" s="82"/>
      <c r="O91" s="82"/>
      <c r="P91" s="82"/>
      <c r="Q91" s="82"/>
      <c r="R91" s="82"/>
      <c r="S91" s="82"/>
      <c r="T91" s="82"/>
      <c r="U91" s="82"/>
      <c r="V91" s="82"/>
      <c r="W91" s="82"/>
      <c r="X91" s="82"/>
      <c r="Y91" s="82"/>
      <c r="Z91" s="82"/>
      <c r="AA91" s="82"/>
      <c r="AB91" s="82"/>
      <c r="AC91" s="82"/>
      <c r="AD91" s="82"/>
      <c r="AE91" s="82"/>
      <c r="AF91" s="82"/>
      <c r="AG91" s="82"/>
      <c r="AH91" s="82"/>
      <c r="AI91" s="82"/>
      <c r="AJ91" s="82"/>
      <c r="AK91" s="82"/>
      <c r="AL91" s="82"/>
      <c r="AM91" s="82"/>
      <c r="AN91" s="82"/>
      <c r="AO91" s="82"/>
      <c r="AP91" s="82"/>
      <c r="AQ91" s="82"/>
      <c r="AR91" s="82"/>
      <c r="AS91" s="82"/>
      <c r="AT91" s="82"/>
      <c r="AU91" s="82"/>
      <c r="AV91" s="82"/>
      <c r="AW91" s="82"/>
      <c r="AX91" s="82"/>
      <c r="AY91" s="82"/>
      <c r="AZ91" s="82"/>
      <c r="BA91" s="82"/>
      <c r="BB91" s="82"/>
      <c r="BC91" s="82"/>
      <c r="BD91" s="82"/>
      <c r="BE91" s="82"/>
      <c r="BF91" s="82"/>
      <c r="BG91" s="82"/>
      <c r="BH91" s="82"/>
      <c r="BI91" s="82"/>
      <c r="BJ91" s="82"/>
      <c r="BK91" s="82"/>
      <c r="BL91" s="82"/>
      <c r="BM91" s="82"/>
      <c r="BN91" s="82"/>
      <c r="BO91" s="82"/>
      <c r="BP91" s="82"/>
      <c r="BQ91" s="82"/>
      <c r="BR91" s="82"/>
      <c r="BS91" s="82"/>
      <c r="BT91" s="82"/>
      <c r="BU91" s="82"/>
      <c r="BV91" s="82"/>
      <c r="BW91" s="82"/>
      <c r="BX91" s="82"/>
      <c r="BY91" s="82"/>
      <c r="BZ91" s="82"/>
      <c r="CA91" s="82"/>
      <c r="CB91" s="82"/>
      <c r="CC91" s="82"/>
      <c r="CD91" s="82"/>
      <c r="CE91" s="82"/>
      <c r="CF91" s="82"/>
      <c r="CG91" s="82"/>
      <c r="CH91" s="82"/>
      <c r="CI91" s="82"/>
      <c r="CJ91" s="82"/>
      <c r="CK91" s="82"/>
      <c r="CL91" s="82"/>
      <c r="CM91" s="82"/>
      <c r="CN91" s="82"/>
      <c r="CO91" s="82"/>
      <c r="CP91" s="82"/>
      <c r="CQ91" s="82"/>
      <c r="CR91" s="82"/>
      <c r="CS91" s="82"/>
      <c r="CT91" s="82"/>
      <c r="CU91" s="82"/>
      <c r="CV91" s="82"/>
      <c r="CW91" s="82"/>
      <c r="CX91" s="82"/>
      <c r="CY91" s="82"/>
      <c r="CZ91" s="82"/>
      <c r="DA91" s="82"/>
      <c r="DB91" s="82"/>
      <c r="DC91" s="82"/>
      <c r="DD91" s="82"/>
      <c r="DE91" s="82"/>
      <c r="DF91" s="82"/>
      <c r="DG91" s="82"/>
      <c r="DH91" s="82"/>
      <c r="DI91" s="82"/>
      <c r="DJ91" s="82"/>
      <c r="DK91" s="82"/>
      <c r="DL91" s="82"/>
      <c r="DM91" s="82"/>
      <c r="DN91" s="82"/>
      <c r="DO91" s="82"/>
      <c r="DP91" s="82"/>
      <c r="DQ91" s="82"/>
      <c r="DR91" s="82"/>
      <c r="DS91" s="82"/>
      <c r="DT91" s="82"/>
      <c r="DU91" s="82"/>
      <c r="DV91" s="82"/>
      <c r="DW91" s="82"/>
      <c r="DX91" s="82"/>
      <c r="DY91" s="82"/>
      <c r="DZ91" s="82"/>
      <c r="EA91" s="82"/>
      <c r="EB91" s="82"/>
      <c r="EC91" s="82"/>
      <c r="ED91" s="82"/>
      <c r="EE91" s="82"/>
      <c r="EF91" s="82"/>
      <c r="EG91" s="82"/>
      <c r="EH91" s="82"/>
      <c r="EI91" s="82"/>
      <c r="EJ91" s="82"/>
      <c r="EK91" s="82"/>
      <c r="EL91" s="82"/>
      <c r="EM91" s="82"/>
      <c r="EN91" s="82"/>
      <c r="EO91" s="82"/>
      <c r="EP91" s="82"/>
      <c r="EQ91" s="82"/>
      <c r="ER91" s="44"/>
      <c r="ES91" s="44"/>
    </row>
    <row r="92" spans="4:149" ht="20.25" customHeight="1" x14ac:dyDescent="0.25">
      <c r="D92" s="80"/>
      <c r="E92" s="80"/>
      <c r="F92" s="81"/>
      <c r="G92" s="82"/>
      <c r="H92" s="82"/>
      <c r="I92" s="82"/>
      <c r="J92" s="82"/>
      <c r="K92" s="82"/>
      <c r="L92" s="82"/>
      <c r="M92" s="82"/>
      <c r="N92" s="82"/>
      <c r="O92" s="82"/>
      <c r="P92" s="82"/>
      <c r="Q92" s="82"/>
      <c r="R92" s="82"/>
      <c r="S92" s="82"/>
      <c r="T92" s="82"/>
      <c r="U92" s="82"/>
      <c r="V92" s="82"/>
      <c r="W92" s="82"/>
      <c r="X92" s="82"/>
      <c r="Y92" s="82"/>
      <c r="Z92" s="82"/>
      <c r="AA92" s="82"/>
      <c r="AB92" s="82"/>
      <c r="AC92" s="82"/>
      <c r="AD92" s="82"/>
      <c r="AE92" s="82"/>
      <c r="AF92" s="82"/>
      <c r="AG92" s="82"/>
      <c r="AH92" s="82"/>
      <c r="AI92" s="82"/>
      <c r="AJ92" s="82"/>
      <c r="AK92" s="82"/>
      <c r="AL92" s="82"/>
      <c r="AM92" s="82"/>
      <c r="AN92" s="82"/>
      <c r="AO92" s="82"/>
      <c r="AP92" s="82"/>
      <c r="AQ92" s="82"/>
      <c r="AR92" s="82"/>
      <c r="AS92" s="82"/>
      <c r="AT92" s="82"/>
      <c r="AU92" s="82"/>
      <c r="AV92" s="82"/>
      <c r="AW92" s="82"/>
      <c r="AX92" s="82"/>
      <c r="AY92" s="82"/>
      <c r="AZ92" s="82"/>
      <c r="BA92" s="82"/>
      <c r="BB92" s="82"/>
      <c r="BC92" s="82"/>
      <c r="BD92" s="82"/>
      <c r="BE92" s="82"/>
      <c r="BF92" s="82"/>
      <c r="BG92" s="82"/>
      <c r="BH92" s="82"/>
      <c r="BI92" s="82"/>
      <c r="BJ92" s="82"/>
      <c r="BK92" s="82"/>
      <c r="BL92" s="82"/>
      <c r="BM92" s="82"/>
      <c r="BN92" s="82"/>
      <c r="BO92" s="82"/>
      <c r="BP92" s="82"/>
      <c r="BQ92" s="82"/>
      <c r="BR92" s="82"/>
      <c r="BS92" s="82"/>
      <c r="BT92" s="82"/>
      <c r="BU92" s="82"/>
      <c r="BV92" s="82"/>
      <c r="BW92" s="82"/>
      <c r="BX92" s="82"/>
      <c r="BY92" s="82"/>
      <c r="BZ92" s="82"/>
      <c r="CA92" s="82"/>
      <c r="CB92" s="82"/>
      <c r="CC92" s="82"/>
      <c r="CD92" s="82"/>
      <c r="CE92" s="82"/>
      <c r="CF92" s="82"/>
      <c r="CG92" s="82"/>
      <c r="CH92" s="82"/>
      <c r="CI92" s="82"/>
      <c r="CJ92" s="82"/>
      <c r="CK92" s="82"/>
      <c r="CL92" s="82"/>
      <c r="CM92" s="82"/>
      <c r="CN92" s="82"/>
      <c r="CO92" s="82"/>
      <c r="CP92" s="82"/>
      <c r="CQ92" s="82"/>
      <c r="CR92" s="82"/>
      <c r="CS92" s="82"/>
      <c r="CT92" s="82"/>
      <c r="CU92" s="82"/>
      <c r="CV92" s="82"/>
      <c r="CW92" s="82"/>
      <c r="CX92" s="82"/>
      <c r="CY92" s="82"/>
      <c r="CZ92" s="82"/>
      <c r="DA92" s="82"/>
      <c r="DB92" s="82"/>
      <c r="DC92" s="82"/>
      <c r="DD92" s="82"/>
      <c r="DE92" s="82"/>
      <c r="DF92" s="82"/>
      <c r="DG92" s="82"/>
      <c r="DH92" s="82"/>
      <c r="DI92" s="82"/>
      <c r="DJ92" s="82"/>
      <c r="DK92" s="82"/>
      <c r="DL92" s="82"/>
      <c r="DM92" s="82"/>
      <c r="DN92" s="82"/>
      <c r="DO92" s="82"/>
      <c r="DP92" s="82"/>
      <c r="DQ92" s="82"/>
      <c r="DR92" s="82"/>
      <c r="DS92" s="82"/>
      <c r="DT92" s="82"/>
      <c r="DU92" s="82"/>
      <c r="DV92" s="82"/>
      <c r="DW92" s="82"/>
      <c r="DX92" s="82"/>
      <c r="DY92" s="82"/>
      <c r="DZ92" s="82"/>
      <c r="EA92" s="82"/>
      <c r="EB92" s="82"/>
      <c r="EC92" s="82"/>
      <c r="ED92" s="82"/>
      <c r="EE92" s="82"/>
      <c r="EF92" s="82"/>
      <c r="EG92" s="82"/>
      <c r="EH92" s="82"/>
      <c r="EI92" s="82"/>
      <c r="EJ92" s="82"/>
      <c r="EK92" s="82"/>
      <c r="EL92" s="82"/>
      <c r="EM92" s="82"/>
      <c r="EN92" s="82"/>
      <c r="EO92" s="82"/>
      <c r="EP92" s="82"/>
      <c r="EQ92" s="82"/>
      <c r="ER92" s="44"/>
      <c r="ES92" s="44"/>
    </row>
    <row r="93" spans="4:149" ht="20.25" customHeight="1" x14ac:dyDescent="0.25">
      <c r="D93" s="80"/>
      <c r="E93" s="80"/>
      <c r="F93" s="81"/>
      <c r="G93" s="82"/>
      <c r="H93" s="82"/>
      <c r="I93" s="82"/>
      <c r="J93" s="82"/>
      <c r="K93" s="82"/>
      <c r="L93" s="82"/>
      <c r="M93" s="82"/>
      <c r="N93" s="82"/>
      <c r="O93" s="82"/>
      <c r="P93" s="82"/>
      <c r="Q93" s="82"/>
      <c r="R93" s="82"/>
      <c r="S93" s="82"/>
      <c r="T93" s="82"/>
      <c r="U93" s="82"/>
      <c r="V93" s="82"/>
      <c r="W93" s="82"/>
      <c r="X93" s="82"/>
      <c r="Y93" s="82"/>
      <c r="Z93" s="82"/>
      <c r="AA93" s="82"/>
      <c r="AB93" s="82"/>
      <c r="AC93" s="82"/>
      <c r="AD93" s="82"/>
      <c r="AE93" s="82"/>
      <c r="AF93" s="82"/>
      <c r="AG93" s="82"/>
      <c r="AH93" s="82"/>
      <c r="AI93" s="82"/>
      <c r="AJ93" s="82"/>
      <c r="AK93" s="82"/>
      <c r="AL93" s="82"/>
      <c r="AM93" s="82"/>
      <c r="AN93" s="82"/>
      <c r="AO93" s="82"/>
      <c r="AP93" s="82"/>
      <c r="AQ93" s="82"/>
      <c r="AR93" s="82"/>
      <c r="AS93" s="82"/>
      <c r="AT93" s="82"/>
      <c r="AU93" s="82"/>
      <c r="AV93" s="82"/>
      <c r="AW93" s="82"/>
      <c r="AX93" s="82"/>
      <c r="AY93" s="82"/>
      <c r="AZ93" s="82"/>
      <c r="BA93" s="82"/>
      <c r="BB93" s="82"/>
      <c r="BC93" s="82"/>
      <c r="BD93" s="82"/>
      <c r="BE93" s="82"/>
      <c r="BF93" s="82"/>
      <c r="BG93" s="82"/>
      <c r="BH93" s="82"/>
      <c r="BI93" s="82"/>
      <c r="BJ93" s="82"/>
      <c r="BK93" s="82"/>
      <c r="BL93" s="82"/>
      <c r="BM93" s="82"/>
      <c r="BN93" s="82"/>
      <c r="BO93" s="82"/>
      <c r="BP93" s="82"/>
      <c r="BQ93" s="82"/>
      <c r="BR93" s="82"/>
      <c r="BS93" s="82"/>
      <c r="BT93" s="82"/>
      <c r="BU93" s="82"/>
      <c r="BV93" s="82"/>
      <c r="BW93" s="82"/>
      <c r="BX93" s="82"/>
      <c r="BY93" s="82"/>
      <c r="BZ93" s="82"/>
      <c r="CA93" s="82"/>
      <c r="CB93" s="82"/>
      <c r="CC93" s="82"/>
      <c r="CD93" s="82"/>
      <c r="CE93" s="82"/>
      <c r="CF93" s="82"/>
      <c r="CG93" s="82"/>
      <c r="CH93" s="82"/>
      <c r="CI93" s="82"/>
      <c r="CJ93" s="82"/>
      <c r="CK93" s="82"/>
      <c r="CL93" s="82"/>
      <c r="CM93" s="82"/>
      <c r="CN93" s="82"/>
      <c r="CO93" s="82"/>
      <c r="CP93" s="82"/>
      <c r="CQ93" s="82"/>
      <c r="CR93" s="82"/>
      <c r="CS93" s="82"/>
      <c r="CT93" s="82"/>
      <c r="CU93" s="82"/>
      <c r="CV93" s="82"/>
      <c r="CW93" s="82"/>
      <c r="CX93" s="82"/>
      <c r="CY93" s="82"/>
      <c r="CZ93" s="82"/>
      <c r="DA93" s="82"/>
      <c r="DB93" s="82"/>
      <c r="DC93" s="82"/>
      <c r="DD93" s="82"/>
      <c r="DE93" s="82"/>
      <c r="DF93" s="82"/>
      <c r="DG93" s="82"/>
      <c r="DH93" s="82"/>
      <c r="DI93" s="82"/>
      <c r="DJ93" s="82"/>
      <c r="DK93" s="82"/>
      <c r="DL93" s="82"/>
      <c r="DM93" s="82"/>
      <c r="DN93" s="82"/>
      <c r="DO93" s="82"/>
      <c r="DP93" s="82"/>
      <c r="DQ93" s="82"/>
      <c r="DR93" s="82"/>
      <c r="DS93" s="82"/>
      <c r="DT93" s="82"/>
      <c r="DU93" s="82"/>
      <c r="DV93" s="82"/>
      <c r="DW93" s="82"/>
      <c r="DX93" s="82"/>
      <c r="DY93" s="82"/>
      <c r="DZ93" s="82"/>
      <c r="EA93" s="82"/>
      <c r="EB93" s="82"/>
      <c r="EC93" s="82"/>
      <c r="ED93" s="82"/>
      <c r="EE93" s="82"/>
      <c r="EF93" s="82"/>
      <c r="EG93" s="82"/>
      <c r="EH93" s="82"/>
      <c r="EI93" s="82"/>
      <c r="EJ93" s="82"/>
      <c r="EK93" s="82"/>
      <c r="EL93" s="82"/>
      <c r="EM93" s="82"/>
      <c r="EN93" s="82"/>
      <c r="EO93" s="82"/>
      <c r="EP93" s="82"/>
      <c r="EQ93" s="82"/>
      <c r="ER93" s="44"/>
      <c r="ES93" s="44"/>
    </row>
    <row r="94" spans="4:149" ht="20.25" customHeight="1" x14ac:dyDescent="0.25">
      <c r="D94" s="80"/>
      <c r="E94" s="80"/>
      <c r="F94" s="81"/>
      <c r="G94" s="82"/>
      <c r="H94" s="82"/>
      <c r="I94" s="82"/>
      <c r="J94" s="82"/>
      <c r="K94" s="82"/>
      <c r="L94" s="82"/>
      <c r="M94" s="82"/>
      <c r="N94" s="82"/>
      <c r="O94" s="82"/>
      <c r="P94" s="82"/>
      <c r="Q94" s="82"/>
      <c r="R94" s="82"/>
      <c r="S94" s="82"/>
      <c r="T94" s="82"/>
      <c r="U94" s="82"/>
      <c r="V94" s="82"/>
      <c r="W94" s="82"/>
      <c r="X94" s="82"/>
      <c r="Y94" s="82"/>
      <c r="Z94" s="82"/>
      <c r="AA94" s="82"/>
      <c r="AB94" s="82"/>
      <c r="AC94" s="82"/>
      <c r="AD94" s="82"/>
      <c r="AE94" s="82"/>
      <c r="AF94" s="82"/>
      <c r="AG94" s="82"/>
      <c r="AH94" s="82"/>
      <c r="AI94" s="82"/>
      <c r="AJ94" s="82"/>
      <c r="AK94" s="82"/>
      <c r="AL94" s="82"/>
      <c r="AM94" s="82"/>
      <c r="AN94" s="82"/>
      <c r="AO94" s="82"/>
      <c r="AP94" s="82"/>
      <c r="AQ94" s="82"/>
      <c r="AR94" s="82"/>
      <c r="AS94" s="82"/>
      <c r="AT94" s="82"/>
      <c r="AU94" s="82"/>
      <c r="AV94" s="82"/>
      <c r="AW94" s="82"/>
      <c r="AX94" s="82"/>
      <c r="AY94" s="82"/>
      <c r="AZ94" s="82"/>
      <c r="BA94" s="82"/>
      <c r="BB94" s="82"/>
      <c r="BC94" s="82"/>
      <c r="BD94" s="82"/>
      <c r="BE94" s="82"/>
      <c r="BF94" s="82"/>
      <c r="BG94" s="82"/>
      <c r="BH94" s="82"/>
      <c r="BI94" s="82"/>
      <c r="BJ94" s="82"/>
      <c r="BK94" s="82"/>
      <c r="BL94" s="82"/>
      <c r="BM94" s="82"/>
      <c r="BN94" s="82"/>
      <c r="BO94" s="82"/>
      <c r="BP94" s="82"/>
      <c r="BQ94" s="82"/>
      <c r="BR94" s="82"/>
      <c r="BS94" s="82"/>
      <c r="BT94" s="82"/>
      <c r="BU94" s="82"/>
      <c r="BV94" s="82"/>
      <c r="BW94" s="82"/>
      <c r="BX94" s="82"/>
      <c r="BY94" s="82"/>
      <c r="BZ94" s="82"/>
      <c r="CA94" s="82"/>
      <c r="CB94" s="82"/>
      <c r="CC94" s="82"/>
      <c r="CD94" s="82"/>
      <c r="CE94" s="82"/>
      <c r="CF94" s="82"/>
      <c r="CG94" s="82"/>
      <c r="CH94" s="82"/>
      <c r="CI94" s="82"/>
      <c r="CJ94" s="82"/>
      <c r="CK94" s="82"/>
      <c r="CL94" s="82"/>
      <c r="CM94" s="82"/>
      <c r="CN94" s="82"/>
      <c r="CO94" s="82"/>
      <c r="CP94" s="82"/>
      <c r="CQ94" s="82"/>
      <c r="CR94" s="82"/>
      <c r="CS94" s="82"/>
      <c r="CT94" s="82"/>
      <c r="CU94" s="82"/>
      <c r="CV94" s="82"/>
      <c r="CW94" s="82"/>
      <c r="CX94" s="82"/>
      <c r="CY94" s="82"/>
      <c r="CZ94" s="82"/>
      <c r="DA94" s="82"/>
      <c r="DB94" s="82"/>
      <c r="DC94" s="82"/>
      <c r="DD94" s="82"/>
      <c r="DE94" s="82"/>
      <c r="DF94" s="82"/>
      <c r="DG94" s="82"/>
      <c r="DH94" s="82"/>
      <c r="DI94" s="82"/>
      <c r="DJ94" s="82"/>
      <c r="DK94" s="82"/>
      <c r="DL94" s="82"/>
      <c r="DM94" s="82"/>
      <c r="DN94" s="82"/>
      <c r="DO94" s="82"/>
      <c r="DP94" s="82"/>
      <c r="DQ94" s="82"/>
      <c r="DR94" s="82"/>
      <c r="DS94" s="82"/>
      <c r="DT94" s="82"/>
      <c r="DU94" s="82"/>
      <c r="DV94" s="82"/>
      <c r="DW94" s="82"/>
      <c r="DX94" s="82"/>
      <c r="DY94" s="82"/>
      <c r="DZ94" s="82"/>
      <c r="EA94" s="82"/>
      <c r="EB94" s="82"/>
      <c r="EC94" s="82"/>
      <c r="ED94" s="82"/>
      <c r="EE94" s="82"/>
      <c r="EF94" s="82"/>
      <c r="EG94" s="82"/>
      <c r="EH94" s="82"/>
      <c r="EI94" s="82"/>
      <c r="EJ94" s="82"/>
      <c r="EK94" s="82"/>
      <c r="EL94" s="82"/>
      <c r="EM94" s="82"/>
      <c r="EN94" s="82"/>
      <c r="EO94" s="82"/>
      <c r="EP94" s="82"/>
      <c r="EQ94" s="82"/>
      <c r="ER94" s="44"/>
      <c r="ES94" s="44"/>
    </row>
    <row r="95" spans="4:149" ht="20.25" customHeight="1" x14ac:dyDescent="0.25">
      <c r="D95" s="80"/>
      <c r="E95" s="80"/>
      <c r="F95" s="81"/>
      <c r="G95" s="82"/>
      <c r="H95" s="82"/>
      <c r="I95" s="82"/>
      <c r="J95" s="82"/>
      <c r="K95" s="82"/>
      <c r="L95" s="82"/>
      <c r="M95" s="82"/>
      <c r="N95" s="82"/>
      <c r="O95" s="82"/>
      <c r="P95" s="82"/>
      <c r="Q95" s="82"/>
      <c r="R95" s="82"/>
      <c r="S95" s="82"/>
      <c r="T95" s="82"/>
      <c r="U95" s="82"/>
      <c r="V95" s="82"/>
      <c r="W95" s="82"/>
      <c r="X95" s="82"/>
      <c r="Y95" s="82"/>
      <c r="Z95" s="82"/>
      <c r="AA95" s="82"/>
      <c r="AB95" s="82"/>
      <c r="AC95" s="82"/>
      <c r="AD95" s="82"/>
      <c r="AE95" s="82"/>
      <c r="AF95" s="82"/>
      <c r="AG95" s="82"/>
      <c r="AH95" s="82"/>
      <c r="AI95" s="82"/>
      <c r="AJ95" s="82"/>
      <c r="AK95" s="82"/>
      <c r="AL95" s="82"/>
      <c r="AM95" s="82"/>
      <c r="AN95" s="82"/>
      <c r="AO95" s="82"/>
      <c r="AP95" s="82"/>
      <c r="AQ95" s="82"/>
      <c r="AR95" s="82"/>
      <c r="AS95" s="82"/>
      <c r="AT95" s="82"/>
      <c r="AU95" s="82"/>
      <c r="AV95" s="82"/>
      <c r="AW95" s="82"/>
      <c r="AX95" s="82"/>
      <c r="AY95" s="82"/>
      <c r="AZ95" s="82"/>
      <c r="BA95" s="82"/>
      <c r="BB95" s="82"/>
      <c r="BC95" s="82"/>
      <c r="BD95" s="82"/>
      <c r="BE95" s="82"/>
      <c r="BF95" s="82"/>
      <c r="BG95" s="82"/>
      <c r="BH95" s="82"/>
      <c r="BI95" s="82"/>
      <c r="BJ95" s="82"/>
      <c r="BK95" s="82"/>
      <c r="BL95" s="82"/>
      <c r="BM95" s="82"/>
      <c r="BN95" s="82"/>
      <c r="BO95" s="82"/>
      <c r="BP95" s="82"/>
      <c r="BQ95" s="82"/>
      <c r="BR95" s="82"/>
      <c r="BS95" s="82"/>
      <c r="BT95" s="82"/>
      <c r="BU95" s="82"/>
      <c r="BV95" s="82"/>
      <c r="BW95" s="82"/>
      <c r="BX95" s="82"/>
      <c r="BY95" s="82"/>
      <c r="BZ95" s="82"/>
      <c r="CA95" s="82"/>
      <c r="CB95" s="82"/>
      <c r="CC95" s="82"/>
      <c r="CD95" s="82"/>
      <c r="CE95" s="82"/>
      <c r="CF95" s="82"/>
      <c r="CG95" s="82"/>
      <c r="CH95" s="82"/>
      <c r="CI95" s="82"/>
      <c r="CJ95" s="82"/>
      <c r="CK95" s="82"/>
      <c r="CL95" s="82"/>
      <c r="CM95" s="82"/>
      <c r="CN95" s="82"/>
      <c r="CO95" s="82"/>
      <c r="CP95" s="82"/>
      <c r="CQ95" s="82"/>
      <c r="CR95" s="82"/>
      <c r="CS95" s="82"/>
      <c r="CT95" s="82"/>
      <c r="CU95" s="82"/>
      <c r="CV95" s="82"/>
      <c r="CW95" s="82"/>
      <c r="CX95" s="82"/>
      <c r="CY95" s="82"/>
      <c r="CZ95" s="82"/>
      <c r="DA95" s="82"/>
      <c r="DB95" s="82"/>
      <c r="DC95" s="82"/>
      <c r="DD95" s="82"/>
      <c r="DE95" s="82"/>
      <c r="DF95" s="82"/>
      <c r="DG95" s="82"/>
      <c r="DH95" s="82"/>
      <c r="DI95" s="82"/>
      <c r="DJ95" s="82"/>
      <c r="DK95" s="82"/>
      <c r="DL95" s="82"/>
      <c r="DM95" s="82"/>
      <c r="DN95" s="82"/>
      <c r="DO95" s="82"/>
      <c r="DP95" s="82"/>
      <c r="DQ95" s="82"/>
      <c r="DR95" s="82"/>
      <c r="DS95" s="82"/>
      <c r="DT95" s="82"/>
      <c r="DU95" s="82"/>
      <c r="DV95" s="82"/>
      <c r="DW95" s="82"/>
      <c r="DX95" s="82"/>
      <c r="DY95" s="82"/>
      <c r="DZ95" s="82"/>
      <c r="EA95" s="82"/>
      <c r="EB95" s="82"/>
      <c r="EC95" s="82"/>
      <c r="ED95" s="82"/>
      <c r="EE95" s="82"/>
      <c r="EF95" s="82"/>
      <c r="EG95" s="82"/>
      <c r="EH95" s="82"/>
      <c r="EI95" s="82"/>
      <c r="EJ95" s="82"/>
      <c r="EK95" s="82"/>
      <c r="EL95" s="82"/>
      <c r="EM95" s="82"/>
      <c r="EN95" s="82"/>
      <c r="EO95" s="82"/>
      <c r="EP95" s="82"/>
      <c r="EQ95" s="82"/>
      <c r="ER95" s="44"/>
      <c r="ES95" s="44"/>
    </row>
    <row r="96" spans="4:149" ht="20.25" customHeight="1" x14ac:dyDescent="0.25">
      <c r="D96" s="80"/>
      <c r="E96" s="80"/>
      <c r="F96" s="81"/>
      <c r="G96" s="82"/>
      <c r="H96" s="82"/>
      <c r="I96" s="82"/>
      <c r="J96" s="82"/>
      <c r="K96" s="82"/>
      <c r="L96" s="82"/>
      <c r="M96" s="82"/>
      <c r="N96" s="82"/>
      <c r="O96" s="82"/>
      <c r="P96" s="82"/>
      <c r="Q96" s="82"/>
      <c r="R96" s="82"/>
      <c r="S96" s="82"/>
      <c r="T96" s="82"/>
      <c r="U96" s="82"/>
      <c r="V96" s="82"/>
      <c r="W96" s="82"/>
      <c r="X96" s="82"/>
      <c r="Y96" s="82"/>
      <c r="Z96" s="82"/>
      <c r="AA96" s="82"/>
      <c r="AB96" s="82"/>
      <c r="AC96" s="82"/>
      <c r="AD96" s="82"/>
      <c r="AE96" s="82"/>
      <c r="AF96" s="82"/>
      <c r="AG96" s="82"/>
      <c r="AH96" s="82"/>
      <c r="AI96" s="82"/>
      <c r="AJ96" s="82"/>
      <c r="AK96" s="82"/>
      <c r="AL96" s="82"/>
      <c r="AM96" s="82"/>
      <c r="AN96" s="82"/>
      <c r="AO96" s="82"/>
      <c r="AP96" s="82"/>
      <c r="AQ96" s="82"/>
      <c r="AR96" s="82"/>
      <c r="AS96" s="82"/>
      <c r="AT96" s="82"/>
      <c r="AU96" s="82"/>
      <c r="AV96" s="82"/>
      <c r="AW96" s="82"/>
      <c r="AX96" s="82"/>
      <c r="AY96" s="82"/>
      <c r="AZ96" s="82"/>
      <c r="BA96" s="82"/>
      <c r="BB96" s="82"/>
      <c r="BC96" s="82"/>
      <c r="BD96" s="82"/>
      <c r="BE96" s="82"/>
      <c r="BF96" s="82"/>
      <c r="BG96" s="82"/>
      <c r="BH96" s="82"/>
      <c r="BI96" s="82"/>
      <c r="BJ96" s="82"/>
      <c r="BK96" s="82"/>
      <c r="BL96" s="82"/>
      <c r="BM96" s="82"/>
      <c r="BN96" s="82"/>
      <c r="BO96" s="82"/>
      <c r="BP96" s="82"/>
      <c r="BQ96" s="82"/>
      <c r="BR96" s="82"/>
      <c r="BS96" s="82"/>
      <c r="BT96" s="82"/>
      <c r="BU96" s="82"/>
      <c r="BV96" s="82"/>
      <c r="BW96" s="82"/>
      <c r="BX96" s="82"/>
      <c r="BY96" s="82"/>
      <c r="BZ96" s="82"/>
      <c r="CA96" s="82"/>
      <c r="CB96" s="82"/>
      <c r="CC96" s="82"/>
      <c r="CD96" s="82"/>
      <c r="CE96" s="82"/>
      <c r="CF96" s="82"/>
      <c r="CG96" s="82"/>
      <c r="CH96" s="82"/>
      <c r="CI96" s="82"/>
      <c r="CJ96" s="82"/>
      <c r="CK96" s="82"/>
      <c r="CL96" s="82"/>
      <c r="CM96" s="82"/>
      <c r="CN96" s="82"/>
      <c r="CO96" s="82"/>
      <c r="CP96" s="82"/>
      <c r="CQ96" s="82"/>
      <c r="CR96" s="82"/>
      <c r="CS96" s="82"/>
      <c r="CT96" s="82"/>
      <c r="CU96" s="82"/>
      <c r="CV96" s="82"/>
      <c r="CW96" s="82"/>
      <c r="CX96" s="82"/>
      <c r="CY96" s="82"/>
      <c r="CZ96" s="82"/>
      <c r="DA96" s="82"/>
      <c r="DB96" s="82"/>
      <c r="DC96" s="82"/>
      <c r="DD96" s="82"/>
      <c r="DE96" s="82"/>
      <c r="DF96" s="82"/>
      <c r="DG96" s="82"/>
      <c r="DH96" s="82"/>
      <c r="DI96" s="82"/>
      <c r="DJ96" s="82"/>
      <c r="DK96" s="82"/>
      <c r="DL96" s="82"/>
      <c r="DM96" s="82"/>
      <c r="DN96" s="82"/>
      <c r="DO96" s="82"/>
      <c r="DP96" s="82"/>
      <c r="DQ96" s="82"/>
      <c r="DR96" s="82"/>
      <c r="DS96" s="82"/>
      <c r="DT96" s="82"/>
      <c r="DU96" s="82"/>
      <c r="DV96" s="82"/>
      <c r="DW96" s="82"/>
      <c r="DX96" s="82"/>
      <c r="DY96" s="82"/>
      <c r="DZ96" s="82"/>
      <c r="EA96" s="82"/>
      <c r="EB96" s="82"/>
      <c r="EC96" s="82"/>
      <c r="ED96" s="82"/>
      <c r="EE96" s="82"/>
      <c r="EF96" s="82"/>
      <c r="EG96" s="82"/>
      <c r="EH96" s="82"/>
      <c r="EI96" s="82"/>
      <c r="EJ96" s="82"/>
      <c r="EK96" s="82"/>
      <c r="EL96" s="82"/>
      <c r="EM96" s="82"/>
      <c r="EN96" s="82"/>
      <c r="EO96" s="82"/>
      <c r="EP96" s="82"/>
      <c r="EQ96" s="82"/>
      <c r="ER96" s="44"/>
      <c r="ES96" s="44"/>
    </row>
    <row r="97" spans="4:149" ht="20.25" customHeight="1" x14ac:dyDescent="0.25">
      <c r="D97" s="80"/>
      <c r="E97" s="80"/>
      <c r="F97" s="81"/>
      <c r="G97" s="82"/>
      <c r="H97" s="82"/>
      <c r="I97" s="82"/>
      <c r="J97" s="82"/>
      <c r="K97" s="82"/>
      <c r="L97" s="82"/>
      <c r="M97" s="82"/>
      <c r="N97" s="82"/>
      <c r="O97" s="82"/>
      <c r="P97" s="82"/>
      <c r="Q97" s="82"/>
      <c r="R97" s="82"/>
      <c r="S97" s="82"/>
      <c r="T97" s="82"/>
      <c r="U97" s="82"/>
      <c r="V97" s="82"/>
      <c r="W97" s="82"/>
      <c r="X97" s="82"/>
      <c r="Y97" s="82"/>
      <c r="Z97" s="82"/>
      <c r="AA97" s="82"/>
      <c r="AB97" s="82"/>
      <c r="AC97" s="82"/>
      <c r="AD97" s="82"/>
      <c r="AE97" s="82"/>
      <c r="AF97" s="82"/>
      <c r="AG97" s="82"/>
      <c r="AH97" s="82"/>
      <c r="AI97" s="82"/>
      <c r="AJ97" s="82"/>
      <c r="AK97" s="82"/>
      <c r="AL97" s="82"/>
      <c r="AM97" s="82"/>
      <c r="AN97" s="82"/>
      <c r="AO97" s="82"/>
      <c r="AP97" s="82"/>
      <c r="AQ97" s="82"/>
      <c r="AR97" s="82"/>
      <c r="AS97" s="82"/>
      <c r="AT97" s="82"/>
      <c r="AU97" s="82"/>
      <c r="AV97" s="82"/>
      <c r="AW97" s="82"/>
      <c r="AX97" s="82"/>
      <c r="AY97" s="82"/>
      <c r="AZ97" s="82"/>
      <c r="BA97" s="82"/>
      <c r="BB97" s="82"/>
      <c r="BC97" s="82"/>
      <c r="BD97" s="82"/>
      <c r="BE97" s="82"/>
      <c r="BF97" s="82"/>
      <c r="BG97" s="82"/>
      <c r="BH97" s="82"/>
      <c r="BI97" s="82"/>
      <c r="BJ97" s="82"/>
      <c r="BK97" s="82"/>
      <c r="BL97" s="82"/>
      <c r="BM97" s="82"/>
      <c r="BN97" s="82"/>
      <c r="BO97" s="82"/>
      <c r="BP97" s="82"/>
      <c r="BQ97" s="82"/>
      <c r="BR97" s="82"/>
      <c r="BS97" s="82"/>
      <c r="BT97" s="82"/>
      <c r="BU97" s="82"/>
      <c r="BV97" s="82"/>
      <c r="BW97" s="82"/>
      <c r="BX97" s="82"/>
      <c r="BY97" s="82"/>
      <c r="BZ97" s="82"/>
      <c r="CA97" s="82"/>
      <c r="CB97" s="82"/>
      <c r="CC97" s="82"/>
      <c r="CD97" s="82"/>
      <c r="CE97" s="82"/>
      <c r="CF97" s="82"/>
      <c r="CG97" s="82"/>
      <c r="CH97" s="82"/>
      <c r="CI97" s="82"/>
      <c r="CJ97" s="82"/>
      <c r="CK97" s="82"/>
      <c r="CL97" s="82"/>
      <c r="CM97" s="82"/>
      <c r="CN97" s="82"/>
      <c r="CO97" s="82"/>
      <c r="CP97" s="82"/>
      <c r="CQ97" s="82"/>
      <c r="CR97" s="82"/>
      <c r="CS97" s="82"/>
      <c r="CT97" s="82"/>
      <c r="CU97" s="82"/>
      <c r="CV97" s="82"/>
      <c r="CW97" s="82"/>
      <c r="CX97" s="82"/>
      <c r="CY97" s="82"/>
      <c r="CZ97" s="82"/>
      <c r="DA97" s="82"/>
      <c r="DB97" s="82"/>
      <c r="DC97" s="82"/>
      <c r="DD97" s="82"/>
      <c r="DE97" s="82"/>
      <c r="DF97" s="82"/>
      <c r="DG97" s="82"/>
      <c r="DH97" s="82"/>
      <c r="DI97" s="82"/>
      <c r="DJ97" s="82"/>
      <c r="DK97" s="82"/>
      <c r="DL97" s="82"/>
      <c r="DM97" s="82"/>
      <c r="DN97" s="82"/>
      <c r="DO97" s="82"/>
      <c r="DP97" s="82"/>
      <c r="DQ97" s="82"/>
      <c r="DR97" s="82"/>
      <c r="DS97" s="82"/>
      <c r="DT97" s="82"/>
      <c r="DU97" s="82"/>
      <c r="DV97" s="82"/>
      <c r="DW97" s="82"/>
      <c r="DX97" s="82"/>
      <c r="DY97" s="82"/>
      <c r="DZ97" s="82"/>
      <c r="EA97" s="82"/>
      <c r="EB97" s="82"/>
      <c r="EC97" s="82"/>
      <c r="ED97" s="82"/>
      <c r="EE97" s="82"/>
      <c r="EF97" s="82"/>
      <c r="EG97" s="82"/>
      <c r="EH97" s="82"/>
      <c r="EI97" s="82"/>
      <c r="EJ97" s="82"/>
      <c r="EK97" s="82"/>
      <c r="EL97" s="82"/>
      <c r="EM97" s="82"/>
      <c r="EN97" s="82"/>
      <c r="EO97" s="82"/>
      <c r="EP97" s="82"/>
      <c r="EQ97" s="82"/>
      <c r="ER97" s="44"/>
      <c r="ES97" s="44"/>
    </row>
    <row r="98" spans="4:149" ht="20.25" customHeight="1" x14ac:dyDescent="0.25">
      <c r="D98" s="80"/>
      <c r="E98" s="80"/>
      <c r="F98" s="81"/>
      <c r="G98" s="82"/>
      <c r="H98" s="82"/>
      <c r="I98" s="82"/>
      <c r="J98" s="82"/>
      <c r="K98" s="82"/>
      <c r="L98" s="82"/>
      <c r="M98" s="82"/>
      <c r="N98" s="82"/>
      <c r="O98" s="82"/>
      <c r="P98" s="82"/>
      <c r="Q98" s="82"/>
      <c r="R98" s="82"/>
      <c r="S98" s="82"/>
      <c r="T98" s="82"/>
      <c r="U98" s="82"/>
      <c r="V98" s="82"/>
      <c r="W98" s="82"/>
      <c r="X98" s="82"/>
      <c r="Y98" s="82"/>
      <c r="Z98" s="82"/>
      <c r="AA98" s="82"/>
      <c r="AB98" s="82"/>
      <c r="AC98" s="82"/>
      <c r="AD98" s="82"/>
      <c r="AE98" s="82"/>
      <c r="AF98" s="82"/>
      <c r="AG98" s="82"/>
      <c r="AH98" s="82"/>
      <c r="AI98" s="82"/>
      <c r="AJ98" s="82"/>
      <c r="AK98" s="82"/>
      <c r="AL98" s="82"/>
      <c r="AM98" s="82"/>
      <c r="AN98" s="82"/>
      <c r="AO98" s="82"/>
      <c r="AP98" s="82"/>
      <c r="AQ98" s="82"/>
      <c r="AR98" s="82"/>
      <c r="AS98" s="82"/>
      <c r="AT98" s="82"/>
      <c r="AU98" s="82"/>
      <c r="AV98" s="82"/>
      <c r="AW98" s="82"/>
      <c r="AX98" s="82"/>
      <c r="AY98" s="82"/>
      <c r="AZ98" s="82"/>
      <c r="BA98" s="82"/>
      <c r="BB98" s="82"/>
      <c r="BC98" s="82"/>
      <c r="BD98" s="82"/>
      <c r="BE98" s="82"/>
      <c r="BF98" s="82"/>
      <c r="BG98" s="82"/>
      <c r="BH98" s="82"/>
      <c r="BI98" s="82"/>
      <c r="BJ98" s="82"/>
      <c r="BK98" s="82"/>
      <c r="BL98" s="82"/>
      <c r="BM98" s="82"/>
      <c r="BN98" s="82"/>
      <c r="BO98" s="82"/>
      <c r="BP98" s="82"/>
      <c r="BQ98" s="82"/>
      <c r="BR98" s="82"/>
      <c r="BS98" s="82"/>
      <c r="BT98" s="82"/>
      <c r="BU98" s="82"/>
      <c r="BV98" s="82"/>
      <c r="BW98" s="82"/>
      <c r="BX98" s="82"/>
      <c r="BY98" s="82"/>
      <c r="BZ98" s="82"/>
      <c r="CA98" s="82"/>
      <c r="CB98" s="82"/>
      <c r="CC98" s="82"/>
      <c r="CD98" s="82"/>
      <c r="CE98" s="82"/>
      <c r="CF98" s="82"/>
      <c r="CG98" s="82"/>
      <c r="CH98" s="82"/>
      <c r="CI98" s="82"/>
      <c r="CJ98" s="82"/>
      <c r="CK98" s="82"/>
      <c r="CL98" s="82"/>
      <c r="CM98" s="82"/>
      <c r="CN98" s="82"/>
      <c r="CO98" s="82"/>
      <c r="CP98" s="82"/>
      <c r="CQ98" s="82"/>
      <c r="CR98" s="82"/>
      <c r="CS98" s="82"/>
      <c r="CT98" s="82"/>
      <c r="CU98" s="82"/>
      <c r="CV98" s="82"/>
      <c r="CW98" s="82"/>
      <c r="CX98" s="82"/>
      <c r="CY98" s="82"/>
      <c r="CZ98" s="82"/>
      <c r="DA98" s="82"/>
      <c r="DB98" s="82"/>
      <c r="DC98" s="82"/>
      <c r="DD98" s="82"/>
      <c r="DE98" s="82"/>
      <c r="DF98" s="82"/>
      <c r="DG98" s="82"/>
      <c r="DH98" s="82"/>
      <c r="DI98" s="82"/>
      <c r="DJ98" s="82"/>
      <c r="DK98" s="82"/>
      <c r="DL98" s="82"/>
      <c r="DM98" s="82"/>
      <c r="DN98" s="82"/>
      <c r="DO98" s="82"/>
      <c r="DP98" s="82"/>
      <c r="DQ98" s="82"/>
      <c r="DR98" s="82"/>
      <c r="DS98" s="82"/>
      <c r="DT98" s="82"/>
      <c r="DU98" s="82"/>
      <c r="DV98" s="82"/>
      <c r="DW98" s="82"/>
      <c r="DX98" s="82"/>
      <c r="DY98" s="82"/>
      <c r="DZ98" s="82"/>
      <c r="EA98" s="82"/>
      <c r="EB98" s="82"/>
      <c r="EC98" s="82"/>
      <c r="ED98" s="82"/>
      <c r="EE98" s="82"/>
      <c r="EF98" s="82"/>
      <c r="EG98" s="82"/>
      <c r="EH98" s="82"/>
      <c r="EI98" s="82"/>
      <c r="EJ98" s="82"/>
      <c r="EK98" s="82"/>
      <c r="EL98" s="82"/>
      <c r="EM98" s="82"/>
      <c r="EN98" s="82"/>
      <c r="EO98" s="82"/>
      <c r="EP98" s="82"/>
      <c r="EQ98" s="82"/>
      <c r="ER98" s="44"/>
      <c r="ES98" s="44"/>
    </row>
    <row r="99" spans="4:149" ht="20.25" customHeight="1" x14ac:dyDescent="0.25">
      <c r="D99" s="80"/>
      <c r="E99" s="80"/>
      <c r="F99" s="81"/>
      <c r="G99" s="82"/>
      <c r="H99" s="82"/>
      <c r="I99" s="82"/>
      <c r="J99" s="82"/>
      <c r="K99" s="82"/>
      <c r="L99" s="82"/>
      <c r="M99" s="82"/>
      <c r="N99" s="82"/>
      <c r="O99" s="82"/>
      <c r="P99" s="82"/>
      <c r="Q99" s="82"/>
      <c r="R99" s="82"/>
      <c r="S99" s="82"/>
      <c r="T99" s="82"/>
      <c r="U99" s="82"/>
      <c r="V99" s="82"/>
      <c r="W99" s="82"/>
      <c r="X99" s="82"/>
      <c r="Y99" s="82"/>
      <c r="Z99" s="82"/>
      <c r="AA99" s="82"/>
      <c r="AB99" s="82"/>
      <c r="AC99" s="82"/>
      <c r="AD99" s="82"/>
      <c r="AE99" s="82"/>
      <c r="AF99" s="82"/>
      <c r="AG99" s="82"/>
      <c r="AH99" s="82"/>
      <c r="AI99" s="82"/>
      <c r="AJ99" s="82"/>
      <c r="AK99" s="82"/>
      <c r="AL99" s="82"/>
      <c r="AM99" s="82"/>
      <c r="AN99" s="82"/>
      <c r="AO99" s="82"/>
      <c r="AP99" s="82"/>
      <c r="AQ99" s="82"/>
      <c r="AR99" s="82"/>
      <c r="AS99" s="82"/>
      <c r="AT99" s="82"/>
      <c r="AU99" s="82"/>
      <c r="AV99" s="82"/>
      <c r="AW99" s="82"/>
      <c r="AX99" s="82"/>
      <c r="AY99" s="82"/>
      <c r="AZ99" s="82"/>
      <c r="BA99" s="82"/>
      <c r="BB99" s="82"/>
      <c r="BC99" s="82"/>
      <c r="BD99" s="82"/>
      <c r="BE99" s="82"/>
      <c r="BF99" s="82"/>
      <c r="BG99" s="82"/>
      <c r="BH99" s="82"/>
      <c r="BI99" s="82"/>
      <c r="BJ99" s="82"/>
      <c r="BK99" s="82"/>
      <c r="BL99" s="82"/>
      <c r="BM99" s="82"/>
      <c r="BN99" s="82"/>
      <c r="BO99" s="82"/>
      <c r="BP99" s="82"/>
      <c r="BQ99" s="82"/>
      <c r="BR99" s="82"/>
      <c r="BS99" s="82"/>
      <c r="BT99" s="82"/>
      <c r="BU99" s="82"/>
      <c r="BV99" s="82"/>
      <c r="BW99" s="82"/>
      <c r="BX99" s="82"/>
      <c r="BY99" s="82"/>
      <c r="BZ99" s="82"/>
      <c r="CA99" s="82"/>
      <c r="CB99" s="82"/>
      <c r="CC99" s="82"/>
      <c r="CD99" s="82"/>
      <c r="CE99" s="82"/>
      <c r="CF99" s="82"/>
      <c r="CG99" s="82"/>
      <c r="CH99" s="82"/>
      <c r="CI99" s="82"/>
      <c r="CJ99" s="82"/>
      <c r="CK99" s="82"/>
      <c r="CL99" s="82"/>
      <c r="CM99" s="82"/>
      <c r="CN99" s="82"/>
      <c r="CO99" s="82"/>
      <c r="CP99" s="82"/>
      <c r="CQ99" s="82"/>
      <c r="CR99" s="82"/>
      <c r="CS99" s="82"/>
      <c r="CT99" s="82"/>
      <c r="CU99" s="82"/>
      <c r="CV99" s="82"/>
      <c r="CW99" s="82"/>
      <c r="CX99" s="82"/>
      <c r="CY99" s="82"/>
      <c r="CZ99" s="82"/>
      <c r="DA99" s="82"/>
      <c r="DB99" s="82"/>
      <c r="DC99" s="82"/>
      <c r="DD99" s="82"/>
      <c r="DE99" s="82"/>
      <c r="DF99" s="82"/>
      <c r="DG99" s="82"/>
      <c r="DH99" s="82"/>
      <c r="DI99" s="82"/>
      <c r="DJ99" s="82"/>
      <c r="DK99" s="82"/>
      <c r="DL99" s="82"/>
      <c r="DM99" s="82"/>
      <c r="DN99" s="82"/>
      <c r="DO99" s="82"/>
      <c r="DP99" s="82"/>
      <c r="DQ99" s="82"/>
      <c r="DR99" s="82"/>
      <c r="DS99" s="82"/>
      <c r="DT99" s="82"/>
      <c r="DU99" s="82"/>
      <c r="DV99" s="82"/>
      <c r="DW99" s="82"/>
      <c r="DX99" s="82"/>
      <c r="DY99" s="82"/>
      <c r="DZ99" s="82"/>
      <c r="EA99" s="82"/>
      <c r="EB99" s="82"/>
      <c r="EC99" s="82"/>
      <c r="ED99" s="82"/>
      <c r="EE99" s="82"/>
      <c r="EF99" s="82"/>
      <c r="EG99" s="82"/>
      <c r="EH99" s="82"/>
      <c r="EI99" s="82"/>
      <c r="EJ99" s="82"/>
      <c r="EK99" s="82"/>
      <c r="EL99" s="82"/>
      <c r="EM99" s="82"/>
      <c r="EN99" s="82"/>
      <c r="EO99" s="82"/>
      <c r="EP99" s="82"/>
      <c r="EQ99" s="82"/>
      <c r="ER99" s="44"/>
      <c r="ES99" s="44"/>
    </row>
    <row r="100" spans="4:149" ht="20.25" customHeight="1" x14ac:dyDescent="0.25">
      <c r="D100" s="80"/>
      <c r="E100" s="80"/>
      <c r="F100" s="81"/>
      <c r="G100" s="82"/>
      <c r="H100" s="82"/>
      <c r="I100" s="82"/>
      <c r="J100" s="82"/>
      <c r="K100" s="82"/>
      <c r="L100" s="82"/>
      <c r="M100" s="82"/>
      <c r="N100" s="82"/>
      <c r="O100" s="82"/>
      <c r="P100" s="82"/>
      <c r="Q100" s="82"/>
      <c r="R100" s="82"/>
      <c r="S100" s="82"/>
      <c r="T100" s="82"/>
      <c r="U100" s="82"/>
      <c r="V100" s="82"/>
      <c r="W100" s="82"/>
      <c r="X100" s="82"/>
      <c r="Y100" s="82"/>
      <c r="Z100" s="82"/>
      <c r="AA100" s="82"/>
      <c r="AB100" s="82"/>
      <c r="AC100" s="82"/>
      <c r="AD100" s="82"/>
      <c r="AE100" s="82"/>
      <c r="AF100" s="82"/>
      <c r="AG100" s="82"/>
      <c r="AH100" s="82"/>
      <c r="AI100" s="82"/>
      <c r="AJ100" s="82"/>
      <c r="AK100" s="82"/>
      <c r="AL100" s="82"/>
      <c r="AM100" s="82"/>
      <c r="AN100" s="82"/>
      <c r="AO100" s="82"/>
      <c r="AP100" s="82"/>
      <c r="AQ100" s="82"/>
      <c r="AR100" s="82"/>
      <c r="AS100" s="82"/>
      <c r="AT100" s="82"/>
      <c r="AU100" s="82"/>
      <c r="AV100" s="82"/>
      <c r="AW100" s="82"/>
      <c r="AX100" s="82"/>
      <c r="AY100" s="82"/>
      <c r="AZ100" s="82"/>
      <c r="BA100" s="82"/>
      <c r="BB100" s="82"/>
      <c r="BC100" s="82"/>
      <c r="BD100" s="82"/>
      <c r="BE100" s="82"/>
      <c r="BF100" s="82"/>
      <c r="BG100" s="82"/>
      <c r="BH100" s="82"/>
      <c r="BI100" s="82"/>
      <c r="BJ100" s="82"/>
      <c r="BK100" s="82"/>
      <c r="BL100" s="82"/>
      <c r="BM100" s="82"/>
      <c r="BN100" s="82"/>
      <c r="BO100" s="82"/>
      <c r="BP100" s="82"/>
      <c r="BQ100" s="82"/>
      <c r="BR100" s="82"/>
      <c r="BS100" s="82"/>
      <c r="BT100" s="82"/>
      <c r="BU100" s="82"/>
      <c r="BV100" s="82"/>
      <c r="BW100" s="82"/>
      <c r="BX100" s="82"/>
      <c r="BY100" s="82"/>
      <c r="BZ100" s="82"/>
      <c r="CA100" s="82"/>
      <c r="CB100" s="82"/>
      <c r="CC100" s="82"/>
      <c r="CD100" s="82"/>
      <c r="CE100" s="82"/>
      <c r="CF100" s="82"/>
      <c r="CG100" s="82"/>
      <c r="CH100" s="82"/>
      <c r="CI100" s="82"/>
      <c r="CJ100" s="82"/>
      <c r="CK100" s="82"/>
      <c r="CL100" s="82"/>
      <c r="CM100" s="82"/>
      <c r="CN100" s="82"/>
      <c r="CO100" s="82"/>
      <c r="CP100" s="82"/>
      <c r="CQ100" s="82"/>
      <c r="CR100" s="82"/>
      <c r="CS100" s="82"/>
      <c r="CT100" s="82"/>
      <c r="CU100" s="82"/>
      <c r="CV100" s="82"/>
      <c r="CW100" s="82"/>
      <c r="CX100" s="82"/>
      <c r="CY100" s="82"/>
      <c r="CZ100" s="82"/>
      <c r="DA100" s="82"/>
      <c r="DB100" s="82"/>
      <c r="DC100" s="82"/>
      <c r="DD100" s="82"/>
      <c r="DE100" s="82"/>
      <c r="DF100" s="82"/>
      <c r="DG100" s="82"/>
      <c r="DH100" s="82"/>
      <c r="DI100" s="82"/>
      <c r="DJ100" s="82"/>
      <c r="DK100" s="82"/>
      <c r="DL100" s="82"/>
      <c r="DM100" s="82"/>
      <c r="DN100" s="82"/>
      <c r="DO100" s="82"/>
      <c r="DP100" s="82"/>
      <c r="DQ100" s="82"/>
      <c r="DR100" s="82"/>
      <c r="DS100" s="82"/>
      <c r="DT100" s="82"/>
      <c r="DU100" s="82"/>
      <c r="DV100" s="82"/>
      <c r="DW100" s="82"/>
      <c r="DX100" s="82"/>
      <c r="DY100" s="82"/>
      <c r="DZ100" s="82"/>
      <c r="EA100" s="82"/>
      <c r="EB100" s="82"/>
      <c r="EC100" s="82"/>
      <c r="ED100" s="82"/>
      <c r="EE100" s="82"/>
      <c r="EF100" s="82"/>
      <c r="EG100" s="82"/>
      <c r="EH100" s="82"/>
      <c r="EI100" s="82"/>
      <c r="EJ100" s="82"/>
      <c r="EK100" s="82"/>
      <c r="EL100" s="82"/>
      <c r="EM100" s="82"/>
      <c r="EN100" s="82"/>
      <c r="EO100" s="82"/>
      <c r="EP100" s="82"/>
      <c r="EQ100" s="82"/>
      <c r="ER100" s="44"/>
      <c r="ES100" s="44"/>
    </row>
  </sheetData>
  <mergeCells count="89">
    <mergeCell ref="C10:C16"/>
    <mergeCell ref="A1:E3"/>
    <mergeCell ref="A4:E4"/>
    <mergeCell ref="A5:E5"/>
    <mergeCell ref="A7:G8"/>
    <mergeCell ref="A10:A16"/>
    <mergeCell ref="B10:B16"/>
    <mergeCell ref="F3:EQ3"/>
    <mergeCell ref="F5:FA5"/>
    <mergeCell ref="F4:FA4"/>
    <mergeCell ref="F1:FA1"/>
    <mergeCell ref="F2:FA2"/>
    <mergeCell ref="H7:EQ7"/>
    <mergeCell ref="ER3:FA3"/>
    <mergeCell ref="FA7:FA9"/>
    <mergeCell ref="EZ7:EZ9"/>
    <mergeCell ref="N50:T50"/>
    <mergeCell ref="G51:M51"/>
    <mergeCell ref="N51:T51"/>
    <mergeCell ref="G52:M52"/>
    <mergeCell ref="N52:T52"/>
    <mergeCell ref="G50:M50"/>
    <mergeCell ref="EZ17:EZ23"/>
    <mergeCell ref="EZ24:EZ30"/>
    <mergeCell ref="EZ38:EZ44"/>
    <mergeCell ref="A17:A23"/>
    <mergeCell ref="A45:E47"/>
    <mergeCell ref="C17:C23"/>
    <mergeCell ref="D24:D30"/>
    <mergeCell ref="E24:E30"/>
    <mergeCell ref="B24:B30"/>
    <mergeCell ref="B17:B23"/>
    <mergeCell ref="A38:A44"/>
    <mergeCell ref="A31:A37"/>
    <mergeCell ref="B31:B37"/>
    <mergeCell ref="C31:C37"/>
    <mergeCell ref="D31:D37"/>
    <mergeCell ref="E31:E37"/>
    <mergeCell ref="FB38:FB44"/>
    <mergeCell ref="FB24:FB30"/>
    <mergeCell ref="FB10:FB16"/>
    <mergeCell ref="FB17:FB23"/>
    <mergeCell ref="FA38:FA44"/>
    <mergeCell ref="FB31:FB37"/>
    <mergeCell ref="FA17:FA23"/>
    <mergeCell ref="FA31:FA37"/>
    <mergeCell ref="FA24:FA30"/>
    <mergeCell ref="EX31:EX37"/>
    <mergeCell ref="EY31:EY37"/>
    <mergeCell ref="ER45:FA47"/>
    <mergeCell ref="EW38:EW44"/>
    <mergeCell ref="EX38:EX44"/>
    <mergeCell ref="EY38:EY44"/>
    <mergeCell ref="EW31:EW37"/>
    <mergeCell ref="EZ31:EZ37"/>
    <mergeCell ref="EW24:EW30"/>
    <mergeCell ref="EX24:EX30"/>
    <mergeCell ref="EY24:EY30"/>
    <mergeCell ref="A24:A30"/>
    <mergeCell ref="C24:C30"/>
    <mergeCell ref="AB8:BE8"/>
    <mergeCell ref="BF8:CI8"/>
    <mergeCell ref="EX17:EX23"/>
    <mergeCell ref="EY17:EY23"/>
    <mergeCell ref="B38:B44"/>
    <mergeCell ref="C38:C44"/>
    <mergeCell ref="D38:D44"/>
    <mergeCell ref="E38:E44"/>
    <mergeCell ref="E17:E23"/>
    <mergeCell ref="D17:D23"/>
    <mergeCell ref="EW17:EW23"/>
    <mergeCell ref="D10:D16"/>
    <mergeCell ref="E10:E16"/>
    <mergeCell ref="H8:AA8"/>
    <mergeCell ref="EY7:EY9"/>
    <mergeCell ref="DN8:EQ8"/>
    <mergeCell ref="CJ8:DM8"/>
    <mergeCell ref="EX7:EX9"/>
    <mergeCell ref="EV7:EV9"/>
    <mergeCell ref="EW7:EW9"/>
    <mergeCell ref="ET7:ET9"/>
    <mergeCell ref="ES7:ES9"/>
    <mergeCell ref="ER7:ER9"/>
    <mergeCell ref="EU7:EU9"/>
    <mergeCell ref="EZ10:EZ16"/>
    <mergeCell ref="EX10:EX16"/>
    <mergeCell ref="EY10:EY16"/>
    <mergeCell ref="EW10:EW16"/>
    <mergeCell ref="FA10:FA16"/>
  </mergeCells>
  <dataValidations count="2">
    <dataValidation type="custom" allowBlank="1" showErrorMessage="1" sqref="EX10 EX17 EX24 EX31 EX38" xr:uid="{00000000-0002-0000-0100-000000000000}">
      <formula1>AND(GTE(LEN(EX10),MIN((0),(500))),LTE(LEN(EX10),MAX((0),(500))))</formula1>
    </dataValidation>
    <dataValidation type="custom" allowBlank="1" showErrorMessage="1" sqref="EW10 EW17 EW31" xr:uid="{00000000-0002-0000-0100-000001000000}">
      <formula1>LTE(LEN(EW10),(3000))</formula1>
    </dataValidation>
  </dataValidations>
  <printOptions horizontalCentered="1" verticalCentered="1"/>
  <pageMargins left="0" right="0" top="0.74803149606299213" bottom="0" header="0" footer="0"/>
  <pageSetup scale="20" orientation="landscape"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G100"/>
  <sheetViews>
    <sheetView zoomScale="95" zoomScaleNormal="95" workbookViewId="0">
      <selection activeCell="A9" sqref="A9:A16"/>
    </sheetView>
  </sheetViews>
  <sheetFormatPr baseColWidth="10" defaultColWidth="14.42578125" defaultRowHeight="15" customHeight="1" x14ac:dyDescent="0.25"/>
  <cols>
    <col min="1" max="1" width="13.7109375" customWidth="1"/>
    <col min="2" max="2" width="16.42578125" customWidth="1"/>
    <col min="3" max="3" width="28.7109375" customWidth="1"/>
    <col min="4" max="4" width="7.140625" customWidth="1"/>
    <col min="5" max="5" width="8.42578125" customWidth="1"/>
    <col min="6" max="6" width="8" customWidth="1"/>
    <col min="7" max="7" width="5.42578125" customWidth="1"/>
    <col min="8" max="8" width="6.42578125" customWidth="1"/>
    <col min="9" max="10" width="5.7109375" customWidth="1"/>
    <col min="11" max="11" width="5.85546875" customWidth="1"/>
    <col min="12" max="12" width="6.42578125" customWidth="1"/>
    <col min="13" max="13" width="5.28515625" customWidth="1"/>
    <col min="14" max="14" width="5.85546875" customWidth="1"/>
    <col min="15" max="15" width="6.28515625" customWidth="1"/>
    <col min="16" max="16" width="5.42578125" customWidth="1"/>
    <col min="17" max="17" width="5.85546875" customWidth="1"/>
    <col min="18" max="18" width="7" customWidth="1"/>
    <col min="19" max="19" width="7.42578125" customWidth="1"/>
    <col min="20" max="20" width="9.28515625" customWidth="1"/>
    <col min="21" max="21" width="8.85546875" customWidth="1"/>
    <col min="22" max="22" width="42" customWidth="1"/>
    <col min="23" max="33" width="10.85546875" customWidth="1"/>
  </cols>
  <sheetData>
    <row r="1" spans="1:33" ht="12.75" customHeight="1" x14ac:dyDescent="0.3">
      <c r="A1" s="555"/>
      <c r="B1" s="477"/>
      <c r="C1" s="477"/>
      <c r="D1" s="596" t="s">
        <v>0</v>
      </c>
      <c r="E1" s="597"/>
      <c r="F1" s="597"/>
      <c r="G1" s="597"/>
      <c r="H1" s="597"/>
      <c r="I1" s="597"/>
      <c r="J1" s="597"/>
      <c r="K1" s="597"/>
      <c r="L1" s="597"/>
      <c r="M1" s="597"/>
      <c r="N1" s="597"/>
      <c r="O1" s="597"/>
      <c r="P1" s="597"/>
      <c r="Q1" s="597"/>
      <c r="R1" s="597"/>
      <c r="S1" s="597"/>
      <c r="T1" s="597"/>
      <c r="U1" s="597"/>
      <c r="V1" s="598"/>
      <c r="W1" s="93"/>
      <c r="X1" s="93"/>
      <c r="Y1" s="93"/>
      <c r="Z1" s="93"/>
      <c r="AA1" s="93"/>
      <c r="AB1" s="93"/>
      <c r="AC1" s="93"/>
      <c r="AD1" s="93"/>
      <c r="AE1" s="93"/>
      <c r="AF1" s="93"/>
      <c r="AG1" s="93"/>
    </row>
    <row r="2" spans="1:33" ht="24" customHeight="1" x14ac:dyDescent="0.3">
      <c r="A2" s="479"/>
      <c r="B2" s="480"/>
      <c r="C2" s="480"/>
      <c r="D2" s="599" t="s">
        <v>357</v>
      </c>
      <c r="E2" s="600"/>
      <c r="F2" s="600"/>
      <c r="G2" s="600"/>
      <c r="H2" s="600"/>
      <c r="I2" s="600"/>
      <c r="J2" s="600"/>
      <c r="K2" s="600"/>
      <c r="L2" s="600"/>
      <c r="M2" s="600"/>
      <c r="N2" s="600"/>
      <c r="O2" s="600"/>
      <c r="P2" s="600"/>
      <c r="Q2" s="600"/>
      <c r="R2" s="600"/>
      <c r="S2" s="600"/>
      <c r="T2" s="600"/>
      <c r="U2" s="600"/>
      <c r="V2" s="601"/>
      <c r="W2" s="93"/>
      <c r="X2" s="93"/>
      <c r="Y2" s="93"/>
      <c r="Z2" s="93"/>
      <c r="AA2" s="93"/>
      <c r="AB2" s="93"/>
      <c r="AC2" s="93"/>
      <c r="AD2" s="93"/>
      <c r="AE2" s="93"/>
      <c r="AF2" s="93"/>
      <c r="AG2" s="93"/>
    </row>
    <row r="3" spans="1:33" ht="12.75" customHeight="1" x14ac:dyDescent="0.25">
      <c r="A3" s="482"/>
      <c r="B3" s="483"/>
      <c r="C3" s="483"/>
      <c r="D3" s="602" t="s">
        <v>358</v>
      </c>
      <c r="E3" s="584"/>
      <c r="F3" s="584"/>
      <c r="G3" s="584"/>
      <c r="H3" s="584"/>
      <c r="I3" s="584"/>
      <c r="J3" s="584"/>
      <c r="K3" s="584"/>
      <c r="L3" s="584"/>
      <c r="M3" s="584"/>
      <c r="N3" s="584"/>
      <c r="O3" s="584"/>
      <c r="P3" s="584"/>
      <c r="Q3" s="584"/>
      <c r="R3" s="584"/>
      <c r="S3" s="584"/>
      <c r="T3" s="584"/>
      <c r="U3" s="603"/>
      <c r="V3" s="354" t="s">
        <v>838</v>
      </c>
      <c r="W3" s="93"/>
      <c r="X3" s="93"/>
      <c r="Y3" s="93"/>
      <c r="Z3" s="93"/>
      <c r="AA3" s="93"/>
      <c r="AB3" s="93"/>
      <c r="AC3" s="93"/>
      <c r="AD3" s="93"/>
      <c r="AE3" s="93"/>
      <c r="AF3" s="93"/>
      <c r="AG3" s="93"/>
    </row>
    <row r="4" spans="1:33" ht="12.75" customHeight="1" x14ac:dyDescent="0.25">
      <c r="A4" s="604" t="s">
        <v>4</v>
      </c>
      <c r="B4" s="605"/>
      <c r="C4" s="606"/>
      <c r="D4" s="607" t="s">
        <v>5</v>
      </c>
      <c r="E4" s="608"/>
      <c r="F4" s="608"/>
      <c r="G4" s="608"/>
      <c r="H4" s="608"/>
      <c r="I4" s="608"/>
      <c r="J4" s="608"/>
      <c r="K4" s="608"/>
      <c r="L4" s="608"/>
      <c r="M4" s="608"/>
      <c r="N4" s="608"/>
      <c r="O4" s="608"/>
      <c r="P4" s="608"/>
      <c r="Q4" s="608"/>
      <c r="R4" s="608"/>
      <c r="S4" s="608"/>
      <c r="T4" s="608"/>
      <c r="U4" s="608"/>
      <c r="V4" s="609"/>
      <c r="W4" s="93"/>
      <c r="X4" s="93"/>
      <c r="Y4" s="93"/>
      <c r="Z4" s="93"/>
      <c r="AA4" s="93"/>
      <c r="AB4" s="93"/>
      <c r="AC4" s="93"/>
      <c r="AD4" s="93"/>
      <c r="AE4" s="93"/>
      <c r="AF4" s="93"/>
      <c r="AG4" s="93"/>
    </row>
    <row r="5" spans="1:33" ht="12.75" customHeight="1" x14ac:dyDescent="0.25">
      <c r="A5" s="583" t="s">
        <v>6</v>
      </c>
      <c r="B5" s="584"/>
      <c r="C5" s="585"/>
      <c r="D5" s="586" t="s">
        <v>7</v>
      </c>
      <c r="E5" s="587"/>
      <c r="F5" s="587"/>
      <c r="G5" s="587"/>
      <c r="H5" s="587"/>
      <c r="I5" s="587"/>
      <c r="J5" s="587"/>
      <c r="K5" s="587"/>
      <c r="L5" s="587"/>
      <c r="M5" s="587"/>
      <c r="N5" s="587"/>
      <c r="O5" s="587"/>
      <c r="P5" s="587"/>
      <c r="Q5" s="587"/>
      <c r="R5" s="587"/>
      <c r="S5" s="587"/>
      <c r="T5" s="587"/>
      <c r="U5" s="587"/>
      <c r="V5" s="588"/>
      <c r="W5" s="93"/>
      <c r="X5" s="93"/>
      <c r="Y5" s="93"/>
      <c r="Z5" s="93"/>
      <c r="AA5" s="93"/>
      <c r="AB5" s="93"/>
      <c r="AC5" s="93"/>
      <c r="AD5" s="93"/>
      <c r="AE5" s="93"/>
      <c r="AF5" s="93"/>
      <c r="AG5" s="93"/>
    </row>
    <row r="6" spans="1:33" ht="12.75" customHeight="1" x14ac:dyDescent="0.25">
      <c r="A6" s="589"/>
      <c r="B6" s="474"/>
      <c r="C6" s="474"/>
      <c r="D6" s="474"/>
      <c r="E6" s="474"/>
      <c r="F6" s="474"/>
      <c r="G6" s="474"/>
      <c r="H6" s="474"/>
      <c r="I6" s="474"/>
      <c r="J6" s="474"/>
      <c r="K6" s="474"/>
      <c r="L6" s="474"/>
      <c r="M6" s="474"/>
      <c r="N6" s="474"/>
      <c r="O6" s="474"/>
      <c r="P6" s="474"/>
      <c r="Q6" s="474"/>
      <c r="R6" s="474"/>
      <c r="S6" s="474"/>
      <c r="T6" s="474"/>
      <c r="U6" s="474"/>
      <c r="V6" s="475"/>
      <c r="W6" s="93"/>
      <c r="X6" s="93"/>
      <c r="Y6" s="93"/>
      <c r="Z6" s="93"/>
      <c r="AA6" s="93"/>
      <c r="AB6" s="93"/>
      <c r="AC6" s="93"/>
      <c r="AD6" s="93"/>
      <c r="AE6" s="93"/>
      <c r="AF6" s="93"/>
      <c r="AG6" s="93"/>
    </row>
    <row r="7" spans="1:33" ht="22.5" customHeight="1" x14ac:dyDescent="0.25">
      <c r="A7" s="590" t="s">
        <v>359</v>
      </c>
      <c r="B7" s="591" t="s">
        <v>360</v>
      </c>
      <c r="C7" s="591" t="s">
        <v>361</v>
      </c>
      <c r="D7" s="593" t="s">
        <v>362</v>
      </c>
      <c r="E7" s="594"/>
      <c r="F7" s="595" t="s">
        <v>363</v>
      </c>
      <c r="G7" s="471"/>
      <c r="H7" s="471"/>
      <c r="I7" s="471"/>
      <c r="J7" s="471"/>
      <c r="K7" s="471"/>
      <c r="L7" s="471"/>
      <c r="M7" s="471"/>
      <c r="N7" s="471"/>
      <c r="O7" s="471"/>
      <c r="P7" s="471"/>
      <c r="Q7" s="471"/>
      <c r="R7" s="471"/>
      <c r="S7" s="594"/>
      <c r="T7" s="621" t="s">
        <v>364</v>
      </c>
      <c r="U7" s="594"/>
      <c r="V7" s="622" t="s">
        <v>365</v>
      </c>
      <c r="W7" s="94"/>
      <c r="X7" s="94"/>
      <c r="Y7" s="94"/>
      <c r="Z7" s="94"/>
      <c r="AA7" s="94"/>
      <c r="AB7" s="94"/>
      <c r="AC7" s="94"/>
      <c r="AD7" s="94"/>
      <c r="AE7" s="94"/>
      <c r="AF7" s="94"/>
      <c r="AG7" s="94"/>
    </row>
    <row r="8" spans="1:33" ht="36.75" customHeight="1" x14ac:dyDescent="0.25">
      <c r="A8" s="519"/>
      <c r="B8" s="592"/>
      <c r="C8" s="592"/>
      <c r="D8" s="95" t="s">
        <v>366</v>
      </c>
      <c r="E8" s="95" t="s">
        <v>367</v>
      </c>
      <c r="F8" s="95" t="s">
        <v>368</v>
      </c>
      <c r="G8" s="96" t="s">
        <v>369</v>
      </c>
      <c r="H8" s="96" t="s">
        <v>370</v>
      </c>
      <c r="I8" s="96" t="s">
        <v>371</v>
      </c>
      <c r="J8" s="96" t="s">
        <v>372</v>
      </c>
      <c r="K8" s="96" t="s">
        <v>373</v>
      </c>
      <c r="L8" s="96" t="s">
        <v>374</v>
      </c>
      <c r="M8" s="96" t="s">
        <v>375</v>
      </c>
      <c r="N8" s="96" t="s">
        <v>376</v>
      </c>
      <c r="O8" s="96" t="s">
        <v>377</v>
      </c>
      <c r="P8" s="96" t="s">
        <v>378</v>
      </c>
      <c r="Q8" s="96" t="s">
        <v>379</v>
      </c>
      <c r="R8" s="96" t="s">
        <v>380</v>
      </c>
      <c r="S8" s="97" t="s">
        <v>381</v>
      </c>
      <c r="T8" s="97" t="s">
        <v>382</v>
      </c>
      <c r="U8" s="97" t="s">
        <v>383</v>
      </c>
      <c r="V8" s="623"/>
      <c r="W8" s="94"/>
      <c r="X8" s="94"/>
      <c r="Y8" s="94"/>
      <c r="Z8" s="94"/>
      <c r="AA8" s="94"/>
      <c r="AB8" s="94"/>
      <c r="AC8" s="94"/>
      <c r="AD8" s="94"/>
      <c r="AE8" s="94"/>
      <c r="AF8" s="94"/>
      <c r="AG8" s="94"/>
    </row>
    <row r="9" spans="1:33" ht="41.25" customHeight="1" x14ac:dyDescent="0.25">
      <c r="A9" s="564" t="s">
        <v>325</v>
      </c>
      <c r="B9" s="618" t="s">
        <v>326</v>
      </c>
      <c r="C9" s="582" t="s">
        <v>384</v>
      </c>
      <c r="D9" s="613" t="s">
        <v>385</v>
      </c>
      <c r="E9" s="613" t="s">
        <v>385</v>
      </c>
      <c r="F9" s="98" t="s">
        <v>386</v>
      </c>
      <c r="G9" s="355">
        <v>0.1</v>
      </c>
      <c r="H9" s="355">
        <v>0.05</v>
      </c>
      <c r="I9" s="355">
        <v>0.25</v>
      </c>
      <c r="J9" s="355">
        <v>0.3</v>
      </c>
      <c r="K9" s="355">
        <v>0.3</v>
      </c>
      <c r="L9" s="355"/>
      <c r="M9" s="356"/>
      <c r="N9" s="356"/>
      <c r="O9" s="356"/>
      <c r="P9" s="356"/>
      <c r="Q9" s="357"/>
      <c r="R9" s="357"/>
      <c r="S9" s="98">
        <f t="shared" ref="S9:S22" si="0">SUM(G9:R9)</f>
        <v>1</v>
      </c>
      <c r="T9" s="625">
        <v>0.45</v>
      </c>
      <c r="U9" s="624">
        <v>0.19</v>
      </c>
      <c r="V9" s="570" t="s">
        <v>835</v>
      </c>
      <c r="W9" s="94"/>
      <c r="X9" s="94"/>
      <c r="Y9" s="99"/>
      <c r="Z9" s="94"/>
      <c r="AA9" s="94"/>
      <c r="AB9" s="94"/>
      <c r="AC9" s="94"/>
      <c r="AD9" s="94"/>
      <c r="AE9" s="94"/>
      <c r="AF9" s="94"/>
      <c r="AG9" s="94"/>
    </row>
    <row r="10" spans="1:33" ht="41.25" customHeight="1" x14ac:dyDescent="0.25">
      <c r="A10" s="510"/>
      <c r="B10" s="619"/>
      <c r="C10" s="511"/>
      <c r="D10" s="511"/>
      <c r="E10" s="511"/>
      <c r="F10" s="100" t="s">
        <v>387</v>
      </c>
      <c r="G10" s="355">
        <v>7.0000000000000007E-2</v>
      </c>
      <c r="H10" s="355">
        <v>0.2</v>
      </c>
      <c r="I10" s="355">
        <v>0.56999999999999995</v>
      </c>
      <c r="J10" s="355"/>
      <c r="K10" s="355"/>
      <c r="L10" s="355"/>
      <c r="M10" s="355"/>
      <c r="N10" s="355"/>
      <c r="O10" s="355"/>
      <c r="P10" s="355"/>
      <c r="Q10" s="355"/>
      <c r="R10" s="355"/>
      <c r="S10" s="100">
        <f t="shared" si="0"/>
        <v>0.84</v>
      </c>
      <c r="T10" s="510"/>
      <c r="U10" s="511"/>
      <c r="V10" s="571"/>
      <c r="W10" s="94"/>
      <c r="X10" s="94"/>
      <c r="Y10" s="99"/>
      <c r="Z10" s="94"/>
      <c r="AA10" s="94"/>
      <c r="AB10" s="94"/>
      <c r="AC10" s="94"/>
      <c r="AD10" s="94"/>
      <c r="AE10" s="94"/>
      <c r="AF10" s="94"/>
      <c r="AG10" s="94"/>
    </row>
    <row r="11" spans="1:33" ht="48.75" customHeight="1" x14ac:dyDescent="0.25">
      <c r="A11" s="510"/>
      <c r="B11" s="619"/>
      <c r="C11" s="616" t="s">
        <v>388</v>
      </c>
      <c r="D11" s="617" t="s">
        <v>385</v>
      </c>
      <c r="E11" s="617" t="s">
        <v>385</v>
      </c>
      <c r="F11" s="98" t="s">
        <v>386</v>
      </c>
      <c r="G11" s="355">
        <v>0.01</v>
      </c>
      <c r="H11" s="355">
        <v>0.03</v>
      </c>
      <c r="I11" s="355">
        <v>0.3</v>
      </c>
      <c r="J11" s="355">
        <v>0.3</v>
      </c>
      <c r="K11" s="355">
        <v>0.36</v>
      </c>
      <c r="L11" s="355"/>
      <c r="M11" s="355"/>
      <c r="N11" s="355"/>
      <c r="O11" s="355"/>
      <c r="P11" s="355"/>
      <c r="Q11" s="355"/>
      <c r="R11" s="355"/>
      <c r="S11" s="98">
        <f t="shared" si="0"/>
        <v>0.99999999999999989</v>
      </c>
      <c r="T11" s="510"/>
      <c r="U11" s="573">
        <v>0.17</v>
      </c>
      <c r="V11" s="570" t="s">
        <v>389</v>
      </c>
      <c r="W11" s="94"/>
      <c r="X11" s="94"/>
      <c r="Y11" s="99"/>
      <c r="Z11" s="94"/>
      <c r="AA11" s="94"/>
      <c r="AB11" s="94"/>
      <c r="AC11" s="94"/>
      <c r="AD11" s="94"/>
      <c r="AE11" s="94"/>
      <c r="AF11" s="94"/>
      <c r="AG11" s="94"/>
    </row>
    <row r="12" spans="1:33" ht="41.25" customHeight="1" x14ac:dyDescent="0.25">
      <c r="A12" s="510"/>
      <c r="B12" s="619"/>
      <c r="C12" s="511"/>
      <c r="D12" s="511"/>
      <c r="E12" s="511"/>
      <c r="F12" s="100" t="s">
        <v>387</v>
      </c>
      <c r="G12" s="355">
        <v>0.03</v>
      </c>
      <c r="H12" s="355">
        <v>0.13</v>
      </c>
      <c r="I12" s="355">
        <v>0.41</v>
      </c>
      <c r="J12" s="355"/>
      <c r="K12" s="355"/>
      <c r="L12" s="355"/>
      <c r="M12" s="355"/>
      <c r="N12" s="355"/>
      <c r="O12" s="355"/>
      <c r="P12" s="355"/>
      <c r="Q12" s="355"/>
      <c r="R12" s="355"/>
      <c r="S12" s="100">
        <f t="shared" si="0"/>
        <v>0.56999999999999995</v>
      </c>
      <c r="T12" s="510"/>
      <c r="U12" s="511"/>
      <c r="V12" s="571"/>
      <c r="W12" s="94"/>
      <c r="X12" s="94"/>
      <c r="Y12" s="99"/>
      <c r="Z12" s="94"/>
      <c r="AA12" s="94"/>
      <c r="AB12" s="94"/>
      <c r="AC12" s="94"/>
      <c r="AD12" s="94"/>
      <c r="AE12" s="94"/>
      <c r="AF12" s="94"/>
      <c r="AG12" s="94"/>
    </row>
    <row r="13" spans="1:33" ht="41.25" customHeight="1" x14ac:dyDescent="0.25">
      <c r="A13" s="510"/>
      <c r="B13" s="619"/>
      <c r="C13" s="616" t="s">
        <v>390</v>
      </c>
      <c r="D13" s="617" t="s">
        <v>385</v>
      </c>
      <c r="E13" s="617" t="s">
        <v>385</v>
      </c>
      <c r="F13" s="98" t="s">
        <v>386</v>
      </c>
      <c r="G13" s="355">
        <v>0.02</v>
      </c>
      <c r="H13" s="355">
        <v>0.22</v>
      </c>
      <c r="I13" s="355">
        <v>0.25</v>
      </c>
      <c r="J13" s="355">
        <v>0.25</v>
      </c>
      <c r="K13" s="355">
        <v>0.26</v>
      </c>
      <c r="L13" s="355"/>
      <c r="M13" s="355"/>
      <c r="N13" s="355"/>
      <c r="O13" s="355"/>
      <c r="P13" s="355"/>
      <c r="Q13" s="355"/>
      <c r="R13" s="355"/>
      <c r="S13" s="98">
        <f t="shared" si="0"/>
        <v>1</v>
      </c>
      <c r="T13" s="510"/>
      <c r="U13" s="573">
        <v>0.02</v>
      </c>
      <c r="V13" s="574" t="s">
        <v>391</v>
      </c>
      <c r="W13" s="94"/>
      <c r="X13" s="94"/>
      <c r="Y13" s="101"/>
      <c r="Z13" s="94"/>
      <c r="AA13" s="94"/>
      <c r="AB13" s="94"/>
      <c r="AC13" s="94"/>
      <c r="AD13" s="94"/>
      <c r="AE13" s="94"/>
      <c r="AF13" s="94"/>
      <c r="AG13" s="94"/>
    </row>
    <row r="14" spans="1:33" ht="41.25" customHeight="1" x14ac:dyDescent="0.25">
      <c r="A14" s="510"/>
      <c r="B14" s="619"/>
      <c r="C14" s="511"/>
      <c r="D14" s="511"/>
      <c r="E14" s="511"/>
      <c r="F14" s="100" t="s">
        <v>387</v>
      </c>
      <c r="G14" s="355">
        <v>0.04</v>
      </c>
      <c r="H14" s="355">
        <v>0.2</v>
      </c>
      <c r="I14" s="355">
        <v>0.36</v>
      </c>
      <c r="J14" s="358"/>
      <c r="K14" s="358"/>
      <c r="L14" s="358"/>
      <c r="M14" s="358"/>
      <c r="N14" s="358"/>
      <c r="O14" s="358"/>
      <c r="P14" s="358"/>
      <c r="Q14" s="358"/>
      <c r="R14" s="359"/>
      <c r="S14" s="100">
        <f t="shared" si="0"/>
        <v>0.6</v>
      </c>
      <c r="T14" s="510"/>
      <c r="U14" s="511"/>
      <c r="V14" s="571"/>
      <c r="W14" s="94"/>
      <c r="X14" s="94"/>
      <c r="Y14" s="94"/>
      <c r="Z14" s="94"/>
      <c r="AA14" s="94"/>
      <c r="AB14" s="94"/>
      <c r="AC14" s="94"/>
      <c r="AD14" s="94"/>
      <c r="AE14" s="94"/>
      <c r="AF14" s="94"/>
      <c r="AG14" s="94"/>
    </row>
    <row r="15" spans="1:33" ht="41.25" customHeight="1" x14ac:dyDescent="0.25">
      <c r="A15" s="510"/>
      <c r="B15" s="619"/>
      <c r="C15" s="616" t="s">
        <v>392</v>
      </c>
      <c r="D15" s="617" t="s">
        <v>385</v>
      </c>
      <c r="E15" s="617" t="s">
        <v>385</v>
      </c>
      <c r="F15" s="98" t="s">
        <v>386</v>
      </c>
      <c r="G15" s="355">
        <v>0.01</v>
      </c>
      <c r="H15" s="355">
        <v>0.02</v>
      </c>
      <c r="I15" s="355">
        <v>0.28999999999999998</v>
      </c>
      <c r="J15" s="355">
        <v>0.28999999999999998</v>
      </c>
      <c r="K15" s="355">
        <v>0.39</v>
      </c>
      <c r="L15" s="355"/>
      <c r="M15" s="355"/>
      <c r="N15" s="355"/>
      <c r="O15" s="355"/>
      <c r="P15" s="355"/>
      <c r="Q15" s="355"/>
      <c r="R15" s="355"/>
      <c r="S15" s="98">
        <f t="shared" si="0"/>
        <v>0.99999999999999989</v>
      </c>
      <c r="T15" s="510"/>
      <c r="U15" s="573">
        <v>7.0000000000000007E-2</v>
      </c>
      <c r="V15" s="570" t="s">
        <v>393</v>
      </c>
      <c r="W15" s="94"/>
      <c r="X15" s="94"/>
      <c r="Y15" s="94"/>
      <c r="Z15" s="94"/>
      <c r="AA15" s="94"/>
      <c r="AB15" s="94"/>
      <c r="AC15" s="94"/>
      <c r="AD15" s="94"/>
      <c r="AE15" s="94"/>
      <c r="AF15" s="94"/>
      <c r="AG15" s="94"/>
    </row>
    <row r="16" spans="1:33" ht="41.25" customHeight="1" x14ac:dyDescent="0.25">
      <c r="A16" s="510"/>
      <c r="B16" s="620"/>
      <c r="C16" s="511"/>
      <c r="D16" s="511"/>
      <c r="E16" s="511"/>
      <c r="F16" s="100" t="s">
        <v>387</v>
      </c>
      <c r="G16" s="355">
        <v>0.01</v>
      </c>
      <c r="H16" s="355">
        <v>0.02</v>
      </c>
      <c r="I16" s="355">
        <v>0.41</v>
      </c>
      <c r="J16" s="355"/>
      <c r="K16" s="355"/>
      <c r="L16" s="355"/>
      <c r="M16" s="355"/>
      <c r="N16" s="355"/>
      <c r="O16" s="355"/>
      <c r="P16" s="355"/>
      <c r="Q16" s="355"/>
      <c r="R16" s="360"/>
      <c r="S16" s="100">
        <f t="shared" si="0"/>
        <v>0.43999999999999995</v>
      </c>
      <c r="T16" s="511"/>
      <c r="U16" s="511"/>
      <c r="V16" s="571"/>
      <c r="W16" s="94"/>
      <c r="X16" s="94"/>
      <c r="Y16" s="94"/>
      <c r="Z16" s="94"/>
      <c r="AA16" s="94"/>
      <c r="AB16" s="94"/>
      <c r="AC16" s="94"/>
      <c r="AD16" s="94"/>
      <c r="AE16" s="94"/>
      <c r="AF16" s="94"/>
      <c r="AG16" s="94"/>
    </row>
    <row r="17" spans="1:33" ht="41.25" customHeight="1" x14ac:dyDescent="0.25">
      <c r="A17" s="565" t="s">
        <v>336</v>
      </c>
      <c r="B17" s="567" t="s">
        <v>337</v>
      </c>
      <c r="C17" s="614" t="s">
        <v>394</v>
      </c>
      <c r="D17" s="615" t="s">
        <v>385</v>
      </c>
      <c r="E17" s="615" t="s">
        <v>385</v>
      </c>
      <c r="F17" s="98" t="s">
        <v>386</v>
      </c>
      <c r="G17" s="361">
        <v>0.1</v>
      </c>
      <c r="H17" s="361">
        <v>0.2</v>
      </c>
      <c r="I17" s="361">
        <v>0.25</v>
      </c>
      <c r="J17" s="361">
        <v>0.25</v>
      </c>
      <c r="K17" s="361">
        <v>0.2</v>
      </c>
      <c r="L17" s="361"/>
      <c r="M17" s="361"/>
      <c r="N17" s="361"/>
      <c r="O17" s="361"/>
      <c r="P17" s="361"/>
      <c r="Q17" s="361"/>
      <c r="R17" s="361"/>
      <c r="S17" s="98">
        <f t="shared" si="0"/>
        <v>1</v>
      </c>
      <c r="T17" s="578">
        <v>0.35</v>
      </c>
      <c r="U17" s="575">
        <v>7.0000000000000007E-2</v>
      </c>
      <c r="V17" s="576" t="s">
        <v>395</v>
      </c>
      <c r="W17" s="94"/>
      <c r="X17" s="94"/>
      <c r="Y17" s="94"/>
      <c r="Z17" s="94"/>
      <c r="AA17" s="94"/>
      <c r="AB17" s="94"/>
      <c r="AC17" s="94"/>
      <c r="AD17" s="94"/>
      <c r="AE17" s="94"/>
      <c r="AF17" s="94"/>
      <c r="AG17" s="94"/>
    </row>
    <row r="18" spans="1:33" ht="41.25" customHeight="1" x14ac:dyDescent="0.25">
      <c r="A18" s="566"/>
      <c r="B18" s="510"/>
      <c r="C18" s="511"/>
      <c r="D18" s="511"/>
      <c r="E18" s="511"/>
      <c r="F18" s="100" t="s">
        <v>387</v>
      </c>
      <c r="G18" s="355">
        <v>0.05</v>
      </c>
      <c r="H18" s="355">
        <v>0.11</v>
      </c>
      <c r="I18" s="355">
        <v>0.14000000000000001</v>
      </c>
      <c r="J18" s="355"/>
      <c r="K18" s="355"/>
      <c r="L18" s="355"/>
      <c r="M18" s="355"/>
      <c r="N18" s="355"/>
      <c r="O18" s="355"/>
      <c r="P18" s="355"/>
      <c r="Q18" s="355"/>
      <c r="R18" s="360"/>
      <c r="S18" s="100">
        <f t="shared" si="0"/>
        <v>0.30000000000000004</v>
      </c>
      <c r="T18" s="503"/>
      <c r="U18" s="569"/>
      <c r="V18" s="571"/>
      <c r="W18" s="94"/>
      <c r="X18" s="94"/>
      <c r="Y18" s="99"/>
      <c r="Z18" s="94"/>
      <c r="AA18" s="94"/>
      <c r="AB18" s="94"/>
      <c r="AC18" s="94"/>
      <c r="AD18" s="94"/>
      <c r="AE18" s="94"/>
      <c r="AF18" s="94"/>
      <c r="AG18" s="94"/>
    </row>
    <row r="19" spans="1:33" ht="46.5" customHeight="1" x14ac:dyDescent="0.25">
      <c r="A19" s="566"/>
      <c r="B19" s="510"/>
      <c r="C19" s="616" t="s">
        <v>396</v>
      </c>
      <c r="D19" s="617" t="s">
        <v>385</v>
      </c>
      <c r="E19" s="617" t="s">
        <v>385</v>
      </c>
      <c r="F19" s="98" t="s">
        <v>386</v>
      </c>
      <c r="G19" s="355">
        <v>0.05</v>
      </c>
      <c r="H19" s="355">
        <v>0.2</v>
      </c>
      <c r="I19" s="355">
        <v>0.25</v>
      </c>
      <c r="J19" s="355">
        <v>0.3</v>
      </c>
      <c r="K19" s="355">
        <v>0.2</v>
      </c>
      <c r="L19" s="355"/>
      <c r="M19" s="355"/>
      <c r="N19" s="355"/>
      <c r="O19" s="355"/>
      <c r="P19" s="355"/>
      <c r="Q19" s="355"/>
      <c r="R19" s="355"/>
      <c r="S19" s="98">
        <f t="shared" si="0"/>
        <v>1</v>
      </c>
      <c r="T19" s="503"/>
      <c r="U19" s="577">
        <v>0.28000000000000003</v>
      </c>
      <c r="V19" s="576" t="s">
        <v>397</v>
      </c>
      <c r="W19" s="94"/>
      <c r="X19" s="94"/>
      <c r="Y19" s="102">
        <f>SUM(Y17:Y18)</f>
        <v>0</v>
      </c>
      <c r="Z19" s="94"/>
      <c r="AA19" s="94"/>
      <c r="AB19" s="94"/>
      <c r="AC19" s="94"/>
      <c r="AD19" s="94"/>
      <c r="AE19" s="94"/>
      <c r="AF19" s="94"/>
      <c r="AG19" s="94"/>
    </row>
    <row r="20" spans="1:33" ht="41.25" customHeight="1" x14ac:dyDescent="0.25">
      <c r="A20" s="566"/>
      <c r="B20" s="511"/>
      <c r="C20" s="511"/>
      <c r="D20" s="511"/>
      <c r="E20" s="511"/>
      <c r="F20" s="100" t="s">
        <v>387</v>
      </c>
      <c r="G20" s="355">
        <v>0.04</v>
      </c>
      <c r="H20" s="355">
        <v>0.22</v>
      </c>
      <c r="I20" s="355">
        <v>0.28999999999999998</v>
      </c>
      <c r="J20" s="355"/>
      <c r="K20" s="355"/>
      <c r="L20" s="355"/>
      <c r="M20" s="355"/>
      <c r="N20" s="355"/>
      <c r="O20" s="355"/>
      <c r="P20" s="355"/>
      <c r="Q20" s="355"/>
      <c r="R20" s="360"/>
      <c r="S20" s="100">
        <f t="shared" si="0"/>
        <v>0.55000000000000004</v>
      </c>
      <c r="T20" s="569"/>
      <c r="U20" s="569"/>
      <c r="V20" s="571"/>
      <c r="W20" s="94"/>
      <c r="X20" s="94"/>
      <c r="Y20" s="94"/>
      <c r="Z20" s="94"/>
      <c r="AA20" s="94"/>
      <c r="AB20" s="94"/>
      <c r="AC20" s="94"/>
      <c r="AD20" s="94"/>
      <c r="AE20" s="94"/>
      <c r="AF20" s="94"/>
      <c r="AG20" s="94"/>
    </row>
    <row r="21" spans="1:33" ht="46.5" customHeight="1" x14ac:dyDescent="0.25">
      <c r="A21" s="579" t="s">
        <v>340</v>
      </c>
      <c r="B21" s="581" t="s">
        <v>341</v>
      </c>
      <c r="C21" s="582" t="s">
        <v>398</v>
      </c>
      <c r="D21" s="613" t="s">
        <v>385</v>
      </c>
      <c r="E21" s="613" t="s">
        <v>385</v>
      </c>
      <c r="F21" s="98" t="s">
        <v>386</v>
      </c>
      <c r="G21" s="356">
        <v>0.2</v>
      </c>
      <c r="H21" s="356">
        <v>0.2</v>
      </c>
      <c r="I21" s="356">
        <v>0.2</v>
      </c>
      <c r="J21" s="356">
        <v>0.2</v>
      </c>
      <c r="K21" s="356">
        <v>0.2</v>
      </c>
      <c r="L21" s="356"/>
      <c r="M21" s="356"/>
      <c r="N21" s="356"/>
      <c r="O21" s="356"/>
      <c r="P21" s="356"/>
      <c r="Q21" s="357"/>
      <c r="R21" s="357"/>
      <c r="S21" s="98">
        <f t="shared" si="0"/>
        <v>1</v>
      </c>
      <c r="T21" s="572">
        <v>0.2</v>
      </c>
      <c r="U21" s="568">
        <v>0.2</v>
      </c>
      <c r="V21" s="570" t="s">
        <v>399</v>
      </c>
      <c r="W21" s="94"/>
      <c r="X21" s="94"/>
      <c r="Y21" s="94"/>
      <c r="Z21" s="94"/>
      <c r="AA21" s="94"/>
      <c r="AB21" s="94"/>
      <c r="AC21" s="94"/>
      <c r="AD21" s="94"/>
      <c r="AE21" s="93"/>
      <c r="AF21" s="93"/>
      <c r="AG21" s="93"/>
    </row>
    <row r="22" spans="1:33" ht="41.25" customHeight="1" x14ac:dyDescent="0.25">
      <c r="A22" s="580"/>
      <c r="B22" s="511"/>
      <c r="C22" s="511"/>
      <c r="D22" s="511"/>
      <c r="E22" s="511"/>
      <c r="F22" s="100" t="s">
        <v>387</v>
      </c>
      <c r="G22" s="355">
        <v>0.2</v>
      </c>
      <c r="H22" s="355">
        <v>0.2</v>
      </c>
      <c r="I22" s="355">
        <v>0.2</v>
      </c>
      <c r="J22" s="355"/>
      <c r="K22" s="355"/>
      <c r="L22" s="355"/>
      <c r="M22" s="355"/>
      <c r="N22" s="355"/>
      <c r="O22" s="355"/>
      <c r="P22" s="355"/>
      <c r="Q22" s="355"/>
      <c r="R22" s="360"/>
      <c r="S22" s="100">
        <f t="shared" si="0"/>
        <v>0.60000000000000009</v>
      </c>
      <c r="T22" s="569"/>
      <c r="U22" s="569"/>
      <c r="V22" s="571"/>
      <c r="W22" s="94"/>
      <c r="X22" s="94"/>
      <c r="Y22" s="94"/>
      <c r="Z22" s="94"/>
      <c r="AA22" s="94"/>
      <c r="AB22" s="94"/>
      <c r="AC22" s="94"/>
      <c r="AD22" s="94"/>
      <c r="AE22" s="93"/>
      <c r="AF22" s="93"/>
      <c r="AG22" s="93"/>
    </row>
    <row r="23" spans="1:33" ht="12.75" customHeight="1" x14ac:dyDescent="0.25">
      <c r="A23" s="610" t="s">
        <v>400</v>
      </c>
      <c r="B23" s="611"/>
      <c r="C23" s="611"/>
      <c r="D23" s="611"/>
      <c r="E23" s="611"/>
      <c r="F23" s="611"/>
      <c r="G23" s="611"/>
      <c r="H23" s="611"/>
      <c r="I23" s="611"/>
      <c r="J23" s="611"/>
      <c r="K23" s="611"/>
      <c r="L23" s="611"/>
      <c r="M23" s="611"/>
      <c r="N23" s="611"/>
      <c r="O23" s="611"/>
      <c r="P23" s="611"/>
      <c r="Q23" s="611"/>
      <c r="R23" s="611"/>
      <c r="S23" s="612"/>
      <c r="T23" s="103">
        <f t="shared" ref="T23:U23" si="1">SUM(T9:T22)</f>
        <v>1</v>
      </c>
      <c r="U23" s="103">
        <f t="shared" si="1"/>
        <v>1</v>
      </c>
      <c r="V23" s="104"/>
      <c r="W23" s="105"/>
      <c r="X23" s="105"/>
      <c r="Y23" s="105"/>
      <c r="Z23" s="105"/>
      <c r="AA23" s="105"/>
      <c r="AB23" s="105"/>
      <c r="AC23" s="105"/>
      <c r="AD23" s="105"/>
      <c r="AE23" s="105"/>
      <c r="AF23" s="105"/>
      <c r="AG23" s="105"/>
    </row>
    <row r="24" spans="1:33" ht="12.75" customHeight="1" x14ac:dyDescent="0.25">
      <c r="A24" s="94"/>
      <c r="B24" s="94"/>
      <c r="C24" s="106"/>
      <c r="D24" s="94"/>
      <c r="E24" s="94"/>
      <c r="F24" s="94"/>
      <c r="G24" s="94"/>
      <c r="H24" s="94"/>
      <c r="I24" s="94"/>
      <c r="J24" s="94"/>
      <c r="K24" s="94"/>
      <c r="L24" s="94"/>
      <c r="M24" s="94"/>
      <c r="N24" s="107"/>
      <c r="O24" s="107"/>
      <c r="P24" s="107"/>
      <c r="Q24" s="107"/>
      <c r="R24" s="107"/>
      <c r="S24" s="107"/>
      <c r="T24" s="107"/>
      <c r="U24" s="108"/>
      <c r="V24" s="109"/>
      <c r="W24" s="94"/>
      <c r="X24" s="94"/>
      <c r="Y24" s="93"/>
      <c r="Z24" s="93"/>
      <c r="AA24" s="93"/>
      <c r="AB24" s="93"/>
      <c r="AC24" s="93"/>
      <c r="AD24" s="93"/>
      <c r="AE24" s="93"/>
      <c r="AF24" s="93"/>
      <c r="AG24" s="93"/>
    </row>
    <row r="25" spans="1:33" ht="12.75" customHeight="1" x14ac:dyDescent="0.25">
      <c r="A25" s="94"/>
      <c r="B25" s="94"/>
      <c r="C25" s="106"/>
      <c r="D25" s="94"/>
      <c r="E25" s="94"/>
      <c r="F25" s="94"/>
      <c r="G25" s="94"/>
      <c r="H25" s="94"/>
      <c r="I25" s="94"/>
      <c r="J25" s="94"/>
      <c r="K25" s="94"/>
      <c r="L25" s="94"/>
      <c r="M25" s="94"/>
      <c r="N25" s="107"/>
      <c r="O25" s="107"/>
      <c r="P25" s="107"/>
      <c r="Q25" s="107"/>
      <c r="R25" s="107"/>
      <c r="S25" s="107"/>
      <c r="T25" s="107"/>
      <c r="U25" s="107"/>
      <c r="V25" s="109"/>
      <c r="W25" s="94"/>
      <c r="X25" s="94"/>
      <c r="Y25" s="93"/>
      <c r="Z25" s="93"/>
      <c r="AA25" s="93"/>
      <c r="AB25" s="93"/>
      <c r="AC25" s="93"/>
      <c r="AD25" s="93"/>
      <c r="AE25" s="93"/>
      <c r="AF25" s="93"/>
      <c r="AG25" s="93"/>
    </row>
    <row r="26" spans="1:33" ht="12.75" customHeight="1" x14ac:dyDescent="0.25">
      <c r="A26" s="94"/>
      <c r="B26" s="94"/>
      <c r="C26" s="106"/>
      <c r="D26" s="94"/>
      <c r="E26" s="94"/>
      <c r="F26" s="94"/>
      <c r="G26" s="94"/>
      <c r="H26" s="94"/>
      <c r="I26" s="94"/>
      <c r="J26" s="94"/>
      <c r="K26" s="94"/>
      <c r="L26" s="94"/>
      <c r="M26" s="94"/>
      <c r="N26" s="107"/>
      <c r="O26" s="107"/>
      <c r="P26" s="107"/>
      <c r="Q26" s="107"/>
      <c r="R26" s="107"/>
      <c r="S26" s="107"/>
      <c r="T26" s="107"/>
      <c r="U26" s="107"/>
      <c r="V26" s="109"/>
      <c r="W26" s="94"/>
      <c r="X26" s="94"/>
      <c r="Y26" s="93"/>
      <c r="Z26" s="93"/>
      <c r="AA26" s="93"/>
      <c r="AB26" s="93"/>
      <c r="AC26" s="93"/>
      <c r="AD26" s="93"/>
      <c r="AE26" s="93"/>
      <c r="AF26" s="93"/>
      <c r="AG26" s="93"/>
    </row>
    <row r="27" spans="1:33" ht="12.75" customHeight="1" x14ac:dyDescent="0.25">
      <c r="A27" s="93"/>
      <c r="B27" s="50" t="s">
        <v>189</v>
      </c>
      <c r="C27" s="465" t="s">
        <v>190</v>
      </c>
      <c r="D27" s="462"/>
      <c r="E27" s="462"/>
      <c r="F27" s="462"/>
      <c r="G27" s="462"/>
      <c r="H27" s="462"/>
      <c r="I27" s="463"/>
      <c r="J27" s="466" t="s">
        <v>191</v>
      </c>
      <c r="K27" s="462"/>
      <c r="L27" s="462"/>
      <c r="M27" s="462"/>
      <c r="N27" s="462"/>
      <c r="O27" s="462"/>
      <c r="P27" s="463"/>
      <c r="Q27" s="107"/>
      <c r="R27" s="107"/>
      <c r="S27" s="107"/>
      <c r="T27" s="107"/>
      <c r="U27" s="107"/>
      <c r="V27" s="109"/>
      <c r="W27" s="94"/>
      <c r="X27" s="94"/>
      <c r="Y27" s="94"/>
      <c r="Z27" s="94"/>
      <c r="AA27" s="94"/>
      <c r="AB27" s="94"/>
      <c r="AC27" s="94"/>
      <c r="AD27" s="94"/>
      <c r="AE27" s="94"/>
      <c r="AF27" s="93"/>
      <c r="AG27" s="93"/>
    </row>
    <row r="28" spans="1:33" ht="12.75" customHeight="1" x14ac:dyDescent="0.25">
      <c r="A28" s="94"/>
      <c r="B28" s="51">
        <v>13</v>
      </c>
      <c r="C28" s="461" t="s">
        <v>192</v>
      </c>
      <c r="D28" s="462"/>
      <c r="E28" s="462"/>
      <c r="F28" s="462"/>
      <c r="G28" s="462"/>
      <c r="H28" s="462"/>
      <c r="I28" s="463"/>
      <c r="J28" s="461" t="s">
        <v>193</v>
      </c>
      <c r="K28" s="462"/>
      <c r="L28" s="462"/>
      <c r="M28" s="462"/>
      <c r="N28" s="462"/>
      <c r="O28" s="462"/>
      <c r="P28" s="463"/>
      <c r="Q28" s="107"/>
      <c r="R28" s="107"/>
      <c r="S28" s="107"/>
      <c r="T28" s="107"/>
      <c r="U28" s="107"/>
      <c r="V28" s="109"/>
      <c r="W28" s="94"/>
      <c r="X28" s="94"/>
      <c r="Y28" s="94"/>
      <c r="Z28" s="94"/>
      <c r="AA28" s="94"/>
      <c r="AB28" s="94"/>
      <c r="AC28" s="94"/>
      <c r="AD28" s="94"/>
      <c r="AE28" s="94"/>
      <c r="AF28" s="93"/>
      <c r="AG28" s="93"/>
    </row>
    <row r="29" spans="1:33" ht="12.75" customHeight="1" x14ac:dyDescent="0.25">
      <c r="A29" s="94"/>
      <c r="B29" s="51">
        <v>14</v>
      </c>
      <c r="C29" s="461" t="s">
        <v>194</v>
      </c>
      <c r="D29" s="462"/>
      <c r="E29" s="462"/>
      <c r="F29" s="462"/>
      <c r="G29" s="462"/>
      <c r="H29" s="462"/>
      <c r="I29" s="463"/>
      <c r="J29" s="464" t="s">
        <v>195</v>
      </c>
      <c r="K29" s="462"/>
      <c r="L29" s="462"/>
      <c r="M29" s="462"/>
      <c r="N29" s="462"/>
      <c r="O29" s="462"/>
      <c r="P29" s="463"/>
      <c r="Q29" s="107"/>
      <c r="R29" s="107"/>
      <c r="S29" s="107"/>
      <c r="T29" s="107"/>
      <c r="U29" s="107"/>
      <c r="V29" s="109"/>
      <c r="W29" s="94"/>
      <c r="X29" s="94"/>
      <c r="Y29" s="94"/>
      <c r="Z29" s="94"/>
      <c r="AA29" s="94"/>
      <c r="AB29" s="94"/>
      <c r="AC29" s="94"/>
      <c r="AD29" s="94"/>
      <c r="AE29" s="94"/>
      <c r="AF29" s="93"/>
      <c r="AG29" s="93"/>
    </row>
    <row r="30" spans="1:33" ht="12.75" customHeight="1" x14ac:dyDescent="0.25">
      <c r="A30" s="94"/>
      <c r="B30" s="94"/>
      <c r="C30" s="106"/>
      <c r="D30" s="94"/>
      <c r="E30" s="94"/>
      <c r="F30" s="94"/>
      <c r="G30" s="94"/>
      <c r="H30" s="94"/>
      <c r="I30" s="94"/>
      <c r="J30" s="94"/>
      <c r="K30" s="94"/>
      <c r="L30" s="94"/>
      <c r="M30" s="94"/>
      <c r="N30" s="107"/>
      <c r="O30" s="107"/>
      <c r="P30" s="107"/>
      <c r="Q30" s="107"/>
      <c r="R30" s="107"/>
      <c r="S30" s="107"/>
      <c r="T30" s="107"/>
      <c r="U30" s="107"/>
      <c r="V30" s="109"/>
      <c r="W30" s="94"/>
      <c r="X30" s="94"/>
      <c r="Y30" s="93"/>
      <c r="Z30" s="93"/>
      <c r="AA30" s="93"/>
      <c r="AB30" s="93"/>
      <c r="AC30" s="93"/>
      <c r="AD30" s="93"/>
      <c r="AE30" s="93"/>
      <c r="AF30" s="93"/>
      <c r="AG30" s="93"/>
    </row>
    <row r="31" spans="1:33" ht="12.75" customHeight="1" x14ac:dyDescent="0.25">
      <c r="A31" s="94"/>
      <c r="B31" s="94"/>
      <c r="C31" s="106"/>
      <c r="D31" s="94"/>
      <c r="E31" s="94"/>
      <c r="F31" s="94"/>
      <c r="G31" s="94"/>
      <c r="H31" s="94"/>
      <c r="I31" s="94"/>
      <c r="J31" s="94"/>
      <c r="K31" s="94"/>
      <c r="L31" s="94"/>
      <c r="M31" s="94"/>
      <c r="N31" s="107"/>
      <c r="O31" s="107"/>
      <c r="P31" s="107"/>
      <c r="Q31" s="107"/>
      <c r="R31" s="107"/>
      <c r="S31" s="107"/>
      <c r="T31" s="107"/>
      <c r="U31" s="107"/>
      <c r="V31" s="109"/>
      <c r="W31" s="94"/>
      <c r="X31" s="94"/>
      <c r="Y31" s="93"/>
      <c r="Z31" s="93"/>
      <c r="AA31" s="93"/>
      <c r="AB31" s="93"/>
      <c r="AC31" s="93"/>
      <c r="AD31" s="93"/>
      <c r="AE31" s="93"/>
      <c r="AF31" s="93"/>
      <c r="AG31" s="93"/>
    </row>
    <row r="32" spans="1:33" ht="12.75" customHeight="1" x14ac:dyDescent="0.25">
      <c r="A32" s="94"/>
      <c r="B32" s="94"/>
      <c r="C32" s="106"/>
      <c r="D32" s="94"/>
      <c r="E32" s="94"/>
      <c r="F32" s="94"/>
      <c r="G32" s="94"/>
      <c r="H32" s="94"/>
      <c r="I32" s="94"/>
      <c r="J32" s="94"/>
      <c r="K32" s="94"/>
      <c r="L32" s="94"/>
      <c r="M32" s="94"/>
      <c r="N32" s="107"/>
      <c r="O32" s="107"/>
      <c r="P32" s="107"/>
      <c r="Q32" s="107"/>
      <c r="R32" s="107"/>
      <c r="S32" s="107"/>
      <c r="T32" s="107"/>
      <c r="U32" s="107"/>
      <c r="V32" s="109"/>
      <c r="W32" s="94"/>
      <c r="X32" s="94"/>
      <c r="Y32" s="93"/>
      <c r="Z32" s="93"/>
      <c r="AA32" s="93"/>
      <c r="AB32" s="93"/>
      <c r="AC32" s="93"/>
      <c r="AD32" s="93"/>
      <c r="AE32" s="93"/>
      <c r="AF32" s="93"/>
      <c r="AG32" s="93"/>
    </row>
    <row r="33" spans="1:33" ht="12.75" customHeight="1" x14ac:dyDescent="0.25">
      <c r="A33" s="94"/>
      <c r="B33" s="94"/>
      <c r="C33" s="106"/>
      <c r="D33" s="94"/>
      <c r="E33" s="94"/>
      <c r="F33" s="94"/>
      <c r="G33" s="94"/>
      <c r="H33" s="94"/>
      <c r="I33" s="94"/>
      <c r="J33" s="94"/>
      <c r="K33" s="94"/>
      <c r="L33" s="94"/>
      <c r="M33" s="94"/>
      <c r="N33" s="107"/>
      <c r="O33" s="107"/>
      <c r="P33" s="107"/>
      <c r="Q33" s="107"/>
      <c r="R33" s="107"/>
      <c r="S33" s="107"/>
      <c r="T33" s="107"/>
      <c r="U33" s="107"/>
      <c r="V33" s="109"/>
      <c r="W33" s="94"/>
      <c r="X33" s="94"/>
      <c r="Y33" s="93"/>
      <c r="Z33" s="93"/>
      <c r="AA33" s="93"/>
      <c r="AB33" s="93"/>
      <c r="AC33" s="93"/>
      <c r="AD33" s="93"/>
      <c r="AE33" s="93"/>
      <c r="AF33" s="93"/>
      <c r="AG33" s="93"/>
    </row>
    <row r="34" spans="1:33" ht="12.75" customHeight="1" x14ac:dyDescent="0.25">
      <c r="A34" s="94"/>
      <c r="B34" s="94"/>
      <c r="C34" s="106"/>
      <c r="D34" s="94"/>
      <c r="E34" s="94"/>
      <c r="F34" s="94"/>
      <c r="G34" s="94"/>
      <c r="H34" s="94"/>
      <c r="I34" s="94"/>
      <c r="J34" s="94"/>
      <c r="K34" s="94"/>
      <c r="L34" s="94"/>
      <c r="M34" s="94"/>
      <c r="N34" s="107"/>
      <c r="O34" s="107"/>
      <c r="P34" s="107"/>
      <c r="Q34" s="107"/>
      <c r="R34" s="107"/>
      <c r="S34" s="107"/>
      <c r="T34" s="107"/>
      <c r="U34" s="107"/>
      <c r="V34" s="109"/>
      <c r="W34" s="94"/>
      <c r="X34" s="94"/>
      <c r="Y34" s="93"/>
      <c r="Z34" s="93"/>
      <c r="AA34" s="93"/>
      <c r="AB34" s="93"/>
      <c r="AC34" s="93"/>
      <c r="AD34" s="93"/>
      <c r="AE34" s="93"/>
      <c r="AF34" s="93"/>
      <c r="AG34" s="93"/>
    </row>
    <row r="35" spans="1:33" ht="12.75" customHeight="1" x14ac:dyDescent="0.25">
      <c r="A35" s="94"/>
      <c r="B35" s="94"/>
      <c r="C35" s="106"/>
      <c r="D35" s="94"/>
      <c r="E35" s="94"/>
      <c r="F35" s="94"/>
      <c r="G35" s="94"/>
      <c r="H35" s="94"/>
      <c r="I35" s="94"/>
      <c r="J35" s="94"/>
      <c r="K35" s="94"/>
      <c r="L35" s="94"/>
      <c r="M35" s="94"/>
      <c r="N35" s="107"/>
      <c r="O35" s="107"/>
      <c r="P35" s="107"/>
      <c r="Q35" s="107"/>
      <c r="R35" s="107"/>
      <c r="S35" s="107"/>
      <c r="T35" s="107"/>
      <c r="U35" s="107"/>
      <c r="V35" s="109"/>
      <c r="W35" s="94"/>
      <c r="X35" s="94"/>
      <c r="Y35" s="93"/>
      <c r="Z35" s="93"/>
      <c r="AA35" s="93"/>
      <c r="AB35" s="93"/>
      <c r="AC35" s="93"/>
      <c r="AD35" s="93"/>
      <c r="AE35" s="93"/>
      <c r="AF35" s="93"/>
      <c r="AG35" s="93"/>
    </row>
    <row r="36" spans="1:33" ht="12.75" customHeight="1" x14ac:dyDescent="0.25">
      <c r="A36" s="94"/>
      <c r="B36" s="94"/>
      <c r="C36" s="106"/>
      <c r="D36" s="94"/>
      <c r="E36" s="94"/>
      <c r="F36" s="94"/>
      <c r="G36" s="94"/>
      <c r="H36" s="94"/>
      <c r="I36" s="94"/>
      <c r="J36" s="94"/>
      <c r="K36" s="94"/>
      <c r="L36" s="94"/>
      <c r="M36" s="94"/>
      <c r="N36" s="107"/>
      <c r="O36" s="107"/>
      <c r="P36" s="107"/>
      <c r="Q36" s="107"/>
      <c r="R36" s="107"/>
      <c r="S36" s="107"/>
      <c r="T36" s="107"/>
      <c r="U36" s="107"/>
      <c r="V36" s="109"/>
      <c r="W36" s="94"/>
      <c r="X36" s="94"/>
      <c r="Y36" s="93"/>
      <c r="Z36" s="93"/>
      <c r="AA36" s="93"/>
      <c r="AB36" s="93"/>
      <c r="AC36" s="93"/>
      <c r="AD36" s="93"/>
      <c r="AE36" s="93"/>
      <c r="AF36" s="93"/>
      <c r="AG36" s="93"/>
    </row>
    <row r="37" spans="1:33" ht="12.75" customHeight="1" x14ac:dyDescent="0.25">
      <c r="A37" s="94"/>
      <c r="B37" s="94"/>
      <c r="C37" s="106"/>
      <c r="D37" s="94"/>
      <c r="E37" s="94"/>
      <c r="F37" s="94"/>
      <c r="G37" s="94"/>
      <c r="H37" s="94"/>
      <c r="I37" s="94"/>
      <c r="J37" s="94"/>
      <c r="K37" s="94"/>
      <c r="L37" s="94"/>
      <c r="M37" s="94"/>
      <c r="N37" s="107"/>
      <c r="O37" s="107"/>
      <c r="P37" s="107"/>
      <c r="Q37" s="107"/>
      <c r="R37" s="107"/>
      <c r="S37" s="107"/>
      <c r="T37" s="107"/>
      <c r="U37" s="107"/>
      <c r="V37" s="109"/>
      <c r="W37" s="94"/>
      <c r="X37" s="94"/>
      <c r="Y37" s="93"/>
      <c r="Z37" s="93"/>
      <c r="AA37" s="93"/>
      <c r="AB37" s="93"/>
      <c r="AC37" s="93"/>
      <c r="AD37" s="93"/>
      <c r="AE37" s="93"/>
      <c r="AF37" s="93"/>
      <c r="AG37" s="93"/>
    </row>
    <row r="38" spans="1:33" ht="12.75" customHeight="1" x14ac:dyDescent="0.25">
      <c r="A38" s="94"/>
      <c r="B38" s="94"/>
      <c r="C38" s="106"/>
      <c r="D38" s="94"/>
      <c r="E38" s="94"/>
      <c r="F38" s="94"/>
      <c r="G38" s="94"/>
      <c r="H38" s="94"/>
      <c r="I38" s="94"/>
      <c r="J38" s="94"/>
      <c r="K38" s="94"/>
      <c r="L38" s="94"/>
      <c r="M38" s="94"/>
      <c r="N38" s="107"/>
      <c r="O38" s="107"/>
      <c r="P38" s="107"/>
      <c r="Q38" s="107"/>
      <c r="R38" s="107"/>
      <c r="S38" s="107"/>
      <c r="T38" s="107"/>
      <c r="U38" s="107"/>
      <c r="V38" s="109"/>
      <c r="W38" s="94"/>
      <c r="X38" s="94"/>
      <c r="Y38" s="93"/>
      <c r="Z38" s="93"/>
      <c r="AA38" s="93"/>
      <c r="AB38" s="93"/>
      <c r="AC38" s="93"/>
      <c r="AD38" s="93"/>
      <c r="AE38" s="93"/>
      <c r="AF38" s="93"/>
      <c r="AG38" s="93"/>
    </row>
    <row r="39" spans="1:33" ht="12.75" customHeight="1" x14ac:dyDescent="0.25">
      <c r="A39" s="94"/>
      <c r="B39" s="94"/>
      <c r="C39" s="106"/>
      <c r="D39" s="94"/>
      <c r="E39" s="94"/>
      <c r="F39" s="94"/>
      <c r="G39" s="94"/>
      <c r="H39" s="94"/>
      <c r="I39" s="94"/>
      <c r="J39" s="94"/>
      <c r="K39" s="94"/>
      <c r="L39" s="94"/>
      <c r="M39" s="94"/>
      <c r="N39" s="107"/>
      <c r="O39" s="107"/>
      <c r="P39" s="107"/>
      <c r="Q39" s="107"/>
      <c r="R39" s="107"/>
      <c r="S39" s="107"/>
      <c r="T39" s="107"/>
      <c r="U39" s="107"/>
      <c r="V39" s="109"/>
      <c r="W39" s="94"/>
      <c r="X39" s="94"/>
      <c r="Y39" s="93"/>
      <c r="Z39" s="93"/>
      <c r="AA39" s="93"/>
      <c r="AB39" s="93"/>
      <c r="AC39" s="93"/>
      <c r="AD39" s="93"/>
      <c r="AE39" s="93"/>
      <c r="AF39" s="93"/>
      <c r="AG39" s="93"/>
    </row>
    <row r="40" spans="1:33" ht="12.75" customHeight="1" x14ac:dyDescent="0.25">
      <c r="A40" s="94"/>
      <c r="B40" s="94"/>
      <c r="C40" s="106"/>
      <c r="D40" s="94"/>
      <c r="E40" s="94"/>
      <c r="F40" s="94"/>
      <c r="G40" s="94"/>
      <c r="H40" s="94"/>
      <c r="I40" s="94"/>
      <c r="J40" s="94"/>
      <c r="K40" s="94"/>
      <c r="L40" s="94"/>
      <c r="M40" s="94"/>
      <c r="N40" s="107"/>
      <c r="O40" s="107"/>
      <c r="P40" s="107"/>
      <c r="Q40" s="107"/>
      <c r="R40" s="107"/>
      <c r="S40" s="107"/>
      <c r="T40" s="107"/>
      <c r="U40" s="107"/>
      <c r="V40" s="109"/>
      <c r="W40" s="94"/>
      <c r="X40" s="94"/>
      <c r="Y40" s="93"/>
      <c r="Z40" s="93"/>
      <c r="AA40" s="93"/>
      <c r="AB40" s="93"/>
      <c r="AC40" s="93"/>
      <c r="AD40" s="93"/>
      <c r="AE40" s="93"/>
      <c r="AF40" s="93"/>
      <c r="AG40" s="93"/>
    </row>
    <row r="41" spans="1:33" ht="12.75" customHeight="1" x14ac:dyDescent="0.25">
      <c r="A41" s="94"/>
      <c r="B41" s="94"/>
      <c r="C41" s="106"/>
      <c r="D41" s="94"/>
      <c r="E41" s="94"/>
      <c r="F41" s="94"/>
      <c r="G41" s="94"/>
      <c r="H41" s="94"/>
      <c r="I41" s="94"/>
      <c r="J41" s="94"/>
      <c r="K41" s="94"/>
      <c r="L41" s="94"/>
      <c r="M41" s="94"/>
      <c r="N41" s="107"/>
      <c r="O41" s="107"/>
      <c r="P41" s="107"/>
      <c r="Q41" s="107"/>
      <c r="R41" s="107"/>
      <c r="S41" s="107"/>
      <c r="T41" s="107"/>
      <c r="U41" s="107"/>
      <c r="V41" s="109"/>
      <c r="W41" s="94"/>
      <c r="X41" s="94"/>
      <c r="Y41" s="93"/>
      <c r="Z41" s="93"/>
      <c r="AA41" s="93"/>
      <c r="AB41" s="93"/>
      <c r="AC41" s="93"/>
      <c r="AD41" s="93"/>
      <c r="AE41" s="93"/>
      <c r="AF41" s="93"/>
      <c r="AG41" s="93"/>
    </row>
    <row r="42" spans="1:33" ht="12.75" customHeight="1" x14ac:dyDescent="0.25">
      <c r="A42" s="94"/>
      <c r="B42" s="94"/>
      <c r="C42" s="106"/>
      <c r="D42" s="94"/>
      <c r="E42" s="94"/>
      <c r="F42" s="94"/>
      <c r="G42" s="94"/>
      <c r="H42" s="94"/>
      <c r="I42" s="94"/>
      <c r="J42" s="94"/>
      <c r="K42" s="94"/>
      <c r="L42" s="94"/>
      <c r="M42" s="94"/>
      <c r="N42" s="107"/>
      <c r="O42" s="107"/>
      <c r="P42" s="107"/>
      <c r="Q42" s="107"/>
      <c r="R42" s="107"/>
      <c r="S42" s="107"/>
      <c r="T42" s="107"/>
      <c r="U42" s="107"/>
      <c r="V42" s="109"/>
      <c r="W42" s="94"/>
      <c r="X42" s="94"/>
      <c r="Y42" s="93"/>
      <c r="Z42" s="93"/>
      <c r="AA42" s="93"/>
      <c r="AB42" s="93"/>
      <c r="AC42" s="93"/>
      <c r="AD42" s="93"/>
      <c r="AE42" s="93"/>
      <c r="AF42" s="93"/>
      <c r="AG42" s="93"/>
    </row>
    <row r="43" spans="1:33" ht="12.75" customHeight="1" x14ac:dyDescent="0.25">
      <c r="A43" s="94"/>
      <c r="B43" s="94"/>
      <c r="C43" s="106"/>
      <c r="D43" s="94"/>
      <c r="E43" s="94"/>
      <c r="F43" s="94"/>
      <c r="G43" s="94"/>
      <c r="H43" s="94"/>
      <c r="I43" s="94"/>
      <c r="J43" s="94"/>
      <c r="K43" s="94"/>
      <c r="L43" s="94"/>
      <c r="M43" s="94"/>
      <c r="N43" s="107"/>
      <c r="O43" s="107"/>
      <c r="P43" s="107"/>
      <c r="Q43" s="107"/>
      <c r="R43" s="107"/>
      <c r="S43" s="107"/>
      <c r="T43" s="107"/>
      <c r="U43" s="107"/>
      <c r="V43" s="109"/>
      <c r="W43" s="94"/>
      <c r="X43" s="94"/>
      <c r="Y43" s="93"/>
      <c r="Z43" s="93"/>
      <c r="AA43" s="93"/>
      <c r="AB43" s="93"/>
      <c r="AC43" s="93"/>
      <c r="AD43" s="93"/>
      <c r="AE43" s="93"/>
      <c r="AF43" s="93"/>
      <c r="AG43" s="93"/>
    </row>
    <row r="44" spans="1:33" ht="12.75" customHeight="1" x14ac:dyDescent="0.25">
      <c r="A44" s="94"/>
      <c r="B44" s="94"/>
      <c r="C44" s="106"/>
      <c r="D44" s="94"/>
      <c r="E44" s="94"/>
      <c r="F44" s="94"/>
      <c r="G44" s="94"/>
      <c r="H44" s="94"/>
      <c r="I44" s="94"/>
      <c r="J44" s="94"/>
      <c r="K44" s="94"/>
      <c r="L44" s="94"/>
      <c r="M44" s="94"/>
      <c r="N44" s="107"/>
      <c r="O44" s="107"/>
      <c r="P44" s="107"/>
      <c r="Q44" s="107"/>
      <c r="R44" s="107"/>
      <c r="S44" s="107"/>
      <c r="T44" s="107"/>
      <c r="U44" s="107"/>
      <c r="V44" s="109"/>
      <c r="W44" s="94"/>
      <c r="X44" s="94"/>
      <c r="Y44" s="93"/>
      <c r="Z44" s="93"/>
      <c r="AA44" s="93"/>
      <c r="AB44" s="93"/>
      <c r="AC44" s="93"/>
      <c r="AD44" s="93"/>
      <c r="AE44" s="93"/>
      <c r="AF44" s="93"/>
      <c r="AG44" s="93"/>
    </row>
    <row r="45" spans="1:33" ht="12.75" customHeight="1" x14ac:dyDescent="0.25">
      <c r="A45" s="94"/>
      <c r="B45" s="94"/>
      <c r="C45" s="106"/>
      <c r="D45" s="94"/>
      <c r="E45" s="94"/>
      <c r="F45" s="94"/>
      <c r="G45" s="94"/>
      <c r="H45" s="94"/>
      <c r="I45" s="94"/>
      <c r="J45" s="94"/>
      <c r="K45" s="94"/>
      <c r="L45" s="94"/>
      <c r="M45" s="94"/>
      <c r="N45" s="107"/>
      <c r="O45" s="107"/>
      <c r="P45" s="107"/>
      <c r="Q45" s="107"/>
      <c r="R45" s="107"/>
      <c r="S45" s="107"/>
      <c r="T45" s="107"/>
      <c r="U45" s="107"/>
      <c r="V45" s="109"/>
      <c r="W45" s="94"/>
      <c r="X45" s="94"/>
      <c r="Y45" s="93"/>
      <c r="Z45" s="93"/>
      <c r="AA45" s="93"/>
      <c r="AB45" s="93"/>
      <c r="AC45" s="93"/>
      <c r="AD45" s="93"/>
      <c r="AE45" s="93"/>
      <c r="AF45" s="93"/>
      <c r="AG45" s="93"/>
    </row>
    <row r="46" spans="1:33" ht="12.75" customHeight="1" x14ac:dyDescent="0.25">
      <c r="A46" s="94"/>
      <c r="B46" s="94"/>
      <c r="C46" s="106"/>
      <c r="D46" s="94"/>
      <c r="E46" s="94"/>
      <c r="F46" s="94"/>
      <c r="G46" s="94"/>
      <c r="H46" s="94"/>
      <c r="I46" s="94"/>
      <c r="J46" s="94"/>
      <c r="K46" s="94"/>
      <c r="L46" s="94"/>
      <c r="M46" s="94"/>
      <c r="N46" s="107"/>
      <c r="O46" s="107"/>
      <c r="P46" s="107"/>
      <c r="Q46" s="107"/>
      <c r="R46" s="107"/>
      <c r="S46" s="107"/>
      <c r="T46" s="107"/>
      <c r="U46" s="107"/>
      <c r="V46" s="109"/>
      <c r="W46" s="94"/>
      <c r="X46" s="94"/>
      <c r="Y46" s="93"/>
      <c r="Z46" s="93"/>
      <c r="AA46" s="93"/>
      <c r="AB46" s="93"/>
      <c r="AC46" s="93"/>
      <c r="AD46" s="93"/>
      <c r="AE46" s="93"/>
      <c r="AF46" s="93"/>
      <c r="AG46" s="93"/>
    </row>
    <row r="47" spans="1:33" ht="12.75" customHeight="1" x14ac:dyDescent="0.25">
      <c r="A47" s="94"/>
      <c r="B47" s="94"/>
      <c r="C47" s="106"/>
      <c r="D47" s="94"/>
      <c r="E47" s="94"/>
      <c r="F47" s="94"/>
      <c r="G47" s="94"/>
      <c r="H47" s="94"/>
      <c r="I47" s="94"/>
      <c r="J47" s="94"/>
      <c r="K47" s="94"/>
      <c r="L47" s="94"/>
      <c r="M47" s="94"/>
      <c r="N47" s="107"/>
      <c r="O47" s="107"/>
      <c r="P47" s="107"/>
      <c r="Q47" s="107"/>
      <c r="R47" s="107"/>
      <c r="S47" s="107"/>
      <c r="T47" s="107"/>
      <c r="U47" s="107"/>
      <c r="V47" s="109"/>
      <c r="W47" s="94"/>
      <c r="X47" s="94"/>
      <c r="Y47" s="93"/>
      <c r="Z47" s="93"/>
      <c r="AA47" s="93"/>
      <c r="AB47" s="93"/>
      <c r="AC47" s="93"/>
      <c r="AD47" s="93"/>
      <c r="AE47" s="93"/>
      <c r="AF47" s="93"/>
      <c r="AG47" s="93"/>
    </row>
    <row r="48" spans="1:33" ht="12.75" customHeight="1" x14ac:dyDescent="0.25">
      <c r="A48" s="94"/>
      <c r="B48" s="94"/>
      <c r="C48" s="106"/>
      <c r="D48" s="94"/>
      <c r="E48" s="94"/>
      <c r="F48" s="94"/>
      <c r="G48" s="94"/>
      <c r="H48" s="94"/>
      <c r="I48" s="94"/>
      <c r="J48" s="94"/>
      <c r="K48" s="94"/>
      <c r="L48" s="94"/>
      <c r="M48" s="94"/>
      <c r="N48" s="107"/>
      <c r="O48" s="107"/>
      <c r="P48" s="107"/>
      <c r="Q48" s="107"/>
      <c r="R48" s="107"/>
      <c r="S48" s="107"/>
      <c r="T48" s="107"/>
      <c r="U48" s="107"/>
      <c r="V48" s="109"/>
      <c r="W48" s="94"/>
      <c r="X48" s="94"/>
      <c r="Y48" s="93"/>
      <c r="Z48" s="93"/>
      <c r="AA48" s="93"/>
      <c r="AB48" s="93"/>
      <c r="AC48" s="93"/>
      <c r="AD48" s="93"/>
      <c r="AE48" s="93"/>
      <c r="AF48" s="93"/>
      <c r="AG48" s="93"/>
    </row>
    <row r="49" spans="1:33" ht="12.75" customHeight="1" x14ac:dyDescent="0.25">
      <c r="A49" s="94"/>
      <c r="B49" s="94"/>
      <c r="C49" s="106"/>
      <c r="D49" s="94"/>
      <c r="E49" s="94"/>
      <c r="F49" s="94"/>
      <c r="G49" s="94"/>
      <c r="H49" s="94"/>
      <c r="I49" s="94"/>
      <c r="J49" s="94"/>
      <c r="K49" s="94"/>
      <c r="L49" s="94"/>
      <c r="M49" s="94"/>
      <c r="N49" s="107"/>
      <c r="O49" s="107"/>
      <c r="P49" s="107"/>
      <c r="Q49" s="107"/>
      <c r="R49" s="107"/>
      <c r="S49" s="107"/>
      <c r="T49" s="107"/>
      <c r="U49" s="107"/>
      <c r="V49" s="109"/>
      <c r="W49" s="94"/>
      <c r="X49" s="94"/>
      <c r="Y49" s="93"/>
      <c r="Z49" s="93"/>
      <c r="AA49" s="93"/>
      <c r="AB49" s="93"/>
      <c r="AC49" s="93"/>
      <c r="AD49" s="93"/>
      <c r="AE49" s="93"/>
      <c r="AF49" s="93"/>
      <c r="AG49" s="93"/>
    </row>
    <row r="50" spans="1:33" ht="12.75" customHeight="1" x14ac:dyDescent="0.25">
      <c r="A50" s="94"/>
      <c r="B50" s="94"/>
      <c r="C50" s="106"/>
      <c r="D50" s="94"/>
      <c r="E50" s="94"/>
      <c r="F50" s="94"/>
      <c r="G50" s="94"/>
      <c r="H50" s="94"/>
      <c r="I50" s="94"/>
      <c r="J50" s="94"/>
      <c r="K50" s="94"/>
      <c r="L50" s="94"/>
      <c r="M50" s="94"/>
      <c r="N50" s="107"/>
      <c r="O50" s="107"/>
      <c r="P50" s="107"/>
      <c r="Q50" s="107"/>
      <c r="R50" s="107"/>
      <c r="S50" s="107"/>
      <c r="T50" s="107"/>
      <c r="U50" s="107"/>
      <c r="V50" s="109"/>
      <c r="W50" s="94"/>
      <c r="X50" s="94"/>
      <c r="Y50" s="93"/>
      <c r="Z50" s="93"/>
      <c r="AA50" s="93"/>
      <c r="AB50" s="93"/>
      <c r="AC50" s="93"/>
      <c r="AD50" s="93"/>
      <c r="AE50" s="93"/>
      <c r="AF50" s="93"/>
      <c r="AG50" s="93"/>
    </row>
    <row r="51" spans="1:33" ht="12.75" customHeight="1" x14ac:dyDescent="0.25">
      <c r="A51" s="94"/>
      <c r="B51" s="94"/>
      <c r="C51" s="106"/>
      <c r="D51" s="94"/>
      <c r="E51" s="94"/>
      <c r="F51" s="94"/>
      <c r="G51" s="94"/>
      <c r="H51" s="94"/>
      <c r="I51" s="94"/>
      <c r="J51" s="94"/>
      <c r="K51" s="94"/>
      <c r="L51" s="94"/>
      <c r="M51" s="94"/>
      <c r="N51" s="107"/>
      <c r="O51" s="107"/>
      <c r="P51" s="107"/>
      <c r="Q51" s="107"/>
      <c r="R51" s="107"/>
      <c r="S51" s="107"/>
      <c r="T51" s="107"/>
      <c r="U51" s="107"/>
      <c r="V51" s="109"/>
      <c r="W51" s="94"/>
      <c r="X51" s="94"/>
      <c r="Y51" s="93"/>
      <c r="Z51" s="93"/>
      <c r="AA51" s="93"/>
      <c r="AB51" s="93"/>
      <c r="AC51" s="93"/>
      <c r="AD51" s="93"/>
      <c r="AE51" s="93"/>
      <c r="AF51" s="93"/>
      <c r="AG51" s="93"/>
    </row>
    <row r="52" spans="1:33" ht="12.75" customHeight="1" x14ac:dyDescent="0.25">
      <c r="A52" s="94"/>
      <c r="B52" s="94"/>
      <c r="C52" s="106"/>
      <c r="D52" s="94"/>
      <c r="E52" s="94"/>
      <c r="F52" s="94"/>
      <c r="G52" s="94"/>
      <c r="H52" s="94"/>
      <c r="I52" s="94"/>
      <c r="J52" s="94"/>
      <c r="K52" s="94"/>
      <c r="L52" s="94"/>
      <c r="M52" s="94"/>
      <c r="N52" s="107"/>
      <c r="O52" s="107"/>
      <c r="P52" s="107"/>
      <c r="Q52" s="107"/>
      <c r="R52" s="107"/>
      <c r="S52" s="107"/>
      <c r="T52" s="107"/>
      <c r="U52" s="107"/>
      <c r="V52" s="109"/>
      <c r="W52" s="94"/>
      <c r="X52" s="94"/>
      <c r="Y52" s="93"/>
      <c r="Z52" s="93"/>
      <c r="AA52" s="93"/>
      <c r="AB52" s="93"/>
      <c r="AC52" s="93"/>
      <c r="AD52" s="93"/>
      <c r="AE52" s="93"/>
      <c r="AF52" s="93"/>
      <c r="AG52" s="93"/>
    </row>
    <row r="53" spans="1:33" ht="12.75" customHeight="1" x14ac:dyDescent="0.25">
      <c r="A53" s="94"/>
      <c r="B53" s="94"/>
      <c r="C53" s="106"/>
      <c r="D53" s="94"/>
      <c r="E53" s="94"/>
      <c r="F53" s="94"/>
      <c r="G53" s="94"/>
      <c r="H53" s="94"/>
      <c r="I53" s="94"/>
      <c r="J53" s="94"/>
      <c r="K53" s="94"/>
      <c r="L53" s="94"/>
      <c r="M53" s="94"/>
      <c r="N53" s="107"/>
      <c r="O53" s="107"/>
      <c r="P53" s="107"/>
      <c r="Q53" s="107"/>
      <c r="R53" s="107"/>
      <c r="S53" s="107"/>
      <c r="T53" s="107"/>
      <c r="U53" s="107"/>
      <c r="V53" s="109"/>
      <c r="W53" s="94"/>
      <c r="X53" s="94"/>
      <c r="Y53" s="93"/>
      <c r="Z53" s="93"/>
      <c r="AA53" s="93"/>
      <c r="AB53" s="93"/>
      <c r="AC53" s="93"/>
      <c r="AD53" s="93"/>
      <c r="AE53" s="93"/>
      <c r="AF53" s="93"/>
      <c r="AG53" s="93"/>
    </row>
    <row r="54" spans="1:33" ht="12.75" customHeight="1" x14ac:dyDescent="0.25">
      <c r="A54" s="94"/>
      <c r="B54" s="94"/>
      <c r="C54" s="106"/>
      <c r="D54" s="94"/>
      <c r="E54" s="94"/>
      <c r="F54" s="94"/>
      <c r="G54" s="94"/>
      <c r="H54" s="94"/>
      <c r="I54" s="94"/>
      <c r="J54" s="94"/>
      <c r="K54" s="94"/>
      <c r="L54" s="94"/>
      <c r="M54" s="94"/>
      <c r="N54" s="107"/>
      <c r="O54" s="107"/>
      <c r="P54" s="107"/>
      <c r="Q54" s="107"/>
      <c r="R54" s="107"/>
      <c r="S54" s="107"/>
      <c r="T54" s="107"/>
      <c r="U54" s="107"/>
      <c r="V54" s="109"/>
      <c r="W54" s="94"/>
      <c r="X54" s="94"/>
      <c r="Y54" s="93"/>
      <c r="Z54" s="93"/>
      <c r="AA54" s="93"/>
      <c r="AB54" s="93"/>
      <c r="AC54" s="93"/>
      <c r="AD54" s="93"/>
      <c r="AE54" s="93"/>
      <c r="AF54" s="93"/>
      <c r="AG54" s="93"/>
    </row>
    <row r="55" spans="1:33" ht="12.75" customHeight="1" x14ac:dyDescent="0.25">
      <c r="A55" s="94"/>
      <c r="B55" s="94"/>
      <c r="C55" s="106"/>
      <c r="D55" s="94"/>
      <c r="E55" s="94"/>
      <c r="F55" s="94"/>
      <c r="G55" s="94"/>
      <c r="H55" s="94"/>
      <c r="I55" s="94"/>
      <c r="J55" s="94"/>
      <c r="K55" s="94"/>
      <c r="L55" s="94"/>
      <c r="M55" s="94"/>
      <c r="N55" s="107"/>
      <c r="O55" s="107"/>
      <c r="P55" s="107"/>
      <c r="Q55" s="107"/>
      <c r="R55" s="107"/>
      <c r="S55" s="107"/>
      <c r="T55" s="107"/>
      <c r="U55" s="107"/>
      <c r="V55" s="109"/>
      <c r="W55" s="94"/>
      <c r="X55" s="94"/>
      <c r="Y55" s="93"/>
      <c r="Z55" s="93"/>
      <c r="AA55" s="93"/>
      <c r="AB55" s="93"/>
      <c r="AC55" s="93"/>
      <c r="AD55" s="93"/>
      <c r="AE55" s="93"/>
      <c r="AF55" s="93"/>
      <c r="AG55" s="93"/>
    </row>
    <row r="56" spans="1:33" ht="12.75" customHeight="1" x14ac:dyDescent="0.25">
      <c r="A56" s="94"/>
      <c r="B56" s="94"/>
      <c r="C56" s="106"/>
      <c r="D56" s="94"/>
      <c r="E56" s="94"/>
      <c r="F56" s="94"/>
      <c r="G56" s="94"/>
      <c r="H56" s="94"/>
      <c r="I56" s="94"/>
      <c r="J56" s="94"/>
      <c r="K56" s="94"/>
      <c r="L56" s="94"/>
      <c r="M56" s="94"/>
      <c r="N56" s="107"/>
      <c r="O56" s="107"/>
      <c r="P56" s="107"/>
      <c r="Q56" s="107"/>
      <c r="R56" s="107"/>
      <c r="S56" s="107"/>
      <c r="T56" s="107"/>
      <c r="U56" s="107"/>
      <c r="V56" s="109"/>
      <c r="W56" s="94"/>
      <c r="X56" s="94"/>
      <c r="Y56" s="93"/>
      <c r="Z56" s="93"/>
      <c r="AA56" s="93"/>
      <c r="AB56" s="93"/>
      <c r="AC56" s="93"/>
      <c r="AD56" s="93"/>
      <c r="AE56" s="93"/>
      <c r="AF56" s="93"/>
      <c r="AG56" s="93"/>
    </row>
    <row r="57" spans="1:33" ht="12.75" customHeight="1" x14ac:dyDescent="0.25">
      <c r="A57" s="94"/>
      <c r="B57" s="94"/>
      <c r="C57" s="106"/>
      <c r="D57" s="94"/>
      <c r="E57" s="94"/>
      <c r="F57" s="94"/>
      <c r="G57" s="94"/>
      <c r="H57" s="94"/>
      <c r="I57" s="94"/>
      <c r="J57" s="94"/>
      <c r="K57" s="94"/>
      <c r="L57" s="94"/>
      <c r="M57" s="94"/>
      <c r="N57" s="107"/>
      <c r="O57" s="107"/>
      <c r="P57" s="107"/>
      <c r="Q57" s="107"/>
      <c r="R57" s="107"/>
      <c r="S57" s="107"/>
      <c r="T57" s="107"/>
      <c r="U57" s="107"/>
      <c r="V57" s="109"/>
      <c r="W57" s="94"/>
      <c r="X57" s="94"/>
      <c r="Y57" s="93"/>
      <c r="Z57" s="93"/>
      <c r="AA57" s="93"/>
      <c r="AB57" s="93"/>
      <c r="AC57" s="93"/>
      <c r="AD57" s="93"/>
      <c r="AE57" s="93"/>
      <c r="AF57" s="93"/>
      <c r="AG57" s="93"/>
    </row>
    <row r="58" spans="1:33" ht="12.75" customHeight="1" x14ac:dyDescent="0.25">
      <c r="A58" s="94"/>
      <c r="B58" s="94"/>
      <c r="C58" s="106"/>
      <c r="D58" s="94"/>
      <c r="E58" s="94"/>
      <c r="F58" s="94"/>
      <c r="G58" s="94"/>
      <c r="H58" s="94"/>
      <c r="I58" s="94"/>
      <c r="J58" s="94"/>
      <c r="K58" s="94"/>
      <c r="L58" s="94"/>
      <c r="M58" s="94"/>
      <c r="N58" s="107"/>
      <c r="O58" s="107"/>
      <c r="P58" s="107"/>
      <c r="Q58" s="107"/>
      <c r="R58" s="107"/>
      <c r="S58" s="107"/>
      <c r="T58" s="107"/>
      <c r="U58" s="107"/>
      <c r="V58" s="109"/>
      <c r="W58" s="94"/>
      <c r="X58" s="94"/>
      <c r="Y58" s="93"/>
      <c r="Z58" s="93"/>
      <c r="AA58" s="93"/>
      <c r="AB58" s="93"/>
      <c r="AC58" s="93"/>
      <c r="AD58" s="93"/>
      <c r="AE58" s="93"/>
      <c r="AF58" s="93"/>
      <c r="AG58" s="93"/>
    </row>
    <row r="59" spans="1:33" ht="12.75" customHeight="1" x14ac:dyDescent="0.25">
      <c r="A59" s="94"/>
      <c r="B59" s="94"/>
      <c r="C59" s="106"/>
      <c r="D59" s="94"/>
      <c r="E59" s="94"/>
      <c r="F59" s="94"/>
      <c r="G59" s="94"/>
      <c r="H59" s="94"/>
      <c r="I59" s="94"/>
      <c r="J59" s="94"/>
      <c r="K59" s="94"/>
      <c r="L59" s="94"/>
      <c r="M59" s="94"/>
      <c r="N59" s="107"/>
      <c r="O59" s="107"/>
      <c r="P59" s="107"/>
      <c r="Q59" s="107"/>
      <c r="R59" s="107"/>
      <c r="S59" s="107"/>
      <c r="T59" s="107"/>
      <c r="U59" s="107"/>
      <c r="V59" s="109"/>
      <c r="W59" s="94"/>
      <c r="X59" s="94"/>
      <c r="Y59" s="93"/>
      <c r="Z59" s="93"/>
      <c r="AA59" s="93"/>
      <c r="AB59" s="93"/>
      <c r="AC59" s="93"/>
      <c r="AD59" s="93"/>
      <c r="AE59" s="93"/>
      <c r="AF59" s="93"/>
      <c r="AG59" s="93"/>
    </row>
    <row r="60" spans="1:33" ht="12.75" customHeight="1" x14ac:dyDescent="0.25">
      <c r="A60" s="94"/>
      <c r="B60" s="94"/>
      <c r="C60" s="106"/>
      <c r="D60" s="94"/>
      <c r="E60" s="94"/>
      <c r="F60" s="94"/>
      <c r="G60" s="94"/>
      <c r="H60" s="94"/>
      <c r="I60" s="94"/>
      <c r="J60" s="94"/>
      <c r="K60" s="94"/>
      <c r="L60" s="94"/>
      <c r="M60" s="94"/>
      <c r="N60" s="107"/>
      <c r="O60" s="107"/>
      <c r="P60" s="107"/>
      <c r="Q60" s="107"/>
      <c r="R60" s="107"/>
      <c r="S60" s="107"/>
      <c r="T60" s="107"/>
      <c r="U60" s="107"/>
      <c r="V60" s="109"/>
      <c r="W60" s="94"/>
      <c r="X60" s="94"/>
      <c r="Y60" s="93"/>
      <c r="Z60" s="93"/>
      <c r="AA60" s="93"/>
      <c r="AB60" s="93"/>
      <c r="AC60" s="93"/>
      <c r="AD60" s="93"/>
      <c r="AE60" s="93"/>
      <c r="AF60" s="93"/>
      <c r="AG60" s="93"/>
    </row>
    <row r="61" spans="1:33" ht="12.75" customHeight="1" x14ac:dyDescent="0.25">
      <c r="A61" s="94"/>
      <c r="B61" s="94"/>
      <c r="C61" s="106"/>
      <c r="D61" s="94"/>
      <c r="E61" s="94"/>
      <c r="F61" s="94"/>
      <c r="G61" s="94"/>
      <c r="H61" s="94"/>
      <c r="I61" s="94"/>
      <c r="J61" s="94"/>
      <c r="K61" s="94"/>
      <c r="L61" s="94"/>
      <c r="M61" s="94"/>
      <c r="N61" s="107"/>
      <c r="O61" s="107"/>
      <c r="P61" s="107"/>
      <c r="Q61" s="107"/>
      <c r="R61" s="107"/>
      <c r="S61" s="107"/>
      <c r="T61" s="107"/>
      <c r="U61" s="107"/>
      <c r="V61" s="109"/>
      <c r="W61" s="94"/>
      <c r="X61" s="94"/>
      <c r="Y61" s="93"/>
      <c r="Z61" s="93"/>
      <c r="AA61" s="93"/>
      <c r="AB61" s="93"/>
      <c r="AC61" s="93"/>
      <c r="AD61" s="93"/>
      <c r="AE61" s="93"/>
      <c r="AF61" s="93"/>
      <c r="AG61" s="93"/>
    </row>
    <row r="62" spans="1:33" ht="12.75" customHeight="1" x14ac:dyDescent="0.25">
      <c r="A62" s="94"/>
      <c r="B62" s="94"/>
      <c r="C62" s="106"/>
      <c r="D62" s="94"/>
      <c r="E62" s="94"/>
      <c r="F62" s="94"/>
      <c r="G62" s="94"/>
      <c r="H62" s="94"/>
      <c r="I62" s="94"/>
      <c r="J62" s="94"/>
      <c r="K62" s="94"/>
      <c r="L62" s="94"/>
      <c r="M62" s="94"/>
      <c r="N62" s="107"/>
      <c r="O62" s="107"/>
      <c r="P62" s="107"/>
      <c r="Q62" s="107"/>
      <c r="R62" s="107"/>
      <c r="S62" s="107"/>
      <c r="T62" s="107"/>
      <c r="U62" s="107"/>
      <c r="V62" s="109"/>
      <c r="W62" s="94"/>
      <c r="X62" s="94"/>
      <c r="Y62" s="93"/>
      <c r="Z62" s="93"/>
      <c r="AA62" s="93"/>
      <c r="AB62" s="93"/>
      <c r="AC62" s="93"/>
      <c r="AD62" s="93"/>
      <c r="AE62" s="93"/>
      <c r="AF62" s="93"/>
      <c r="AG62" s="93"/>
    </row>
    <row r="63" spans="1:33" ht="12.75" customHeight="1" x14ac:dyDescent="0.25">
      <c r="A63" s="94"/>
      <c r="B63" s="94"/>
      <c r="C63" s="106"/>
      <c r="D63" s="94"/>
      <c r="E63" s="94"/>
      <c r="F63" s="94"/>
      <c r="G63" s="94"/>
      <c r="H63" s="94"/>
      <c r="I63" s="94"/>
      <c r="J63" s="94"/>
      <c r="K63" s="94"/>
      <c r="L63" s="94"/>
      <c r="M63" s="94"/>
      <c r="N63" s="107"/>
      <c r="O63" s="107"/>
      <c r="P63" s="107"/>
      <c r="Q63" s="107"/>
      <c r="R63" s="107"/>
      <c r="S63" s="107"/>
      <c r="T63" s="107"/>
      <c r="U63" s="107"/>
      <c r="V63" s="109"/>
      <c r="W63" s="94"/>
      <c r="X63" s="94"/>
      <c r="Y63" s="93"/>
      <c r="Z63" s="93"/>
      <c r="AA63" s="93"/>
      <c r="AB63" s="93"/>
      <c r="AC63" s="93"/>
      <c r="AD63" s="93"/>
      <c r="AE63" s="93"/>
      <c r="AF63" s="93"/>
      <c r="AG63" s="93"/>
    </row>
    <row r="64" spans="1:33" ht="12.75" customHeight="1" x14ac:dyDescent="0.25">
      <c r="A64" s="94"/>
      <c r="B64" s="94"/>
      <c r="C64" s="106"/>
      <c r="D64" s="94"/>
      <c r="E64" s="94"/>
      <c r="F64" s="94"/>
      <c r="G64" s="94"/>
      <c r="H64" s="94"/>
      <c r="I64" s="94"/>
      <c r="J64" s="94"/>
      <c r="K64" s="94"/>
      <c r="L64" s="94"/>
      <c r="M64" s="94"/>
      <c r="N64" s="107"/>
      <c r="O64" s="107"/>
      <c r="P64" s="107"/>
      <c r="Q64" s="107"/>
      <c r="R64" s="107"/>
      <c r="S64" s="107"/>
      <c r="T64" s="107"/>
      <c r="U64" s="107"/>
      <c r="V64" s="109"/>
      <c r="W64" s="94"/>
      <c r="X64" s="94"/>
      <c r="Y64" s="93"/>
      <c r="Z64" s="93"/>
      <c r="AA64" s="93"/>
      <c r="AB64" s="93"/>
      <c r="AC64" s="93"/>
      <c r="AD64" s="93"/>
      <c r="AE64" s="93"/>
      <c r="AF64" s="93"/>
      <c r="AG64" s="93"/>
    </row>
    <row r="65" spans="1:33" ht="12.75" customHeight="1" x14ac:dyDescent="0.25">
      <c r="A65" s="94"/>
      <c r="B65" s="94"/>
      <c r="C65" s="106"/>
      <c r="D65" s="94"/>
      <c r="E65" s="94"/>
      <c r="F65" s="94"/>
      <c r="G65" s="94"/>
      <c r="H65" s="94"/>
      <c r="I65" s="94"/>
      <c r="J65" s="94"/>
      <c r="K65" s="94"/>
      <c r="L65" s="94"/>
      <c r="M65" s="94"/>
      <c r="N65" s="107"/>
      <c r="O65" s="107"/>
      <c r="P65" s="107"/>
      <c r="Q65" s="107"/>
      <c r="R65" s="107"/>
      <c r="S65" s="107"/>
      <c r="T65" s="107"/>
      <c r="U65" s="107"/>
      <c r="V65" s="109"/>
      <c r="W65" s="94"/>
      <c r="X65" s="94"/>
      <c r="Y65" s="93"/>
      <c r="Z65" s="93"/>
      <c r="AA65" s="93"/>
      <c r="AB65" s="93"/>
      <c r="AC65" s="93"/>
      <c r="AD65" s="93"/>
      <c r="AE65" s="93"/>
      <c r="AF65" s="93"/>
      <c r="AG65" s="93"/>
    </row>
    <row r="66" spans="1:33" ht="12.75" customHeight="1" x14ac:dyDescent="0.25">
      <c r="A66" s="94"/>
      <c r="B66" s="94"/>
      <c r="C66" s="106"/>
      <c r="D66" s="94"/>
      <c r="E66" s="94"/>
      <c r="F66" s="94"/>
      <c r="G66" s="94"/>
      <c r="H66" s="94"/>
      <c r="I66" s="94"/>
      <c r="J66" s="94"/>
      <c r="K66" s="94"/>
      <c r="L66" s="94"/>
      <c r="M66" s="94"/>
      <c r="N66" s="107"/>
      <c r="O66" s="107"/>
      <c r="P66" s="107"/>
      <c r="Q66" s="107"/>
      <c r="R66" s="107"/>
      <c r="S66" s="107"/>
      <c r="T66" s="107"/>
      <c r="U66" s="107"/>
      <c r="V66" s="109"/>
      <c r="W66" s="94"/>
      <c r="X66" s="94"/>
      <c r="Y66" s="93"/>
      <c r="Z66" s="93"/>
      <c r="AA66" s="93"/>
      <c r="AB66" s="93"/>
      <c r="AC66" s="93"/>
      <c r="AD66" s="93"/>
      <c r="AE66" s="93"/>
      <c r="AF66" s="93"/>
      <c r="AG66" s="93"/>
    </row>
    <row r="67" spans="1:33" ht="12.75" customHeight="1" x14ac:dyDescent="0.25">
      <c r="A67" s="94"/>
      <c r="B67" s="94"/>
      <c r="C67" s="106"/>
      <c r="D67" s="94"/>
      <c r="E67" s="94"/>
      <c r="F67" s="94"/>
      <c r="G67" s="94"/>
      <c r="H67" s="94"/>
      <c r="I67" s="94"/>
      <c r="J67" s="94"/>
      <c r="K67" s="94"/>
      <c r="L67" s="94"/>
      <c r="M67" s="94"/>
      <c r="N67" s="107"/>
      <c r="O67" s="107"/>
      <c r="P67" s="107"/>
      <c r="Q67" s="107"/>
      <c r="R67" s="107"/>
      <c r="S67" s="107"/>
      <c r="T67" s="107"/>
      <c r="U67" s="107"/>
      <c r="V67" s="109"/>
      <c r="W67" s="94"/>
      <c r="X67" s="94"/>
      <c r="Y67" s="93"/>
      <c r="Z67" s="93"/>
      <c r="AA67" s="93"/>
      <c r="AB67" s="93"/>
      <c r="AC67" s="93"/>
      <c r="AD67" s="93"/>
      <c r="AE67" s="93"/>
      <c r="AF67" s="93"/>
      <c r="AG67" s="93"/>
    </row>
    <row r="68" spans="1:33" ht="12.75" customHeight="1" x14ac:dyDescent="0.25">
      <c r="A68" s="94"/>
      <c r="B68" s="94"/>
      <c r="C68" s="106"/>
      <c r="D68" s="94"/>
      <c r="E68" s="94"/>
      <c r="F68" s="94"/>
      <c r="G68" s="94"/>
      <c r="H68" s="94"/>
      <c r="I68" s="94"/>
      <c r="J68" s="94"/>
      <c r="K68" s="94"/>
      <c r="L68" s="94"/>
      <c r="M68" s="94"/>
      <c r="N68" s="107"/>
      <c r="O68" s="107"/>
      <c r="P68" s="107"/>
      <c r="Q68" s="107"/>
      <c r="R68" s="107"/>
      <c r="S68" s="107"/>
      <c r="T68" s="107"/>
      <c r="U68" s="107"/>
      <c r="V68" s="109"/>
      <c r="W68" s="94"/>
      <c r="X68" s="94"/>
      <c r="Y68" s="93"/>
      <c r="Z68" s="93"/>
      <c r="AA68" s="93"/>
      <c r="AB68" s="93"/>
      <c r="AC68" s="93"/>
      <c r="AD68" s="93"/>
      <c r="AE68" s="93"/>
      <c r="AF68" s="93"/>
      <c r="AG68" s="93"/>
    </row>
    <row r="69" spans="1:33" ht="12.75" customHeight="1" x14ac:dyDescent="0.25">
      <c r="A69" s="94"/>
      <c r="B69" s="94"/>
      <c r="C69" s="106"/>
      <c r="D69" s="94"/>
      <c r="E69" s="94"/>
      <c r="F69" s="94"/>
      <c r="G69" s="94"/>
      <c r="H69" s="94"/>
      <c r="I69" s="94"/>
      <c r="J69" s="94"/>
      <c r="K69" s="94"/>
      <c r="L69" s="94"/>
      <c r="M69" s="94"/>
      <c r="N69" s="107"/>
      <c r="O69" s="107"/>
      <c r="P69" s="107"/>
      <c r="Q69" s="107"/>
      <c r="R69" s="107"/>
      <c r="S69" s="107"/>
      <c r="T69" s="107"/>
      <c r="U69" s="107"/>
      <c r="V69" s="109"/>
      <c r="W69" s="94"/>
      <c r="X69" s="94"/>
      <c r="Y69" s="93"/>
      <c r="Z69" s="93"/>
      <c r="AA69" s="93"/>
      <c r="AB69" s="93"/>
      <c r="AC69" s="93"/>
      <c r="AD69" s="93"/>
      <c r="AE69" s="93"/>
      <c r="AF69" s="93"/>
      <c r="AG69" s="93"/>
    </row>
    <row r="70" spans="1:33" ht="12.75" customHeight="1" x14ac:dyDescent="0.25">
      <c r="A70" s="94"/>
      <c r="B70" s="94"/>
      <c r="C70" s="106"/>
      <c r="D70" s="94"/>
      <c r="E70" s="94"/>
      <c r="F70" s="94"/>
      <c r="G70" s="94"/>
      <c r="H70" s="94"/>
      <c r="I70" s="94"/>
      <c r="J70" s="94"/>
      <c r="K70" s="94"/>
      <c r="L70" s="94"/>
      <c r="M70" s="94"/>
      <c r="N70" s="107"/>
      <c r="O70" s="107"/>
      <c r="P70" s="107"/>
      <c r="Q70" s="107"/>
      <c r="R70" s="107"/>
      <c r="S70" s="107"/>
      <c r="T70" s="107"/>
      <c r="U70" s="107"/>
      <c r="V70" s="109"/>
      <c r="W70" s="94"/>
      <c r="X70" s="94"/>
      <c r="Y70" s="93"/>
      <c r="Z70" s="93"/>
      <c r="AA70" s="93"/>
      <c r="AB70" s="93"/>
      <c r="AC70" s="93"/>
      <c r="AD70" s="93"/>
      <c r="AE70" s="93"/>
      <c r="AF70" s="93"/>
      <c r="AG70" s="93"/>
    </row>
    <row r="71" spans="1:33" ht="12.75" customHeight="1" x14ac:dyDescent="0.25">
      <c r="A71" s="94"/>
      <c r="B71" s="94"/>
      <c r="C71" s="106"/>
      <c r="D71" s="94"/>
      <c r="E71" s="94"/>
      <c r="F71" s="94"/>
      <c r="G71" s="94"/>
      <c r="H71" s="94"/>
      <c r="I71" s="94"/>
      <c r="J71" s="94"/>
      <c r="K71" s="94"/>
      <c r="L71" s="94"/>
      <c r="M71" s="94"/>
      <c r="N71" s="107"/>
      <c r="O71" s="107"/>
      <c r="P71" s="107"/>
      <c r="Q71" s="107"/>
      <c r="R71" s="107"/>
      <c r="S71" s="107"/>
      <c r="T71" s="107"/>
      <c r="U71" s="107"/>
      <c r="V71" s="109"/>
      <c r="W71" s="94"/>
      <c r="X71" s="94"/>
      <c r="Y71" s="93"/>
      <c r="Z71" s="93"/>
      <c r="AA71" s="93"/>
      <c r="AB71" s="93"/>
      <c r="AC71" s="93"/>
      <c r="AD71" s="93"/>
      <c r="AE71" s="93"/>
      <c r="AF71" s="93"/>
      <c r="AG71" s="93"/>
    </row>
    <row r="72" spans="1:33" ht="12.75" customHeight="1" x14ac:dyDescent="0.25">
      <c r="A72" s="94"/>
      <c r="B72" s="94"/>
      <c r="C72" s="106"/>
      <c r="D72" s="94"/>
      <c r="E72" s="94"/>
      <c r="F72" s="94"/>
      <c r="G72" s="94"/>
      <c r="H72" s="94"/>
      <c r="I72" s="94"/>
      <c r="J72" s="94"/>
      <c r="K72" s="94"/>
      <c r="L72" s="94"/>
      <c r="M72" s="94"/>
      <c r="N72" s="107"/>
      <c r="O72" s="107"/>
      <c r="P72" s="107"/>
      <c r="Q72" s="107"/>
      <c r="R72" s="107"/>
      <c r="S72" s="107"/>
      <c r="T72" s="107"/>
      <c r="U72" s="107"/>
      <c r="V72" s="109"/>
      <c r="W72" s="94"/>
      <c r="X72" s="94"/>
      <c r="Y72" s="93"/>
      <c r="Z72" s="93"/>
      <c r="AA72" s="93"/>
      <c r="AB72" s="93"/>
      <c r="AC72" s="93"/>
      <c r="AD72" s="93"/>
      <c r="AE72" s="93"/>
      <c r="AF72" s="93"/>
      <c r="AG72" s="93"/>
    </row>
    <row r="73" spans="1:33" ht="12.75" customHeight="1" x14ac:dyDescent="0.25">
      <c r="A73" s="94"/>
      <c r="B73" s="94"/>
      <c r="C73" s="106"/>
      <c r="D73" s="94"/>
      <c r="E73" s="94"/>
      <c r="F73" s="94"/>
      <c r="G73" s="94"/>
      <c r="H73" s="94"/>
      <c r="I73" s="94"/>
      <c r="J73" s="94"/>
      <c r="K73" s="94"/>
      <c r="L73" s="94"/>
      <c r="M73" s="94"/>
      <c r="N73" s="107"/>
      <c r="O73" s="107"/>
      <c r="P73" s="107"/>
      <c r="Q73" s="107"/>
      <c r="R73" s="107"/>
      <c r="S73" s="107"/>
      <c r="T73" s="107"/>
      <c r="U73" s="107"/>
      <c r="V73" s="109"/>
      <c r="W73" s="94"/>
      <c r="X73" s="94"/>
      <c r="Y73" s="93"/>
      <c r="Z73" s="93"/>
      <c r="AA73" s="93"/>
      <c r="AB73" s="93"/>
      <c r="AC73" s="93"/>
      <c r="AD73" s="93"/>
      <c r="AE73" s="93"/>
      <c r="AF73" s="93"/>
      <c r="AG73" s="93"/>
    </row>
    <row r="74" spans="1:33" ht="12.75" customHeight="1" x14ac:dyDescent="0.25">
      <c r="A74" s="94"/>
      <c r="B74" s="94"/>
      <c r="C74" s="106"/>
      <c r="D74" s="94"/>
      <c r="E74" s="94"/>
      <c r="F74" s="94"/>
      <c r="G74" s="94"/>
      <c r="H74" s="94"/>
      <c r="I74" s="94"/>
      <c r="J74" s="94"/>
      <c r="K74" s="94"/>
      <c r="L74" s="94"/>
      <c r="M74" s="94"/>
      <c r="N74" s="107"/>
      <c r="O74" s="107"/>
      <c r="P74" s="107"/>
      <c r="Q74" s="107"/>
      <c r="R74" s="107"/>
      <c r="S74" s="107"/>
      <c r="T74" s="107"/>
      <c r="U74" s="107"/>
      <c r="V74" s="109"/>
      <c r="W74" s="94"/>
      <c r="X74" s="94"/>
      <c r="Y74" s="93"/>
      <c r="Z74" s="93"/>
      <c r="AA74" s="93"/>
      <c r="AB74" s="93"/>
      <c r="AC74" s="93"/>
      <c r="AD74" s="93"/>
      <c r="AE74" s="93"/>
      <c r="AF74" s="93"/>
      <c r="AG74" s="93"/>
    </row>
    <row r="75" spans="1:33" ht="12.75" customHeight="1" x14ac:dyDescent="0.25">
      <c r="A75" s="94"/>
      <c r="B75" s="94"/>
      <c r="C75" s="106"/>
      <c r="D75" s="94"/>
      <c r="E75" s="94"/>
      <c r="F75" s="94"/>
      <c r="G75" s="94"/>
      <c r="H75" s="94"/>
      <c r="I75" s="94"/>
      <c r="J75" s="94"/>
      <c r="K75" s="94"/>
      <c r="L75" s="94"/>
      <c r="M75" s="94"/>
      <c r="N75" s="107"/>
      <c r="O75" s="107"/>
      <c r="P75" s="107"/>
      <c r="Q75" s="107"/>
      <c r="R75" s="107"/>
      <c r="S75" s="107"/>
      <c r="T75" s="107"/>
      <c r="U75" s="107"/>
      <c r="V75" s="109"/>
      <c r="W75" s="94"/>
      <c r="X75" s="94"/>
      <c r="Y75" s="93"/>
      <c r="Z75" s="93"/>
      <c r="AA75" s="93"/>
      <c r="AB75" s="93"/>
      <c r="AC75" s="93"/>
      <c r="AD75" s="93"/>
      <c r="AE75" s="93"/>
      <c r="AF75" s="93"/>
      <c r="AG75" s="93"/>
    </row>
    <row r="76" spans="1:33" ht="12.75" customHeight="1" x14ac:dyDescent="0.25">
      <c r="A76" s="94"/>
      <c r="B76" s="94"/>
      <c r="C76" s="106"/>
      <c r="D76" s="94"/>
      <c r="E76" s="94"/>
      <c r="F76" s="94"/>
      <c r="G76" s="94"/>
      <c r="H76" s="94"/>
      <c r="I76" s="94"/>
      <c r="J76" s="94"/>
      <c r="K76" s="94"/>
      <c r="L76" s="94"/>
      <c r="M76" s="94"/>
      <c r="N76" s="107"/>
      <c r="O76" s="107"/>
      <c r="P76" s="107"/>
      <c r="Q76" s="107"/>
      <c r="R76" s="107"/>
      <c r="S76" s="107"/>
      <c r="T76" s="107"/>
      <c r="U76" s="107"/>
      <c r="V76" s="109"/>
      <c r="W76" s="94"/>
      <c r="X76" s="94"/>
      <c r="Y76" s="93"/>
      <c r="Z76" s="93"/>
      <c r="AA76" s="93"/>
      <c r="AB76" s="93"/>
      <c r="AC76" s="93"/>
      <c r="AD76" s="93"/>
      <c r="AE76" s="93"/>
      <c r="AF76" s="93"/>
      <c r="AG76" s="93"/>
    </row>
    <row r="77" spans="1:33" ht="12.75" customHeight="1" x14ac:dyDescent="0.25">
      <c r="A77" s="94"/>
      <c r="B77" s="94"/>
      <c r="C77" s="106"/>
      <c r="D77" s="94"/>
      <c r="E77" s="94"/>
      <c r="F77" s="94"/>
      <c r="G77" s="94"/>
      <c r="H77" s="94"/>
      <c r="I77" s="94"/>
      <c r="J77" s="94"/>
      <c r="K77" s="94"/>
      <c r="L77" s="94"/>
      <c r="M77" s="94"/>
      <c r="N77" s="107"/>
      <c r="O77" s="107"/>
      <c r="P77" s="107"/>
      <c r="Q77" s="107"/>
      <c r="R77" s="107"/>
      <c r="S77" s="107"/>
      <c r="T77" s="107"/>
      <c r="U77" s="107"/>
      <c r="V77" s="109"/>
      <c r="W77" s="94"/>
      <c r="X77" s="94"/>
      <c r="Y77" s="93"/>
      <c r="Z77" s="93"/>
      <c r="AA77" s="93"/>
      <c r="AB77" s="93"/>
      <c r="AC77" s="93"/>
      <c r="AD77" s="93"/>
      <c r="AE77" s="93"/>
      <c r="AF77" s="93"/>
      <c r="AG77" s="93"/>
    </row>
    <row r="78" spans="1:33" ht="12.75" customHeight="1" x14ac:dyDescent="0.25">
      <c r="A78" s="94"/>
      <c r="B78" s="94"/>
      <c r="C78" s="106"/>
      <c r="D78" s="94"/>
      <c r="E78" s="94"/>
      <c r="F78" s="94"/>
      <c r="G78" s="94"/>
      <c r="H78" s="94"/>
      <c r="I78" s="94"/>
      <c r="J78" s="94"/>
      <c r="K78" s="94"/>
      <c r="L78" s="94"/>
      <c r="M78" s="94"/>
      <c r="N78" s="107"/>
      <c r="O78" s="107"/>
      <c r="P78" s="107"/>
      <c r="Q78" s="107"/>
      <c r="R78" s="107"/>
      <c r="S78" s="107"/>
      <c r="T78" s="107"/>
      <c r="U78" s="107"/>
      <c r="V78" s="109"/>
      <c r="W78" s="94"/>
      <c r="X78" s="94"/>
      <c r="Y78" s="93"/>
      <c r="Z78" s="93"/>
      <c r="AA78" s="93"/>
      <c r="AB78" s="93"/>
      <c r="AC78" s="93"/>
      <c r="AD78" s="93"/>
      <c r="AE78" s="93"/>
      <c r="AF78" s="93"/>
      <c r="AG78" s="93"/>
    </row>
    <row r="79" spans="1:33" ht="12.75" customHeight="1" x14ac:dyDescent="0.25">
      <c r="A79" s="93"/>
      <c r="B79" s="93"/>
      <c r="C79" s="106"/>
      <c r="D79" s="94"/>
      <c r="E79" s="94"/>
      <c r="F79" s="94"/>
      <c r="G79" s="94"/>
      <c r="H79" s="94"/>
      <c r="I79" s="94"/>
      <c r="J79" s="94"/>
      <c r="K79" s="94"/>
      <c r="L79" s="94"/>
      <c r="M79" s="94"/>
      <c r="N79" s="107"/>
      <c r="O79" s="110"/>
      <c r="P79" s="110"/>
      <c r="Q79" s="110"/>
      <c r="R79" s="110"/>
      <c r="S79" s="110"/>
      <c r="T79" s="110"/>
      <c r="U79" s="110"/>
      <c r="V79" s="109"/>
      <c r="W79" s="94"/>
      <c r="X79" s="94"/>
      <c r="Y79" s="93"/>
      <c r="Z79" s="93"/>
      <c r="AA79" s="93"/>
      <c r="AB79" s="93"/>
      <c r="AC79" s="93"/>
      <c r="AD79" s="93"/>
      <c r="AE79" s="93"/>
      <c r="AF79" s="93"/>
      <c r="AG79" s="93"/>
    </row>
    <row r="80" spans="1:33" ht="12.75" customHeight="1" x14ac:dyDescent="0.25">
      <c r="A80" s="93"/>
      <c r="B80" s="93"/>
      <c r="C80" s="106"/>
      <c r="D80" s="94"/>
      <c r="E80" s="94"/>
      <c r="F80" s="94"/>
      <c r="G80" s="94"/>
      <c r="H80" s="94"/>
      <c r="I80" s="94"/>
      <c r="J80" s="94"/>
      <c r="K80" s="94"/>
      <c r="L80" s="94"/>
      <c r="M80" s="94"/>
      <c r="N80" s="107"/>
      <c r="O80" s="110"/>
      <c r="P80" s="110"/>
      <c r="Q80" s="110"/>
      <c r="R80" s="110"/>
      <c r="S80" s="110"/>
      <c r="T80" s="110"/>
      <c r="U80" s="110"/>
      <c r="V80" s="109"/>
      <c r="W80" s="94"/>
      <c r="X80" s="94"/>
      <c r="Y80" s="93"/>
      <c r="Z80" s="93"/>
      <c r="AA80" s="93"/>
      <c r="AB80" s="93"/>
      <c r="AC80" s="93"/>
      <c r="AD80" s="93"/>
      <c r="AE80" s="93"/>
      <c r="AF80" s="93"/>
      <c r="AG80" s="93"/>
    </row>
    <row r="81" spans="1:33" ht="12.75" customHeight="1" x14ac:dyDescent="0.25">
      <c r="A81" s="93"/>
      <c r="B81" s="93"/>
      <c r="C81" s="106"/>
      <c r="D81" s="94"/>
      <c r="E81" s="94"/>
      <c r="F81" s="94"/>
      <c r="G81" s="94"/>
      <c r="H81" s="94"/>
      <c r="I81" s="94"/>
      <c r="J81" s="94"/>
      <c r="K81" s="94"/>
      <c r="L81" s="94"/>
      <c r="M81" s="94"/>
      <c r="N81" s="107"/>
      <c r="O81" s="110"/>
      <c r="P81" s="110"/>
      <c r="Q81" s="110"/>
      <c r="R81" s="110"/>
      <c r="S81" s="110"/>
      <c r="T81" s="110"/>
      <c r="U81" s="110"/>
      <c r="V81" s="109"/>
      <c r="W81" s="94"/>
      <c r="X81" s="94"/>
      <c r="Y81" s="93"/>
      <c r="Z81" s="93"/>
      <c r="AA81" s="93"/>
      <c r="AB81" s="93"/>
      <c r="AC81" s="93"/>
      <c r="AD81" s="93"/>
      <c r="AE81" s="93"/>
      <c r="AF81" s="93"/>
      <c r="AG81" s="93"/>
    </row>
    <row r="82" spans="1:33" ht="12.75" customHeight="1" x14ac:dyDescent="0.25">
      <c r="A82" s="93"/>
      <c r="B82" s="93"/>
      <c r="C82" s="106"/>
      <c r="D82" s="94"/>
      <c r="E82" s="94"/>
      <c r="F82" s="94"/>
      <c r="G82" s="94"/>
      <c r="H82" s="94"/>
      <c r="I82" s="94"/>
      <c r="J82" s="94"/>
      <c r="K82" s="94"/>
      <c r="L82" s="94"/>
      <c r="M82" s="94"/>
      <c r="N82" s="107"/>
      <c r="O82" s="110"/>
      <c r="P82" s="110"/>
      <c r="Q82" s="110"/>
      <c r="R82" s="110"/>
      <c r="S82" s="110"/>
      <c r="T82" s="110"/>
      <c r="U82" s="110"/>
      <c r="V82" s="109"/>
      <c r="W82" s="94"/>
      <c r="X82" s="94"/>
      <c r="Y82" s="93"/>
      <c r="Z82" s="93"/>
      <c r="AA82" s="93"/>
      <c r="AB82" s="93"/>
      <c r="AC82" s="93"/>
      <c r="AD82" s="93"/>
      <c r="AE82" s="93"/>
      <c r="AF82" s="93"/>
      <c r="AG82" s="93"/>
    </row>
    <row r="83" spans="1:33" ht="12.75" customHeight="1" x14ac:dyDescent="0.25">
      <c r="A83" s="93"/>
      <c r="B83" s="93"/>
      <c r="C83" s="111"/>
      <c r="D83" s="93"/>
      <c r="E83" s="93"/>
      <c r="F83" s="93"/>
      <c r="G83" s="93"/>
      <c r="H83" s="93"/>
      <c r="I83" s="93"/>
      <c r="J83" s="93"/>
      <c r="K83" s="93"/>
      <c r="L83" s="93"/>
      <c r="M83" s="93"/>
      <c r="N83" s="110"/>
      <c r="O83" s="110"/>
      <c r="P83" s="110"/>
      <c r="Q83" s="110"/>
      <c r="R83" s="110"/>
      <c r="S83" s="110"/>
      <c r="T83" s="110"/>
      <c r="U83" s="110"/>
      <c r="V83" s="109"/>
      <c r="W83" s="94"/>
      <c r="X83" s="94"/>
      <c r="Y83" s="93"/>
      <c r="Z83" s="93"/>
      <c r="AA83" s="93"/>
      <c r="AB83" s="93"/>
      <c r="AC83" s="93"/>
      <c r="AD83" s="93"/>
      <c r="AE83" s="93"/>
      <c r="AF83" s="93"/>
      <c r="AG83" s="93"/>
    </row>
    <row r="84" spans="1:33" ht="12.75" customHeight="1" x14ac:dyDescent="0.25">
      <c r="A84" s="93"/>
      <c r="B84" s="93"/>
      <c r="C84" s="111"/>
      <c r="D84" s="93"/>
      <c r="E84" s="93"/>
      <c r="F84" s="93"/>
      <c r="G84" s="93"/>
      <c r="H84" s="93"/>
      <c r="I84" s="93"/>
      <c r="J84" s="93"/>
      <c r="K84" s="93"/>
      <c r="L84" s="93"/>
      <c r="M84" s="93"/>
      <c r="N84" s="110"/>
      <c r="O84" s="110"/>
      <c r="P84" s="110"/>
      <c r="Q84" s="110"/>
      <c r="R84" s="110"/>
      <c r="S84" s="110"/>
      <c r="T84" s="110"/>
      <c r="U84" s="110"/>
      <c r="V84" s="109"/>
      <c r="W84" s="94"/>
      <c r="X84" s="94"/>
      <c r="Y84" s="93"/>
      <c r="Z84" s="93"/>
      <c r="AA84" s="93"/>
      <c r="AB84" s="93"/>
      <c r="AC84" s="93"/>
      <c r="AD84" s="93"/>
      <c r="AE84" s="93"/>
      <c r="AF84" s="93"/>
      <c r="AG84" s="93"/>
    </row>
    <row r="85" spans="1:33" ht="12.75" customHeight="1" x14ac:dyDescent="0.25">
      <c r="A85" s="93"/>
      <c r="B85" s="93"/>
      <c r="C85" s="111"/>
      <c r="D85" s="93"/>
      <c r="E85" s="93"/>
      <c r="F85" s="93"/>
      <c r="G85" s="93"/>
      <c r="H85" s="93"/>
      <c r="I85" s="93"/>
      <c r="J85" s="93"/>
      <c r="K85" s="93"/>
      <c r="L85" s="93"/>
      <c r="M85" s="93"/>
      <c r="N85" s="110"/>
      <c r="O85" s="110"/>
      <c r="P85" s="110"/>
      <c r="Q85" s="110"/>
      <c r="R85" s="110"/>
      <c r="S85" s="110"/>
      <c r="T85" s="110"/>
      <c r="U85" s="110"/>
      <c r="V85" s="109"/>
      <c r="W85" s="94"/>
      <c r="X85" s="94"/>
      <c r="Y85" s="93"/>
      <c r="Z85" s="93"/>
      <c r="AA85" s="93"/>
      <c r="AB85" s="93"/>
      <c r="AC85" s="93"/>
      <c r="AD85" s="93"/>
      <c r="AE85" s="93"/>
      <c r="AF85" s="93"/>
      <c r="AG85" s="93"/>
    </row>
    <row r="86" spans="1:33" ht="12.75" customHeight="1" x14ac:dyDescent="0.25">
      <c r="A86" s="93"/>
      <c r="B86" s="93"/>
      <c r="C86" s="111"/>
      <c r="D86" s="93"/>
      <c r="E86" s="93"/>
      <c r="F86" s="93"/>
      <c r="G86" s="93"/>
      <c r="H86" s="93"/>
      <c r="I86" s="93"/>
      <c r="J86" s="93"/>
      <c r="K86" s="93"/>
      <c r="L86" s="93"/>
      <c r="M86" s="93"/>
      <c r="N86" s="110"/>
      <c r="O86" s="110"/>
      <c r="P86" s="110"/>
      <c r="Q86" s="110"/>
      <c r="R86" s="110"/>
      <c r="S86" s="110"/>
      <c r="T86" s="110"/>
      <c r="U86" s="110"/>
      <c r="V86" s="109"/>
      <c r="W86" s="94"/>
      <c r="X86" s="94"/>
      <c r="Y86" s="93"/>
      <c r="Z86" s="93"/>
      <c r="AA86" s="93"/>
      <c r="AB86" s="93"/>
      <c r="AC86" s="93"/>
      <c r="AD86" s="93"/>
      <c r="AE86" s="93"/>
      <c r="AF86" s="93"/>
      <c r="AG86" s="93"/>
    </row>
    <row r="87" spans="1:33" ht="12.75" customHeight="1" x14ac:dyDescent="0.25">
      <c r="A87" s="93"/>
      <c r="B87" s="93"/>
      <c r="C87" s="111"/>
      <c r="D87" s="93"/>
      <c r="E87" s="93"/>
      <c r="F87" s="93"/>
      <c r="G87" s="93"/>
      <c r="H87" s="93"/>
      <c r="I87" s="93"/>
      <c r="J87" s="93"/>
      <c r="K87" s="93"/>
      <c r="L87" s="93"/>
      <c r="M87" s="93"/>
      <c r="N87" s="110"/>
      <c r="O87" s="110"/>
      <c r="P87" s="110"/>
      <c r="Q87" s="110"/>
      <c r="R87" s="110"/>
      <c r="S87" s="110"/>
      <c r="T87" s="110"/>
      <c r="U87" s="110"/>
      <c r="V87" s="109"/>
      <c r="W87" s="94"/>
      <c r="X87" s="94"/>
      <c r="Y87" s="93"/>
      <c r="Z87" s="93"/>
      <c r="AA87" s="93"/>
      <c r="AB87" s="93"/>
      <c r="AC87" s="93"/>
      <c r="AD87" s="93"/>
      <c r="AE87" s="93"/>
      <c r="AF87" s="93"/>
      <c r="AG87" s="93"/>
    </row>
    <row r="88" spans="1:33" ht="12.75" customHeight="1" x14ac:dyDescent="0.25">
      <c r="A88" s="93"/>
      <c r="B88" s="93"/>
      <c r="C88" s="111"/>
      <c r="D88" s="93"/>
      <c r="E88" s="93"/>
      <c r="F88" s="93"/>
      <c r="G88" s="93"/>
      <c r="H88" s="93"/>
      <c r="I88" s="93"/>
      <c r="J88" s="93"/>
      <c r="K88" s="93"/>
      <c r="L88" s="93"/>
      <c r="M88" s="93"/>
      <c r="N88" s="110"/>
      <c r="O88" s="110"/>
      <c r="P88" s="110"/>
      <c r="Q88" s="110"/>
      <c r="R88" s="110"/>
      <c r="S88" s="110"/>
      <c r="T88" s="110"/>
      <c r="U88" s="110"/>
      <c r="V88" s="109"/>
      <c r="W88" s="94"/>
      <c r="X88" s="94"/>
      <c r="Y88" s="93"/>
      <c r="Z88" s="93"/>
      <c r="AA88" s="93"/>
      <c r="AB88" s="93"/>
      <c r="AC88" s="93"/>
      <c r="AD88" s="93"/>
      <c r="AE88" s="93"/>
      <c r="AF88" s="93"/>
      <c r="AG88" s="93"/>
    </row>
    <row r="89" spans="1:33" ht="12.75" customHeight="1" x14ac:dyDescent="0.25">
      <c r="A89" s="93"/>
      <c r="B89" s="93"/>
      <c r="C89" s="111"/>
      <c r="D89" s="93"/>
      <c r="E89" s="93"/>
      <c r="F89" s="93"/>
      <c r="G89" s="93"/>
      <c r="H89" s="93"/>
      <c r="I89" s="93"/>
      <c r="J89" s="93"/>
      <c r="K89" s="93"/>
      <c r="L89" s="93"/>
      <c r="M89" s="93"/>
      <c r="N89" s="110"/>
      <c r="O89" s="110"/>
      <c r="P89" s="110"/>
      <c r="Q89" s="110"/>
      <c r="R89" s="110"/>
      <c r="S89" s="110"/>
      <c r="T89" s="110"/>
      <c r="U89" s="110"/>
      <c r="V89" s="109"/>
      <c r="W89" s="94"/>
      <c r="X89" s="94"/>
      <c r="Y89" s="93"/>
      <c r="Z89" s="93"/>
      <c r="AA89" s="93"/>
      <c r="AB89" s="93"/>
      <c r="AC89" s="93"/>
      <c r="AD89" s="93"/>
      <c r="AE89" s="93"/>
      <c r="AF89" s="93"/>
      <c r="AG89" s="93"/>
    </row>
    <row r="90" spans="1:33" ht="12.75" customHeight="1" x14ac:dyDescent="0.25">
      <c r="A90" s="93"/>
      <c r="B90" s="93"/>
      <c r="C90" s="111"/>
      <c r="D90" s="93"/>
      <c r="E90" s="93"/>
      <c r="F90" s="93"/>
      <c r="G90" s="93"/>
      <c r="H90" s="93"/>
      <c r="I90" s="93"/>
      <c r="J90" s="93"/>
      <c r="K90" s="93"/>
      <c r="L90" s="93"/>
      <c r="M90" s="93"/>
      <c r="N90" s="110"/>
      <c r="O90" s="110"/>
      <c r="P90" s="110"/>
      <c r="Q90" s="110"/>
      <c r="R90" s="110"/>
      <c r="S90" s="110"/>
      <c r="T90" s="110"/>
      <c r="U90" s="110"/>
      <c r="V90" s="109"/>
      <c r="W90" s="94"/>
      <c r="X90" s="94"/>
      <c r="Y90" s="93"/>
      <c r="Z90" s="93"/>
      <c r="AA90" s="93"/>
      <c r="AB90" s="93"/>
      <c r="AC90" s="93"/>
      <c r="AD90" s="93"/>
      <c r="AE90" s="93"/>
      <c r="AF90" s="93"/>
      <c r="AG90" s="93"/>
    </row>
    <row r="91" spans="1:33" ht="12.75" customHeight="1" x14ac:dyDescent="0.25">
      <c r="A91" s="93"/>
      <c r="B91" s="93"/>
      <c r="C91" s="111"/>
      <c r="D91" s="93"/>
      <c r="E91" s="93"/>
      <c r="F91" s="93"/>
      <c r="G91" s="93"/>
      <c r="H91" s="93"/>
      <c r="I91" s="93"/>
      <c r="J91" s="93"/>
      <c r="K91" s="93"/>
      <c r="L91" s="93"/>
      <c r="M91" s="93"/>
      <c r="N91" s="110"/>
      <c r="O91" s="110"/>
      <c r="P91" s="110"/>
      <c r="Q91" s="110"/>
      <c r="R91" s="110"/>
      <c r="S91" s="110"/>
      <c r="T91" s="110"/>
      <c r="U91" s="110"/>
      <c r="V91" s="109"/>
      <c r="W91" s="94"/>
      <c r="X91" s="94"/>
      <c r="Y91" s="93"/>
      <c r="Z91" s="93"/>
      <c r="AA91" s="93"/>
      <c r="AB91" s="93"/>
      <c r="AC91" s="93"/>
      <c r="AD91" s="93"/>
      <c r="AE91" s="93"/>
      <c r="AF91" s="93"/>
      <c r="AG91" s="93"/>
    </row>
    <row r="92" spans="1:33" ht="12.75" customHeight="1" x14ac:dyDescent="0.25">
      <c r="A92" s="93"/>
      <c r="B92" s="93"/>
      <c r="C92" s="111"/>
      <c r="D92" s="93"/>
      <c r="E92" s="93"/>
      <c r="F92" s="93"/>
      <c r="G92" s="93"/>
      <c r="H92" s="93"/>
      <c r="I92" s="93"/>
      <c r="J92" s="93"/>
      <c r="K92" s="93"/>
      <c r="L92" s="93"/>
      <c r="M92" s="93"/>
      <c r="N92" s="110"/>
      <c r="O92" s="110"/>
      <c r="P92" s="110"/>
      <c r="Q92" s="110"/>
      <c r="R92" s="110"/>
      <c r="S92" s="110"/>
      <c r="T92" s="110"/>
      <c r="U92" s="110"/>
      <c r="V92" s="109"/>
      <c r="W92" s="94"/>
      <c r="X92" s="94"/>
      <c r="Y92" s="93"/>
      <c r="Z92" s="93"/>
      <c r="AA92" s="93"/>
      <c r="AB92" s="93"/>
      <c r="AC92" s="93"/>
      <c r="AD92" s="93"/>
      <c r="AE92" s="93"/>
      <c r="AF92" s="93"/>
      <c r="AG92" s="93"/>
    </row>
    <row r="93" spans="1:33" ht="12.75" customHeight="1" x14ac:dyDescent="0.25">
      <c r="A93" s="93"/>
      <c r="B93" s="93"/>
      <c r="C93" s="111"/>
      <c r="D93" s="93"/>
      <c r="E93" s="93"/>
      <c r="F93" s="93"/>
      <c r="G93" s="93"/>
      <c r="H93" s="93"/>
      <c r="I93" s="93"/>
      <c r="J93" s="93"/>
      <c r="K93" s="93"/>
      <c r="L93" s="93"/>
      <c r="M93" s="93"/>
      <c r="N93" s="110"/>
      <c r="O93" s="110"/>
      <c r="P93" s="110"/>
      <c r="Q93" s="110"/>
      <c r="R93" s="110"/>
      <c r="S93" s="110"/>
      <c r="T93" s="110"/>
      <c r="U93" s="110"/>
      <c r="V93" s="109"/>
      <c r="W93" s="94"/>
      <c r="X93" s="94"/>
      <c r="Y93" s="93"/>
      <c r="Z93" s="93"/>
      <c r="AA93" s="93"/>
      <c r="AB93" s="93"/>
      <c r="AC93" s="93"/>
      <c r="AD93" s="93"/>
      <c r="AE93" s="93"/>
      <c r="AF93" s="93"/>
      <c r="AG93" s="93"/>
    </row>
    <row r="94" spans="1:33" ht="12.75" customHeight="1" x14ac:dyDescent="0.25">
      <c r="A94" s="93"/>
      <c r="B94" s="93"/>
      <c r="C94" s="111"/>
      <c r="D94" s="93"/>
      <c r="E94" s="93"/>
      <c r="F94" s="93"/>
      <c r="G94" s="93"/>
      <c r="H94" s="93"/>
      <c r="I94" s="93"/>
      <c r="J94" s="93"/>
      <c r="K94" s="93"/>
      <c r="L94" s="93"/>
      <c r="M94" s="93"/>
      <c r="N94" s="110"/>
      <c r="O94" s="110"/>
      <c r="P94" s="110"/>
      <c r="Q94" s="110"/>
      <c r="R94" s="110"/>
      <c r="S94" s="110"/>
      <c r="T94" s="110"/>
      <c r="U94" s="110"/>
      <c r="V94" s="109"/>
      <c r="W94" s="94"/>
      <c r="X94" s="94"/>
      <c r="Y94" s="93"/>
      <c r="Z94" s="93"/>
      <c r="AA94" s="93"/>
      <c r="AB94" s="93"/>
      <c r="AC94" s="93"/>
      <c r="AD94" s="93"/>
      <c r="AE94" s="93"/>
      <c r="AF94" s="93"/>
      <c r="AG94" s="93"/>
    </row>
    <row r="95" spans="1:33" ht="12.75" customHeight="1" x14ac:dyDescent="0.25">
      <c r="A95" s="93"/>
      <c r="B95" s="93"/>
      <c r="C95" s="111"/>
      <c r="D95" s="93"/>
      <c r="E95" s="93"/>
      <c r="F95" s="93"/>
      <c r="G95" s="93"/>
      <c r="H95" s="93"/>
      <c r="I95" s="93"/>
      <c r="J95" s="93"/>
      <c r="K95" s="93"/>
      <c r="L95" s="93"/>
      <c r="M95" s="93"/>
      <c r="N95" s="110"/>
      <c r="O95" s="110"/>
      <c r="P95" s="110"/>
      <c r="Q95" s="110"/>
      <c r="R95" s="110"/>
      <c r="S95" s="110"/>
      <c r="T95" s="110"/>
      <c r="U95" s="110"/>
      <c r="V95" s="109"/>
      <c r="W95" s="94"/>
      <c r="X95" s="94"/>
      <c r="Y95" s="93"/>
      <c r="Z95" s="93"/>
      <c r="AA95" s="93"/>
      <c r="AB95" s="93"/>
      <c r="AC95" s="93"/>
      <c r="AD95" s="93"/>
      <c r="AE95" s="93"/>
      <c r="AF95" s="93"/>
      <c r="AG95" s="93"/>
    </row>
    <row r="96" spans="1:33" ht="12.75" customHeight="1" x14ac:dyDescent="0.25">
      <c r="A96" s="93"/>
      <c r="B96" s="93"/>
      <c r="C96" s="111"/>
      <c r="D96" s="93"/>
      <c r="E96" s="93"/>
      <c r="F96" s="93"/>
      <c r="G96" s="93"/>
      <c r="H96" s="93"/>
      <c r="I96" s="93"/>
      <c r="J96" s="93"/>
      <c r="K96" s="93"/>
      <c r="L96" s="93"/>
      <c r="M96" s="93"/>
      <c r="N96" s="110"/>
      <c r="O96" s="110"/>
      <c r="P96" s="110"/>
      <c r="Q96" s="110"/>
      <c r="R96" s="110"/>
      <c r="S96" s="110"/>
      <c r="T96" s="110"/>
      <c r="U96" s="110"/>
      <c r="V96" s="109"/>
      <c r="W96" s="94"/>
      <c r="X96" s="94"/>
      <c r="Y96" s="93"/>
      <c r="Z96" s="93"/>
      <c r="AA96" s="93"/>
      <c r="AB96" s="93"/>
      <c r="AC96" s="93"/>
      <c r="AD96" s="93"/>
      <c r="AE96" s="93"/>
      <c r="AF96" s="93"/>
      <c r="AG96" s="93"/>
    </row>
    <row r="97" spans="1:33" ht="12.75" customHeight="1" x14ac:dyDescent="0.25">
      <c r="A97" s="93"/>
      <c r="B97" s="93"/>
      <c r="C97" s="111"/>
      <c r="D97" s="93"/>
      <c r="E97" s="93"/>
      <c r="F97" s="93"/>
      <c r="G97" s="93"/>
      <c r="H97" s="93"/>
      <c r="I97" s="93"/>
      <c r="J97" s="93"/>
      <c r="K97" s="93"/>
      <c r="L97" s="93"/>
      <c r="M97" s="93"/>
      <c r="N97" s="110"/>
      <c r="O97" s="110"/>
      <c r="P97" s="110"/>
      <c r="Q97" s="110"/>
      <c r="R97" s="110"/>
      <c r="S97" s="110"/>
      <c r="T97" s="110"/>
      <c r="U97" s="110"/>
      <c r="V97" s="109"/>
      <c r="W97" s="94"/>
      <c r="X97" s="94"/>
      <c r="Y97" s="93"/>
      <c r="Z97" s="93"/>
      <c r="AA97" s="93"/>
      <c r="AB97" s="93"/>
      <c r="AC97" s="93"/>
      <c r="AD97" s="93"/>
      <c r="AE97" s="93"/>
      <c r="AF97" s="93"/>
      <c r="AG97" s="93"/>
    </row>
    <row r="98" spans="1:33" ht="12.75" customHeight="1" x14ac:dyDescent="0.25">
      <c r="A98" s="93"/>
      <c r="B98" s="93"/>
      <c r="C98" s="111"/>
      <c r="D98" s="93"/>
      <c r="E98" s="93"/>
      <c r="F98" s="93"/>
      <c r="G98" s="93"/>
      <c r="H98" s="93"/>
      <c r="I98" s="93"/>
      <c r="J98" s="93"/>
      <c r="K98" s="93"/>
      <c r="L98" s="93"/>
      <c r="M98" s="93"/>
      <c r="N98" s="110"/>
      <c r="O98" s="110"/>
      <c r="P98" s="110"/>
      <c r="Q98" s="110"/>
      <c r="R98" s="110"/>
      <c r="S98" s="110"/>
      <c r="T98" s="110"/>
      <c r="U98" s="110"/>
      <c r="V98" s="109"/>
      <c r="W98" s="94"/>
      <c r="X98" s="94"/>
      <c r="Y98" s="93"/>
      <c r="Z98" s="93"/>
      <c r="AA98" s="93"/>
      <c r="AB98" s="93"/>
      <c r="AC98" s="93"/>
      <c r="AD98" s="93"/>
      <c r="AE98" s="93"/>
      <c r="AF98" s="93"/>
      <c r="AG98" s="93"/>
    </row>
    <row r="99" spans="1:33" ht="12.75" customHeight="1" x14ac:dyDescent="0.25">
      <c r="A99" s="93"/>
      <c r="B99" s="93"/>
      <c r="C99" s="111"/>
      <c r="D99" s="93"/>
      <c r="E99" s="93"/>
      <c r="F99" s="93"/>
      <c r="G99" s="93"/>
      <c r="H99" s="93"/>
      <c r="I99" s="93"/>
      <c r="J99" s="93"/>
      <c r="K99" s="93"/>
      <c r="L99" s="93"/>
      <c r="M99" s="93"/>
      <c r="N99" s="110"/>
      <c r="O99" s="110"/>
      <c r="P99" s="110"/>
      <c r="Q99" s="110"/>
      <c r="R99" s="110"/>
      <c r="S99" s="110"/>
      <c r="T99" s="110"/>
      <c r="U99" s="110"/>
      <c r="V99" s="109"/>
      <c r="W99" s="94"/>
      <c r="X99" s="94"/>
      <c r="Y99" s="93"/>
      <c r="Z99" s="93"/>
      <c r="AA99" s="93"/>
      <c r="AB99" s="93"/>
      <c r="AC99" s="93"/>
      <c r="AD99" s="93"/>
      <c r="AE99" s="93"/>
      <c r="AF99" s="93"/>
      <c r="AG99" s="93"/>
    </row>
    <row r="100" spans="1:33" ht="12.75" customHeight="1" x14ac:dyDescent="0.25">
      <c r="A100" s="93"/>
      <c r="B100" s="93"/>
      <c r="C100" s="111"/>
      <c r="D100" s="93"/>
      <c r="E100" s="93"/>
      <c r="F100" s="93"/>
      <c r="G100" s="93"/>
      <c r="H100" s="93"/>
      <c r="I100" s="93"/>
      <c r="J100" s="93"/>
      <c r="K100" s="93"/>
      <c r="L100" s="93"/>
      <c r="M100" s="93"/>
      <c r="N100" s="110"/>
      <c r="O100" s="110"/>
      <c r="P100" s="110"/>
      <c r="Q100" s="110"/>
      <c r="R100" s="110"/>
      <c r="S100" s="110"/>
      <c r="T100" s="110"/>
      <c r="U100" s="110"/>
      <c r="V100" s="109"/>
      <c r="W100" s="94"/>
      <c r="X100" s="94"/>
      <c r="Y100" s="93"/>
      <c r="Z100" s="93"/>
      <c r="AA100" s="93"/>
      <c r="AB100" s="93"/>
      <c r="AC100" s="93"/>
      <c r="AD100" s="93"/>
      <c r="AE100" s="93"/>
      <c r="AF100" s="93"/>
      <c r="AG100" s="93"/>
    </row>
  </sheetData>
  <mergeCells count="67">
    <mergeCell ref="U15:U16"/>
    <mergeCell ref="V15:V16"/>
    <mergeCell ref="T7:U7"/>
    <mergeCell ref="V7:V8"/>
    <mergeCell ref="U9:U10"/>
    <mergeCell ref="V9:V10"/>
    <mergeCell ref="U11:U12"/>
    <mergeCell ref="V11:V12"/>
    <mergeCell ref="T9:T16"/>
    <mergeCell ref="B9:B16"/>
    <mergeCell ref="C9:C10"/>
    <mergeCell ref="D9:D10"/>
    <mergeCell ref="E9:E10"/>
    <mergeCell ref="D13:D14"/>
    <mergeCell ref="E13:E14"/>
    <mergeCell ref="E15:E16"/>
    <mergeCell ref="C15:C16"/>
    <mergeCell ref="D15:D16"/>
    <mergeCell ref="C13:C14"/>
    <mergeCell ref="C11:C12"/>
    <mergeCell ref="D11:D12"/>
    <mergeCell ref="E11:E12"/>
    <mergeCell ref="D21:D22"/>
    <mergeCell ref="E21:E22"/>
    <mergeCell ref="C17:C18"/>
    <mergeCell ref="D17:D18"/>
    <mergeCell ref="E17:E18"/>
    <mergeCell ref="C19:C20"/>
    <mergeCell ref="D19:D20"/>
    <mergeCell ref="E19:E20"/>
    <mergeCell ref="C29:I29"/>
    <mergeCell ref="J29:P29"/>
    <mergeCell ref="A23:S23"/>
    <mergeCell ref="C27:I27"/>
    <mergeCell ref="J27:P27"/>
    <mergeCell ref="C28:I28"/>
    <mergeCell ref="J28:P28"/>
    <mergeCell ref="A1:C3"/>
    <mergeCell ref="D1:V1"/>
    <mergeCell ref="D2:V2"/>
    <mergeCell ref="D3:U3"/>
    <mergeCell ref="A4:C4"/>
    <mergeCell ref="D4:V4"/>
    <mergeCell ref="A5:C5"/>
    <mergeCell ref="D5:V5"/>
    <mergeCell ref="A6:V6"/>
    <mergeCell ref="A7:A8"/>
    <mergeCell ref="B7:B8"/>
    <mergeCell ref="C7:C8"/>
    <mergeCell ref="D7:E7"/>
    <mergeCell ref="F7:S7"/>
    <mergeCell ref="A9:A16"/>
    <mergeCell ref="A17:A20"/>
    <mergeCell ref="B17:B20"/>
    <mergeCell ref="U21:U22"/>
    <mergeCell ref="V21:V22"/>
    <mergeCell ref="T21:T22"/>
    <mergeCell ref="U13:U14"/>
    <mergeCell ref="V13:V14"/>
    <mergeCell ref="U17:U18"/>
    <mergeCell ref="V17:V18"/>
    <mergeCell ref="U19:U20"/>
    <mergeCell ref="V19:V20"/>
    <mergeCell ref="T17:T20"/>
    <mergeCell ref="A21:A22"/>
    <mergeCell ref="B21:B22"/>
    <mergeCell ref="C21:C22"/>
  </mergeCells>
  <pageMargins left="0.7" right="0.7" top="0.75" bottom="0.75" header="0" footer="0"/>
  <pageSetup orientation="portrait"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E573"/>
  <sheetViews>
    <sheetView zoomScale="68" zoomScaleNormal="68" workbookViewId="0">
      <selection activeCell="J9" sqref="J9"/>
    </sheetView>
  </sheetViews>
  <sheetFormatPr baseColWidth="10" defaultColWidth="14.42578125" defaultRowHeight="15" customHeight="1" x14ac:dyDescent="0.25"/>
  <cols>
    <col min="1" max="1" width="10.7109375" customWidth="1"/>
    <col min="2" max="2" width="23" customWidth="1"/>
    <col min="3" max="3" width="22.28515625" customWidth="1"/>
    <col min="4" max="4" width="20.140625" customWidth="1"/>
    <col min="5" max="5" width="23.140625" customWidth="1"/>
    <col min="6" max="6" width="24.42578125" customWidth="1"/>
    <col min="7" max="7" width="22.7109375" customWidth="1"/>
    <col min="8" max="8" width="25.42578125" customWidth="1"/>
    <col min="9" max="9" width="28.5703125" customWidth="1"/>
    <col min="10" max="16" width="6.7109375" customWidth="1"/>
    <col min="17" max="17" width="5.85546875" customWidth="1"/>
    <col min="18" max="18" width="9.7109375" customWidth="1"/>
    <col min="19" max="19" width="9.85546875" customWidth="1"/>
    <col min="20" max="20" width="20" customWidth="1"/>
    <col min="21" max="21" width="23.7109375" customWidth="1"/>
    <col min="22" max="22" width="27.5703125" customWidth="1"/>
    <col min="23" max="31" width="6.7109375" customWidth="1"/>
    <col min="32" max="32" width="13.5703125" customWidth="1"/>
    <col min="33" max="33" width="25.140625" customWidth="1"/>
    <col min="34" max="34" width="15" customWidth="1"/>
    <col min="35" max="35" width="19.7109375" customWidth="1"/>
    <col min="36" max="36" width="44.42578125" customWidth="1"/>
    <col min="37" max="37" width="35.7109375" customWidth="1"/>
    <col min="38" max="38" width="22.7109375" customWidth="1"/>
    <col min="39" max="39" width="46.7109375" customWidth="1"/>
    <col min="40" max="40" width="26.140625" customWidth="1"/>
    <col min="41" max="41" width="14.28515625" customWidth="1"/>
    <col min="42" max="46" width="11.42578125" customWidth="1"/>
    <col min="47" max="47" width="17.28515625" customWidth="1"/>
    <col min="48" max="48" width="17.7109375" customWidth="1"/>
    <col min="49" max="52" width="10.7109375" customWidth="1"/>
    <col min="53" max="53" width="19.7109375" customWidth="1"/>
    <col min="54" max="57" width="10.7109375" customWidth="1"/>
  </cols>
  <sheetData>
    <row r="1" spans="1:57" ht="29.25" customHeight="1" thickBot="1" x14ac:dyDescent="0.3">
      <c r="A1" s="555"/>
      <c r="B1" s="477"/>
      <c r="C1" s="477"/>
      <c r="D1" s="477"/>
      <c r="E1" s="809" t="s">
        <v>0</v>
      </c>
      <c r="F1" s="810"/>
      <c r="G1" s="810"/>
      <c r="H1" s="810"/>
      <c r="I1" s="810"/>
      <c r="J1" s="810"/>
      <c r="K1" s="810"/>
      <c r="L1" s="810"/>
      <c r="M1" s="810"/>
      <c r="N1" s="810"/>
      <c r="O1" s="810"/>
      <c r="P1" s="810"/>
      <c r="Q1" s="810"/>
      <c r="R1" s="810"/>
      <c r="S1" s="810"/>
      <c r="T1" s="810"/>
      <c r="U1" s="810"/>
      <c r="V1" s="810"/>
      <c r="W1" s="810"/>
      <c r="X1" s="810"/>
      <c r="Y1" s="810"/>
      <c r="Z1" s="810"/>
      <c r="AA1" s="810"/>
      <c r="AB1" s="810"/>
      <c r="AC1" s="810"/>
      <c r="AD1" s="810"/>
      <c r="AE1" s="810"/>
      <c r="AF1" s="810"/>
      <c r="AG1" s="810"/>
      <c r="AH1" s="810"/>
      <c r="AI1" s="810"/>
      <c r="AJ1" s="810"/>
      <c r="AK1" s="810"/>
      <c r="AL1" s="810"/>
      <c r="AM1" s="810"/>
      <c r="AN1" s="810"/>
      <c r="AO1" s="810"/>
      <c r="AP1" s="810"/>
      <c r="AQ1" s="810"/>
      <c r="AR1" s="810"/>
      <c r="AS1" s="810"/>
      <c r="AT1" s="810"/>
      <c r="AU1" s="810"/>
      <c r="AV1" s="810"/>
      <c r="AW1" s="810"/>
      <c r="AX1" s="810"/>
      <c r="AY1" s="810"/>
      <c r="AZ1" s="810"/>
      <c r="BA1" s="811"/>
    </row>
    <row r="2" spans="1:57" ht="50.25" customHeight="1" thickBot="1" x14ac:dyDescent="0.3">
      <c r="A2" s="479"/>
      <c r="B2" s="480"/>
      <c r="C2" s="480"/>
      <c r="D2" s="480"/>
      <c r="E2" s="809" t="s">
        <v>401</v>
      </c>
      <c r="F2" s="810"/>
      <c r="G2" s="810"/>
      <c r="H2" s="810"/>
      <c r="I2" s="810"/>
      <c r="J2" s="810"/>
      <c r="K2" s="810"/>
      <c r="L2" s="810"/>
      <c r="M2" s="810"/>
      <c r="N2" s="810"/>
      <c r="O2" s="810"/>
      <c r="P2" s="810"/>
      <c r="Q2" s="810"/>
      <c r="R2" s="810"/>
      <c r="S2" s="810"/>
      <c r="T2" s="810"/>
      <c r="U2" s="810"/>
      <c r="V2" s="810"/>
      <c r="W2" s="810"/>
      <c r="X2" s="810"/>
      <c r="Y2" s="810"/>
      <c r="Z2" s="810"/>
      <c r="AA2" s="810"/>
      <c r="AB2" s="810"/>
      <c r="AC2" s="810"/>
      <c r="AD2" s="810"/>
      <c r="AE2" s="810"/>
      <c r="AF2" s="810"/>
      <c r="AG2" s="810"/>
      <c r="AH2" s="810"/>
      <c r="AI2" s="810"/>
      <c r="AJ2" s="810"/>
      <c r="AK2" s="810"/>
      <c r="AL2" s="810"/>
      <c r="AM2" s="810"/>
      <c r="AN2" s="810"/>
      <c r="AO2" s="810"/>
      <c r="AP2" s="810"/>
      <c r="AQ2" s="810"/>
      <c r="AR2" s="810"/>
      <c r="AS2" s="810"/>
      <c r="AT2" s="810"/>
      <c r="AU2" s="810"/>
      <c r="AV2" s="810"/>
      <c r="AW2" s="810"/>
      <c r="AX2" s="810"/>
      <c r="AY2" s="810"/>
      <c r="AZ2" s="810"/>
      <c r="BA2" s="811"/>
    </row>
    <row r="3" spans="1:57" ht="45.75" customHeight="1" thickBot="1" x14ac:dyDescent="0.3">
      <c r="A3" s="479"/>
      <c r="B3" s="480"/>
      <c r="C3" s="480"/>
      <c r="D3" s="480"/>
      <c r="E3" s="808" t="s">
        <v>358</v>
      </c>
      <c r="F3" s="652"/>
      <c r="G3" s="652"/>
      <c r="H3" s="652"/>
      <c r="I3" s="652"/>
      <c r="J3" s="652"/>
      <c r="K3" s="652"/>
      <c r="L3" s="652"/>
      <c r="M3" s="652"/>
      <c r="N3" s="652"/>
      <c r="O3" s="652"/>
      <c r="P3" s="652"/>
      <c r="Q3" s="652"/>
      <c r="R3" s="652"/>
      <c r="S3" s="652"/>
      <c r="T3" s="652"/>
      <c r="U3" s="652"/>
      <c r="V3" s="652"/>
      <c r="W3" s="652"/>
      <c r="X3" s="652"/>
      <c r="Y3" s="652"/>
      <c r="Z3" s="652"/>
      <c r="AA3" s="652"/>
      <c r="AB3" s="652"/>
      <c r="AC3" s="652"/>
      <c r="AD3" s="652"/>
      <c r="AE3" s="815" t="s">
        <v>402</v>
      </c>
      <c r="AF3" s="816"/>
      <c r="AG3" s="816"/>
      <c r="AH3" s="816"/>
      <c r="AI3" s="816"/>
      <c r="AJ3" s="816"/>
      <c r="AK3" s="816"/>
      <c r="AL3" s="816"/>
      <c r="AM3" s="816"/>
      <c r="AN3" s="816"/>
      <c r="AO3" s="816"/>
      <c r="AP3" s="816"/>
      <c r="AQ3" s="816"/>
      <c r="AR3" s="816"/>
      <c r="AS3" s="816"/>
      <c r="AT3" s="816"/>
      <c r="AU3" s="816"/>
      <c r="AV3" s="816"/>
      <c r="AW3" s="816"/>
      <c r="AX3" s="816"/>
      <c r="AY3" s="816"/>
      <c r="AZ3" s="816"/>
      <c r="BA3" s="817"/>
    </row>
    <row r="4" spans="1:57" ht="45.75" customHeight="1" thickBot="1" x14ac:dyDescent="0.3">
      <c r="A4" s="641" t="s">
        <v>4</v>
      </c>
      <c r="B4" s="474"/>
      <c r="C4" s="474"/>
      <c r="D4" s="491"/>
      <c r="E4" s="812" t="s">
        <v>5</v>
      </c>
      <c r="F4" s="813"/>
      <c r="G4" s="813"/>
      <c r="H4" s="813"/>
      <c r="I4" s="813"/>
      <c r="J4" s="813"/>
      <c r="K4" s="813"/>
      <c r="L4" s="813"/>
      <c r="M4" s="813"/>
      <c r="N4" s="813"/>
      <c r="O4" s="813"/>
      <c r="P4" s="813"/>
      <c r="Q4" s="813"/>
      <c r="R4" s="813"/>
      <c r="S4" s="813"/>
      <c r="T4" s="813"/>
      <c r="U4" s="813"/>
      <c r="V4" s="813"/>
      <c r="W4" s="813"/>
      <c r="X4" s="813"/>
      <c r="Y4" s="813"/>
      <c r="Z4" s="813"/>
      <c r="AA4" s="813"/>
      <c r="AB4" s="813"/>
      <c r="AC4" s="813"/>
      <c r="AD4" s="813"/>
      <c r="AE4" s="813"/>
      <c r="AF4" s="813"/>
      <c r="AG4" s="813"/>
      <c r="AH4" s="813"/>
      <c r="AI4" s="813"/>
      <c r="AJ4" s="813"/>
      <c r="AK4" s="813"/>
      <c r="AL4" s="813"/>
      <c r="AM4" s="813"/>
      <c r="AN4" s="813"/>
      <c r="AO4" s="813"/>
      <c r="AP4" s="813"/>
      <c r="AQ4" s="813"/>
      <c r="AR4" s="813"/>
      <c r="AS4" s="813"/>
      <c r="AT4" s="813"/>
      <c r="AU4" s="813"/>
      <c r="AV4" s="813"/>
      <c r="AW4" s="813"/>
      <c r="AX4" s="813"/>
      <c r="AY4" s="813"/>
      <c r="AZ4" s="813"/>
      <c r="BA4" s="814"/>
    </row>
    <row r="5" spans="1:57" ht="45.75" customHeight="1" thickBot="1" x14ac:dyDescent="0.3">
      <c r="A5" s="639" t="s">
        <v>6</v>
      </c>
      <c r="B5" s="474"/>
      <c r="C5" s="474"/>
      <c r="D5" s="491"/>
      <c r="E5" s="818" t="s">
        <v>403</v>
      </c>
      <c r="F5" s="819"/>
      <c r="G5" s="819"/>
      <c r="H5" s="819"/>
      <c r="I5" s="819"/>
      <c r="J5" s="819"/>
      <c r="K5" s="819"/>
      <c r="L5" s="819"/>
      <c r="M5" s="819"/>
      <c r="N5" s="819"/>
      <c r="O5" s="819"/>
      <c r="P5" s="819"/>
      <c r="Q5" s="819"/>
      <c r="R5" s="819"/>
      <c r="S5" s="819"/>
      <c r="T5" s="819"/>
      <c r="U5" s="819"/>
      <c r="V5" s="819"/>
      <c r="W5" s="819"/>
      <c r="X5" s="819"/>
      <c r="Y5" s="819"/>
      <c r="Z5" s="819"/>
      <c r="AA5" s="819"/>
      <c r="AB5" s="819"/>
      <c r="AC5" s="819"/>
      <c r="AD5" s="819"/>
      <c r="AE5" s="819"/>
      <c r="AF5" s="819"/>
      <c r="AG5" s="819"/>
      <c r="AH5" s="819"/>
      <c r="AI5" s="819"/>
      <c r="AJ5" s="819"/>
      <c r="AK5" s="819"/>
      <c r="AL5" s="819"/>
      <c r="AM5" s="819"/>
      <c r="AN5" s="819"/>
      <c r="AO5" s="819"/>
      <c r="AP5" s="819"/>
      <c r="AQ5" s="819"/>
      <c r="AR5" s="819"/>
      <c r="AS5" s="819"/>
      <c r="AT5" s="819"/>
      <c r="AU5" s="819"/>
      <c r="AV5" s="819"/>
      <c r="AW5" s="819"/>
      <c r="AX5" s="819"/>
      <c r="AY5" s="819"/>
      <c r="AZ5" s="819"/>
      <c r="BA5" s="820"/>
    </row>
    <row r="6" spans="1:57" ht="45.75" customHeight="1" thickBot="1" x14ac:dyDescent="0.3">
      <c r="A6" s="821" t="s">
        <v>404</v>
      </c>
      <c r="B6" s="652"/>
      <c r="C6" s="652"/>
      <c r="D6" s="652"/>
      <c r="E6" s="822" t="s">
        <v>839</v>
      </c>
      <c r="F6" s="823"/>
      <c r="G6" s="823"/>
      <c r="H6" s="823"/>
      <c r="I6" s="823"/>
      <c r="J6" s="823"/>
      <c r="K6" s="823"/>
      <c r="L6" s="823"/>
      <c r="M6" s="823"/>
      <c r="N6" s="823"/>
      <c r="O6" s="823"/>
      <c r="P6" s="823"/>
      <c r="Q6" s="823"/>
      <c r="R6" s="823"/>
      <c r="S6" s="823"/>
      <c r="T6" s="823"/>
      <c r="U6" s="823"/>
      <c r="V6" s="823"/>
      <c r="W6" s="823"/>
      <c r="X6" s="823"/>
      <c r="Y6" s="823"/>
      <c r="Z6" s="823"/>
      <c r="AA6" s="823"/>
      <c r="AB6" s="823"/>
      <c r="AC6" s="823"/>
      <c r="AD6" s="823"/>
      <c r="AE6" s="823"/>
      <c r="AF6" s="823"/>
      <c r="AG6" s="823"/>
      <c r="AH6" s="823"/>
      <c r="AI6" s="823"/>
      <c r="AJ6" s="823"/>
      <c r="AK6" s="823"/>
      <c r="AL6" s="823"/>
      <c r="AM6" s="823"/>
      <c r="AN6" s="823"/>
      <c r="AO6" s="823"/>
      <c r="AP6" s="823"/>
      <c r="AQ6" s="823"/>
      <c r="AR6" s="823"/>
      <c r="AS6" s="823"/>
      <c r="AT6" s="823"/>
      <c r="AU6" s="823"/>
      <c r="AV6" s="823"/>
      <c r="AW6" s="823"/>
      <c r="AX6" s="823"/>
      <c r="AY6" s="823"/>
      <c r="AZ6" s="823"/>
      <c r="BA6" s="824"/>
    </row>
    <row r="7" spans="1:57" ht="45.75" customHeight="1" thickBot="1" x14ac:dyDescent="0.3">
      <c r="A7" s="834"/>
      <c r="B7" s="835"/>
      <c r="C7" s="835"/>
      <c r="D7" s="835"/>
      <c r="E7" s="835"/>
      <c r="F7" s="835"/>
      <c r="G7" s="835"/>
      <c r="H7" s="835"/>
      <c r="I7" s="835"/>
      <c r="J7" s="835"/>
      <c r="K7" s="835"/>
      <c r="L7" s="835"/>
      <c r="M7" s="835"/>
      <c r="N7" s="835"/>
      <c r="O7" s="835"/>
      <c r="P7" s="835"/>
      <c r="Q7" s="835"/>
      <c r="R7" s="835"/>
      <c r="S7" s="835"/>
      <c r="T7" s="835"/>
      <c r="U7" s="835"/>
      <c r="V7" s="835"/>
      <c r="W7" s="835"/>
      <c r="X7" s="835"/>
      <c r="Y7" s="835"/>
      <c r="Z7" s="835"/>
      <c r="AA7" s="835"/>
      <c r="AB7" s="835"/>
      <c r="AC7" s="835"/>
      <c r="AD7" s="835"/>
      <c r="AE7" s="835"/>
      <c r="AF7" s="835"/>
      <c r="AG7" s="835"/>
      <c r="AH7" s="835"/>
      <c r="AI7" s="835"/>
      <c r="AJ7" s="835"/>
      <c r="AK7" s="835"/>
      <c r="AL7" s="835"/>
      <c r="AM7" s="835"/>
      <c r="AN7" s="835"/>
      <c r="AO7" s="835"/>
      <c r="AP7" s="835"/>
      <c r="AQ7" s="835"/>
      <c r="AR7" s="835"/>
      <c r="AS7" s="835"/>
      <c r="AT7" s="835"/>
      <c r="AU7" s="835"/>
      <c r="AV7" s="835"/>
      <c r="AW7" s="835"/>
      <c r="AX7" s="835"/>
      <c r="AY7" s="835"/>
      <c r="AZ7" s="835"/>
      <c r="BA7" s="836"/>
    </row>
    <row r="8" spans="1:57" ht="45.75" customHeight="1" x14ac:dyDescent="0.25">
      <c r="A8" s="642" t="s">
        <v>405</v>
      </c>
      <c r="B8" s="825" t="s">
        <v>406</v>
      </c>
      <c r="C8" s="825" t="s">
        <v>407</v>
      </c>
      <c r="D8" s="826" t="s">
        <v>408</v>
      </c>
      <c r="E8" s="827" t="s">
        <v>409</v>
      </c>
      <c r="F8" s="828"/>
      <c r="G8" s="829" t="s">
        <v>410</v>
      </c>
      <c r="H8" s="661"/>
      <c r="I8" s="661"/>
      <c r="J8" s="661"/>
      <c r="K8" s="661"/>
      <c r="L8" s="661"/>
      <c r="M8" s="661"/>
      <c r="N8" s="661"/>
      <c r="O8" s="661"/>
      <c r="P8" s="661"/>
      <c r="Q8" s="661"/>
      <c r="R8" s="661"/>
      <c r="S8" s="830"/>
      <c r="T8" s="831" t="s">
        <v>411</v>
      </c>
      <c r="U8" s="661"/>
      <c r="V8" s="661"/>
      <c r="W8" s="661"/>
      <c r="X8" s="661"/>
      <c r="Y8" s="661"/>
      <c r="Z8" s="661"/>
      <c r="AA8" s="661"/>
      <c r="AB8" s="661"/>
      <c r="AC8" s="661"/>
      <c r="AD8" s="661"/>
      <c r="AE8" s="661"/>
      <c r="AF8" s="830"/>
      <c r="AG8" s="831" t="s">
        <v>412</v>
      </c>
      <c r="AH8" s="661"/>
      <c r="AI8" s="661"/>
      <c r="AJ8" s="661"/>
      <c r="AK8" s="832"/>
      <c r="AL8" s="829" t="s">
        <v>413</v>
      </c>
      <c r="AM8" s="832"/>
      <c r="AN8" s="833" t="s">
        <v>414</v>
      </c>
      <c r="AO8" s="661"/>
      <c r="AP8" s="661"/>
      <c r="AQ8" s="661"/>
      <c r="AR8" s="661"/>
      <c r="AS8" s="661"/>
      <c r="AT8" s="661"/>
      <c r="AU8" s="661"/>
      <c r="AV8" s="661"/>
      <c r="AW8" s="661"/>
      <c r="AX8" s="661"/>
      <c r="AY8" s="661"/>
      <c r="AZ8" s="832"/>
      <c r="BA8" s="638" t="s">
        <v>415</v>
      </c>
      <c r="BB8" s="112"/>
      <c r="BC8" s="112"/>
      <c r="BD8" s="112"/>
      <c r="BE8" s="112"/>
    </row>
    <row r="9" spans="1:57" ht="100.5" customHeight="1" thickBot="1" x14ac:dyDescent="0.3">
      <c r="A9" s="525"/>
      <c r="B9" s="592"/>
      <c r="C9" s="504"/>
      <c r="D9" s="640"/>
      <c r="E9" s="519"/>
      <c r="F9" s="113" t="s">
        <v>416</v>
      </c>
      <c r="G9" s="114" t="s">
        <v>369</v>
      </c>
      <c r="H9" s="114" t="s">
        <v>370</v>
      </c>
      <c r="I9" s="114" t="s">
        <v>371</v>
      </c>
      <c r="J9" s="114" t="s">
        <v>372</v>
      </c>
      <c r="K9" s="114" t="s">
        <v>373</v>
      </c>
      <c r="L9" s="114" t="s">
        <v>374</v>
      </c>
      <c r="M9" s="114" t="s">
        <v>375</v>
      </c>
      <c r="N9" s="114" t="s">
        <v>376</v>
      </c>
      <c r="O9" s="114" t="s">
        <v>377</v>
      </c>
      <c r="P9" s="114" t="s">
        <v>378</v>
      </c>
      <c r="Q9" s="114" t="s">
        <v>379</v>
      </c>
      <c r="R9" s="114" t="s">
        <v>380</v>
      </c>
      <c r="S9" s="115" t="s">
        <v>417</v>
      </c>
      <c r="T9" s="114" t="s">
        <v>369</v>
      </c>
      <c r="U9" s="114" t="s">
        <v>370</v>
      </c>
      <c r="V9" s="114" t="s">
        <v>371</v>
      </c>
      <c r="W9" s="114" t="s">
        <v>372</v>
      </c>
      <c r="X9" s="114" t="s">
        <v>373</v>
      </c>
      <c r="Y9" s="114" t="s">
        <v>374</v>
      </c>
      <c r="Z9" s="114" t="s">
        <v>375</v>
      </c>
      <c r="AA9" s="114" t="s">
        <v>376</v>
      </c>
      <c r="AB9" s="114" t="s">
        <v>377</v>
      </c>
      <c r="AC9" s="114" t="s">
        <v>378</v>
      </c>
      <c r="AD9" s="114" t="s">
        <v>379</v>
      </c>
      <c r="AE9" s="116" t="s">
        <v>380</v>
      </c>
      <c r="AF9" s="116" t="s">
        <v>418</v>
      </c>
      <c r="AG9" s="113" t="s">
        <v>419</v>
      </c>
      <c r="AH9" s="116" t="s">
        <v>420</v>
      </c>
      <c r="AI9" s="116" t="s">
        <v>421</v>
      </c>
      <c r="AJ9" s="116" t="s">
        <v>422</v>
      </c>
      <c r="AK9" s="116" t="s">
        <v>423</v>
      </c>
      <c r="AL9" s="116" t="s">
        <v>424</v>
      </c>
      <c r="AM9" s="116" t="s">
        <v>425</v>
      </c>
      <c r="AN9" s="117" t="s">
        <v>426</v>
      </c>
      <c r="AO9" s="117" t="s">
        <v>427</v>
      </c>
      <c r="AP9" s="117" t="s">
        <v>428</v>
      </c>
      <c r="AQ9" s="117" t="s">
        <v>429</v>
      </c>
      <c r="AR9" s="118" t="s">
        <v>430</v>
      </c>
      <c r="AS9" s="117" t="s">
        <v>428</v>
      </c>
      <c r="AT9" s="117" t="s">
        <v>431</v>
      </c>
      <c r="AU9" s="119" t="s">
        <v>432</v>
      </c>
      <c r="AV9" s="117" t="s">
        <v>433</v>
      </c>
      <c r="AW9" s="117" t="s">
        <v>434</v>
      </c>
      <c r="AX9" s="117" t="s">
        <v>435</v>
      </c>
      <c r="AY9" s="117" t="s">
        <v>436</v>
      </c>
      <c r="AZ9" s="120" t="s">
        <v>437</v>
      </c>
      <c r="BA9" s="469"/>
      <c r="BB9" s="112"/>
      <c r="BC9" s="112"/>
      <c r="BD9" s="112"/>
      <c r="BE9" s="112"/>
    </row>
    <row r="10" spans="1:57" ht="31.5" customHeight="1" x14ac:dyDescent="0.25">
      <c r="A10" s="647">
        <v>1</v>
      </c>
      <c r="B10" s="649" t="s">
        <v>326</v>
      </c>
      <c r="C10" s="634" t="s">
        <v>438</v>
      </c>
      <c r="D10" s="121" t="s">
        <v>327</v>
      </c>
      <c r="E10" s="719">
        <v>3195</v>
      </c>
      <c r="F10" s="719">
        <v>3195</v>
      </c>
      <c r="G10" s="719">
        <v>3195</v>
      </c>
      <c r="H10" s="719">
        <v>3195</v>
      </c>
      <c r="I10" s="719">
        <v>3195</v>
      </c>
      <c r="J10" s="719"/>
      <c r="K10" s="719"/>
      <c r="L10" s="719"/>
      <c r="M10" s="719"/>
      <c r="N10" s="719"/>
      <c r="O10" s="719"/>
      <c r="P10" s="719"/>
      <c r="Q10" s="719"/>
      <c r="R10" s="719"/>
      <c r="S10" s="720"/>
      <c r="T10" s="720">
        <v>326</v>
      </c>
      <c r="U10" s="719">
        <v>581</v>
      </c>
      <c r="V10" s="719">
        <v>1458</v>
      </c>
      <c r="W10" s="721"/>
      <c r="X10" s="721"/>
      <c r="Y10" s="721"/>
      <c r="Z10" s="721"/>
      <c r="AA10" s="721"/>
      <c r="AB10" s="721"/>
      <c r="AC10" s="721"/>
      <c r="AD10" s="721"/>
      <c r="AE10" s="721"/>
      <c r="AF10" s="722"/>
      <c r="AG10" s="723" t="s">
        <v>439</v>
      </c>
      <c r="AH10" s="724"/>
      <c r="AI10" s="724"/>
      <c r="AJ10" s="725" t="s">
        <v>440</v>
      </c>
      <c r="AK10" s="726" t="s">
        <v>439</v>
      </c>
      <c r="AL10" s="727"/>
      <c r="AM10" s="567" t="s">
        <v>441</v>
      </c>
      <c r="AN10" s="728">
        <v>1458</v>
      </c>
      <c r="AO10" s="727">
        <v>756</v>
      </c>
      <c r="AP10" s="729" t="s">
        <v>442</v>
      </c>
      <c r="AQ10" s="730">
        <v>114</v>
      </c>
      <c r="AR10" s="727">
        <v>702</v>
      </c>
      <c r="AS10" s="729" t="s">
        <v>442</v>
      </c>
      <c r="AT10" s="730">
        <v>135</v>
      </c>
      <c r="AU10" s="731">
        <v>0</v>
      </c>
      <c r="AV10" s="732" t="s">
        <v>443</v>
      </c>
      <c r="AW10" s="730">
        <v>1182</v>
      </c>
      <c r="AX10" s="732" t="s">
        <v>444</v>
      </c>
      <c r="AY10" s="733">
        <v>8</v>
      </c>
      <c r="AZ10" s="734"/>
      <c r="BA10" s="735"/>
      <c r="BB10" s="112"/>
      <c r="BC10" s="112"/>
      <c r="BD10" s="112"/>
      <c r="BE10" s="112"/>
    </row>
    <row r="11" spans="1:57" ht="38.25" customHeight="1" x14ac:dyDescent="0.25">
      <c r="A11" s="629"/>
      <c r="B11" s="527"/>
      <c r="C11" s="503"/>
      <c r="D11" s="122" t="s">
        <v>330</v>
      </c>
      <c r="E11" s="736">
        <v>127772900</v>
      </c>
      <c r="F11" s="736">
        <v>127772900</v>
      </c>
      <c r="G11" s="736">
        <v>127772900</v>
      </c>
      <c r="H11" s="736">
        <v>127772900</v>
      </c>
      <c r="I11" s="736">
        <v>127772900</v>
      </c>
      <c r="J11" s="736"/>
      <c r="K11" s="736"/>
      <c r="L11" s="736"/>
      <c r="M11" s="736"/>
      <c r="N11" s="736"/>
      <c r="O11" s="736"/>
      <c r="P11" s="736"/>
      <c r="Q11" s="736"/>
      <c r="R11" s="736"/>
      <c r="S11" s="736"/>
      <c r="T11" s="736">
        <v>4313000</v>
      </c>
      <c r="U11" s="736">
        <v>38587400</v>
      </c>
      <c r="V11" s="736">
        <v>41564803.649999999</v>
      </c>
      <c r="W11" s="736"/>
      <c r="X11" s="736"/>
      <c r="Y11" s="736"/>
      <c r="Z11" s="736"/>
      <c r="AA11" s="736"/>
      <c r="AB11" s="736"/>
      <c r="AC11" s="736"/>
      <c r="AD11" s="736"/>
      <c r="AE11" s="736"/>
      <c r="AF11" s="510"/>
      <c r="AG11" s="510"/>
      <c r="AH11" s="510"/>
      <c r="AI11" s="510"/>
      <c r="AJ11" s="510"/>
      <c r="AK11" s="510"/>
      <c r="AL11" s="510"/>
      <c r="AM11" s="510"/>
      <c r="AN11" s="510"/>
      <c r="AO11" s="510"/>
      <c r="AP11" s="729" t="s">
        <v>445</v>
      </c>
      <c r="AQ11" s="730">
        <v>489</v>
      </c>
      <c r="AR11" s="510"/>
      <c r="AS11" s="729" t="s">
        <v>445</v>
      </c>
      <c r="AT11" s="730">
        <v>446</v>
      </c>
      <c r="AU11" s="510"/>
      <c r="AV11" s="732" t="s">
        <v>446</v>
      </c>
      <c r="AW11" s="730">
        <v>55</v>
      </c>
      <c r="AX11" s="732" t="s">
        <v>447</v>
      </c>
      <c r="AY11" s="733">
        <v>0</v>
      </c>
      <c r="AZ11" s="510"/>
      <c r="BA11" s="510"/>
      <c r="BB11" s="112"/>
      <c r="BC11" s="112"/>
      <c r="BD11" s="112"/>
      <c r="BE11" s="112"/>
    </row>
    <row r="12" spans="1:57" ht="38.25" customHeight="1" x14ac:dyDescent="0.25">
      <c r="A12" s="629"/>
      <c r="B12" s="527"/>
      <c r="C12" s="503"/>
      <c r="D12" s="123" t="s">
        <v>332</v>
      </c>
      <c r="E12" s="737">
        <v>0</v>
      </c>
      <c r="F12" s="737">
        <v>0</v>
      </c>
      <c r="G12" s="737">
        <v>0</v>
      </c>
      <c r="H12" s="737">
        <v>0</v>
      </c>
      <c r="I12" s="737">
        <v>0</v>
      </c>
      <c r="J12" s="737"/>
      <c r="K12" s="737"/>
      <c r="L12" s="737"/>
      <c r="M12" s="737"/>
      <c r="N12" s="737"/>
      <c r="O12" s="737"/>
      <c r="P12" s="737"/>
      <c r="Q12" s="737"/>
      <c r="R12" s="737"/>
      <c r="S12" s="738"/>
      <c r="T12" s="737"/>
      <c r="U12" s="737">
        <v>0</v>
      </c>
      <c r="V12" s="737">
        <v>0</v>
      </c>
      <c r="W12" s="738"/>
      <c r="X12" s="738"/>
      <c r="Y12" s="738"/>
      <c r="Z12" s="738"/>
      <c r="AA12" s="738"/>
      <c r="AB12" s="738"/>
      <c r="AC12" s="738"/>
      <c r="AD12" s="738"/>
      <c r="AE12" s="738"/>
      <c r="AF12" s="510"/>
      <c r="AG12" s="510"/>
      <c r="AH12" s="510"/>
      <c r="AI12" s="510"/>
      <c r="AJ12" s="510"/>
      <c r="AK12" s="510"/>
      <c r="AL12" s="510"/>
      <c r="AM12" s="510"/>
      <c r="AN12" s="510"/>
      <c r="AO12" s="510"/>
      <c r="AP12" s="729" t="s">
        <v>448</v>
      </c>
      <c r="AQ12" s="730">
        <v>22</v>
      </c>
      <c r="AR12" s="510"/>
      <c r="AS12" s="729" t="s">
        <v>448</v>
      </c>
      <c r="AT12" s="730">
        <v>29</v>
      </c>
      <c r="AU12" s="510"/>
      <c r="AV12" s="732" t="s">
        <v>449</v>
      </c>
      <c r="AW12" s="730">
        <v>23</v>
      </c>
      <c r="AX12" s="732" t="s">
        <v>450</v>
      </c>
      <c r="AY12" s="733">
        <v>3</v>
      </c>
      <c r="AZ12" s="510"/>
      <c r="BA12" s="510"/>
      <c r="BB12" s="112"/>
      <c r="BC12" s="112"/>
      <c r="BD12" s="112"/>
      <c r="BE12" s="112"/>
    </row>
    <row r="13" spans="1:57" ht="38.25" customHeight="1" x14ac:dyDescent="0.25">
      <c r="A13" s="629"/>
      <c r="B13" s="527"/>
      <c r="C13" s="503"/>
      <c r="D13" s="122" t="s">
        <v>333</v>
      </c>
      <c r="E13" s="736">
        <v>6012053</v>
      </c>
      <c r="F13" s="736">
        <v>6012053</v>
      </c>
      <c r="G13" s="736">
        <v>6012053</v>
      </c>
      <c r="H13" s="736">
        <v>6012053</v>
      </c>
      <c r="I13" s="736">
        <v>6012053</v>
      </c>
      <c r="J13" s="737"/>
      <c r="K13" s="737"/>
      <c r="L13" s="737"/>
      <c r="M13" s="737"/>
      <c r="N13" s="737"/>
      <c r="O13" s="737"/>
      <c r="P13" s="737"/>
      <c r="Q13" s="737"/>
      <c r="R13" s="737"/>
      <c r="S13" s="739"/>
      <c r="T13" s="736">
        <v>2485905</v>
      </c>
      <c r="U13" s="736">
        <v>5758153</v>
      </c>
      <c r="V13" s="736">
        <v>6012053.3499999996</v>
      </c>
      <c r="W13" s="737"/>
      <c r="X13" s="737"/>
      <c r="Y13" s="737"/>
      <c r="Z13" s="737"/>
      <c r="AA13" s="737"/>
      <c r="AB13" s="737"/>
      <c r="AC13" s="737"/>
      <c r="AD13" s="737"/>
      <c r="AE13" s="737"/>
      <c r="AF13" s="510"/>
      <c r="AG13" s="510"/>
      <c r="AH13" s="510"/>
      <c r="AI13" s="510"/>
      <c r="AJ13" s="510"/>
      <c r="AK13" s="510"/>
      <c r="AL13" s="510"/>
      <c r="AM13" s="510"/>
      <c r="AN13" s="510"/>
      <c r="AO13" s="510"/>
      <c r="AP13" s="729" t="s">
        <v>451</v>
      </c>
      <c r="AQ13" s="730">
        <v>41</v>
      </c>
      <c r="AR13" s="510"/>
      <c r="AS13" s="729" t="s">
        <v>451</v>
      </c>
      <c r="AT13" s="730">
        <v>39</v>
      </c>
      <c r="AU13" s="510"/>
      <c r="AV13" s="732" t="s">
        <v>452</v>
      </c>
      <c r="AW13" s="730">
        <v>2</v>
      </c>
      <c r="AX13" s="732" t="s">
        <v>453</v>
      </c>
      <c r="AY13" s="733">
        <v>0</v>
      </c>
      <c r="AZ13" s="510"/>
      <c r="BA13" s="510"/>
      <c r="BB13" s="112"/>
      <c r="BC13" s="112"/>
      <c r="BD13" s="112"/>
      <c r="BE13" s="112"/>
    </row>
    <row r="14" spans="1:57" ht="38.25" customHeight="1" x14ac:dyDescent="0.25">
      <c r="A14" s="629"/>
      <c r="B14" s="527"/>
      <c r="C14" s="503"/>
      <c r="D14" s="123" t="s">
        <v>334</v>
      </c>
      <c r="E14" s="719">
        <v>0</v>
      </c>
      <c r="F14" s="719">
        <v>0</v>
      </c>
      <c r="G14" s="719">
        <v>0</v>
      </c>
      <c r="H14" s="719">
        <v>0</v>
      </c>
      <c r="I14" s="719">
        <v>0</v>
      </c>
      <c r="J14" s="719"/>
      <c r="K14" s="719"/>
      <c r="L14" s="719"/>
      <c r="M14" s="719"/>
      <c r="N14" s="719"/>
      <c r="O14" s="719"/>
      <c r="P14" s="719"/>
      <c r="Q14" s="719"/>
      <c r="R14" s="719"/>
      <c r="S14" s="737"/>
      <c r="T14" s="737">
        <v>0</v>
      </c>
      <c r="U14" s="719">
        <f>U10+U12</f>
        <v>581</v>
      </c>
      <c r="V14" s="719">
        <f t="shared" ref="V14:V15" si="0">V10+V12</f>
        <v>1458</v>
      </c>
      <c r="W14" s="737"/>
      <c r="X14" s="737"/>
      <c r="Y14" s="737"/>
      <c r="Z14" s="737"/>
      <c r="AA14" s="737"/>
      <c r="AB14" s="737"/>
      <c r="AC14" s="737"/>
      <c r="AD14" s="737"/>
      <c r="AE14" s="737"/>
      <c r="AF14" s="510"/>
      <c r="AG14" s="510"/>
      <c r="AH14" s="510"/>
      <c r="AI14" s="510"/>
      <c r="AJ14" s="510"/>
      <c r="AK14" s="510"/>
      <c r="AL14" s="510"/>
      <c r="AM14" s="510"/>
      <c r="AN14" s="510"/>
      <c r="AO14" s="510"/>
      <c r="AP14" s="729" t="s">
        <v>454</v>
      </c>
      <c r="AQ14" s="730">
        <v>89</v>
      </c>
      <c r="AR14" s="510"/>
      <c r="AS14" s="729" t="s">
        <v>454</v>
      </c>
      <c r="AT14" s="730">
        <v>53</v>
      </c>
      <c r="AU14" s="510"/>
      <c r="AV14" s="732" t="s">
        <v>455</v>
      </c>
      <c r="AW14" s="730">
        <v>111</v>
      </c>
      <c r="AX14" s="732" t="s">
        <v>456</v>
      </c>
      <c r="AY14" s="733">
        <v>0</v>
      </c>
      <c r="AZ14" s="510"/>
      <c r="BA14" s="510"/>
      <c r="BB14" s="112"/>
      <c r="BC14" s="112"/>
      <c r="BD14" s="112"/>
      <c r="BE14" s="112"/>
    </row>
    <row r="15" spans="1:57" ht="38.25" customHeight="1" x14ac:dyDescent="0.25">
      <c r="A15" s="629"/>
      <c r="B15" s="527"/>
      <c r="C15" s="503"/>
      <c r="D15" s="643" t="s">
        <v>335</v>
      </c>
      <c r="E15" s="740">
        <f t="shared" ref="E15:H15" si="1">E11+E13</f>
        <v>133784953</v>
      </c>
      <c r="F15" s="740">
        <f t="shared" si="1"/>
        <v>133784953</v>
      </c>
      <c r="G15" s="740">
        <f t="shared" si="1"/>
        <v>133784953</v>
      </c>
      <c r="H15" s="740">
        <f t="shared" si="1"/>
        <v>133784953</v>
      </c>
      <c r="I15" s="740">
        <f t="shared" ref="I15" si="2">I11+I13</f>
        <v>133784953</v>
      </c>
      <c r="J15" s="740"/>
      <c r="K15" s="740"/>
      <c r="L15" s="740"/>
      <c r="M15" s="740"/>
      <c r="N15" s="740"/>
      <c r="O15" s="740"/>
      <c r="P15" s="740"/>
      <c r="Q15" s="740"/>
      <c r="R15" s="740"/>
      <c r="S15" s="740"/>
      <c r="T15" s="740">
        <f t="shared" ref="T15:U15" si="3">T11+T13</f>
        <v>6798905</v>
      </c>
      <c r="U15" s="740">
        <f t="shared" si="3"/>
        <v>44345553</v>
      </c>
      <c r="V15" s="740">
        <f t="shared" si="0"/>
        <v>47576857</v>
      </c>
      <c r="W15" s="740"/>
      <c r="X15" s="740"/>
      <c r="Y15" s="740"/>
      <c r="Z15" s="740"/>
      <c r="AA15" s="740"/>
      <c r="AB15" s="740"/>
      <c r="AC15" s="740"/>
      <c r="AD15" s="740"/>
      <c r="AE15" s="740"/>
      <c r="AF15" s="510"/>
      <c r="AG15" s="510"/>
      <c r="AH15" s="510"/>
      <c r="AI15" s="510"/>
      <c r="AJ15" s="510"/>
      <c r="AK15" s="510"/>
      <c r="AL15" s="510"/>
      <c r="AM15" s="510"/>
      <c r="AN15" s="510"/>
      <c r="AO15" s="510"/>
      <c r="AP15" s="729" t="s">
        <v>457</v>
      </c>
      <c r="AQ15" s="730">
        <v>1</v>
      </c>
      <c r="AR15" s="510"/>
      <c r="AS15" s="729" t="s">
        <v>457</v>
      </c>
      <c r="AT15" s="730">
        <v>0</v>
      </c>
      <c r="AU15" s="510"/>
      <c r="AV15" s="732" t="s">
        <v>458</v>
      </c>
      <c r="AW15" s="730">
        <v>85</v>
      </c>
      <c r="AX15" s="732" t="s">
        <v>459</v>
      </c>
      <c r="AY15" s="733">
        <v>1447</v>
      </c>
      <c r="AZ15" s="510"/>
      <c r="BA15" s="510"/>
      <c r="BB15" s="112"/>
      <c r="BC15" s="112"/>
      <c r="BD15" s="112"/>
      <c r="BE15" s="112"/>
    </row>
    <row r="16" spans="1:57" ht="26.25" customHeight="1" thickBot="1" x14ac:dyDescent="0.3">
      <c r="A16" s="629"/>
      <c r="B16" s="527"/>
      <c r="C16" s="569"/>
      <c r="D16" s="644"/>
      <c r="E16" s="511"/>
      <c r="F16" s="511"/>
      <c r="G16" s="511"/>
      <c r="H16" s="511"/>
      <c r="I16" s="511"/>
      <c r="J16" s="511"/>
      <c r="K16" s="511"/>
      <c r="L16" s="511"/>
      <c r="M16" s="511"/>
      <c r="N16" s="511"/>
      <c r="O16" s="511"/>
      <c r="P16" s="511"/>
      <c r="Q16" s="511"/>
      <c r="R16" s="511"/>
      <c r="S16" s="511"/>
      <c r="T16" s="511"/>
      <c r="U16" s="511"/>
      <c r="V16" s="511"/>
      <c r="W16" s="511"/>
      <c r="X16" s="511"/>
      <c r="Y16" s="511"/>
      <c r="Z16" s="511"/>
      <c r="AA16" s="511"/>
      <c r="AB16" s="511"/>
      <c r="AC16" s="511"/>
      <c r="AD16" s="511"/>
      <c r="AE16" s="511"/>
      <c r="AF16" s="511"/>
      <c r="AG16" s="511"/>
      <c r="AH16" s="511"/>
      <c r="AI16" s="511"/>
      <c r="AJ16" s="511"/>
      <c r="AK16" s="511"/>
      <c r="AL16" s="511"/>
      <c r="AM16" s="511"/>
      <c r="AN16" s="511"/>
      <c r="AO16" s="511"/>
      <c r="AP16" s="729" t="s">
        <v>460</v>
      </c>
      <c r="AQ16" s="730">
        <v>0</v>
      </c>
      <c r="AR16" s="511"/>
      <c r="AS16" s="729" t="s">
        <v>460</v>
      </c>
      <c r="AT16" s="730">
        <f>'[1]1. Usa'!EL51</f>
        <v>0</v>
      </c>
      <c r="AU16" s="511"/>
      <c r="AV16" s="732" t="s">
        <v>461</v>
      </c>
      <c r="AW16" s="730">
        <v>0</v>
      </c>
      <c r="AX16" s="741"/>
      <c r="AY16" s="741"/>
      <c r="AZ16" s="511"/>
      <c r="BA16" s="511"/>
      <c r="BB16" s="112"/>
      <c r="BC16" s="112"/>
      <c r="BD16" s="112"/>
      <c r="BE16" s="112"/>
    </row>
    <row r="17" spans="1:57" ht="30.75" customHeight="1" x14ac:dyDescent="0.25">
      <c r="A17" s="629"/>
      <c r="B17" s="527"/>
      <c r="C17" s="634" t="s">
        <v>462</v>
      </c>
      <c r="D17" s="121" t="s">
        <v>327</v>
      </c>
      <c r="E17" s="719">
        <v>3195</v>
      </c>
      <c r="F17" s="719">
        <v>3195</v>
      </c>
      <c r="G17" s="719">
        <v>3195</v>
      </c>
      <c r="H17" s="719">
        <v>3195</v>
      </c>
      <c r="I17" s="719">
        <v>3195</v>
      </c>
      <c r="J17" s="719"/>
      <c r="K17" s="719"/>
      <c r="L17" s="719"/>
      <c r="M17" s="719"/>
      <c r="N17" s="719"/>
      <c r="O17" s="719"/>
      <c r="P17" s="719"/>
      <c r="Q17" s="719"/>
      <c r="R17" s="721"/>
      <c r="S17" s="721"/>
      <c r="T17" s="721">
        <v>61</v>
      </c>
      <c r="U17" s="719">
        <v>396</v>
      </c>
      <c r="V17" s="719">
        <v>691</v>
      </c>
      <c r="W17" s="721"/>
      <c r="X17" s="721"/>
      <c r="Y17" s="721"/>
      <c r="Z17" s="721"/>
      <c r="AA17" s="721"/>
      <c r="AB17" s="721"/>
      <c r="AC17" s="721"/>
      <c r="AD17" s="721"/>
      <c r="AE17" s="721"/>
      <c r="AF17" s="722"/>
      <c r="AG17" s="723" t="s">
        <v>462</v>
      </c>
      <c r="AH17" s="724"/>
      <c r="AI17" s="724"/>
      <c r="AJ17" s="725" t="s">
        <v>440</v>
      </c>
      <c r="AK17" s="723" t="s">
        <v>462</v>
      </c>
      <c r="AL17" s="727"/>
      <c r="AM17" s="727" t="s">
        <v>441</v>
      </c>
      <c r="AN17" s="728">
        <v>691</v>
      </c>
      <c r="AO17" s="727">
        <v>347</v>
      </c>
      <c r="AP17" s="729" t="s">
        <v>442</v>
      </c>
      <c r="AQ17" s="730">
        <v>0</v>
      </c>
      <c r="AR17" s="727">
        <v>344</v>
      </c>
      <c r="AS17" s="729" t="s">
        <v>442</v>
      </c>
      <c r="AT17" s="730">
        <v>0</v>
      </c>
      <c r="AU17" s="731">
        <v>0</v>
      </c>
      <c r="AV17" s="742" t="s">
        <v>443</v>
      </c>
      <c r="AW17" s="730">
        <v>0</v>
      </c>
      <c r="AX17" s="743" t="s">
        <v>444</v>
      </c>
      <c r="AY17" s="730">
        <v>7</v>
      </c>
      <c r="AZ17" s="744"/>
      <c r="BA17" s="735"/>
      <c r="BB17" s="112"/>
      <c r="BC17" s="112"/>
      <c r="BD17" s="112"/>
      <c r="BE17" s="112"/>
    </row>
    <row r="18" spans="1:57" ht="38.25" customHeight="1" x14ac:dyDescent="0.25">
      <c r="A18" s="629"/>
      <c r="B18" s="527"/>
      <c r="C18" s="503"/>
      <c r="D18" s="122" t="s">
        <v>330</v>
      </c>
      <c r="E18" s="736">
        <v>127772900</v>
      </c>
      <c r="F18" s="736">
        <v>127772900</v>
      </c>
      <c r="G18" s="736">
        <v>127772900</v>
      </c>
      <c r="H18" s="736">
        <v>127772900</v>
      </c>
      <c r="I18" s="736">
        <v>127772900</v>
      </c>
      <c r="J18" s="736"/>
      <c r="K18" s="736"/>
      <c r="L18" s="736"/>
      <c r="M18" s="736"/>
      <c r="N18" s="736"/>
      <c r="O18" s="736"/>
      <c r="P18" s="736"/>
      <c r="Q18" s="736"/>
      <c r="R18" s="736"/>
      <c r="S18" s="736"/>
      <c r="T18" s="736">
        <v>4313000</v>
      </c>
      <c r="U18" s="736">
        <v>38587400</v>
      </c>
      <c r="V18" s="736">
        <v>41564803.649999999</v>
      </c>
      <c r="W18" s="736"/>
      <c r="X18" s="736"/>
      <c r="Y18" s="736"/>
      <c r="Z18" s="736"/>
      <c r="AA18" s="736"/>
      <c r="AB18" s="736"/>
      <c r="AC18" s="736"/>
      <c r="AD18" s="736"/>
      <c r="AE18" s="736"/>
      <c r="AF18" s="510"/>
      <c r="AG18" s="510"/>
      <c r="AH18" s="510"/>
      <c r="AI18" s="510"/>
      <c r="AJ18" s="510"/>
      <c r="AK18" s="510"/>
      <c r="AL18" s="510"/>
      <c r="AM18" s="510"/>
      <c r="AN18" s="510"/>
      <c r="AO18" s="510"/>
      <c r="AP18" s="729" t="s">
        <v>445</v>
      </c>
      <c r="AQ18" s="730">
        <v>4</v>
      </c>
      <c r="AR18" s="510"/>
      <c r="AS18" s="729" t="s">
        <v>445</v>
      </c>
      <c r="AT18" s="730">
        <v>3</v>
      </c>
      <c r="AU18" s="510"/>
      <c r="AV18" s="742" t="s">
        <v>446</v>
      </c>
      <c r="AW18" s="730">
        <v>32</v>
      </c>
      <c r="AX18" s="743" t="s">
        <v>447</v>
      </c>
      <c r="AY18" s="730">
        <v>0</v>
      </c>
      <c r="AZ18" s="535"/>
      <c r="BA18" s="510"/>
      <c r="BB18" s="112"/>
      <c r="BC18" s="112"/>
      <c r="BD18" s="112"/>
      <c r="BE18" s="112"/>
    </row>
    <row r="19" spans="1:57" ht="38.25" x14ac:dyDescent="0.25">
      <c r="A19" s="629"/>
      <c r="B19" s="527"/>
      <c r="C19" s="503"/>
      <c r="D19" s="123" t="s">
        <v>332</v>
      </c>
      <c r="E19" s="737">
        <v>0</v>
      </c>
      <c r="F19" s="737">
        <v>0</v>
      </c>
      <c r="G19" s="737">
        <v>0</v>
      </c>
      <c r="H19" s="737">
        <v>0</v>
      </c>
      <c r="I19" s="737">
        <v>0</v>
      </c>
      <c r="J19" s="737"/>
      <c r="K19" s="737"/>
      <c r="L19" s="737"/>
      <c r="M19" s="737"/>
      <c r="N19" s="737"/>
      <c r="O19" s="737"/>
      <c r="P19" s="737"/>
      <c r="Q19" s="737"/>
      <c r="R19" s="737"/>
      <c r="S19" s="738"/>
      <c r="T19" s="737"/>
      <c r="U19" s="737">
        <v>0</v>
      </c>
      <c r="V19" s="737">
        <v>0</v>
      </c>
      <c r="W19" s="738"/>
      <c r="X19" s="738"/>
      <c r="Y19" s="738"/>
      <c r="Z19" s="738"/>
      <c r="AA19" s="738"/>
      <c r="AB19" s="738"/>
      <c r="AC19" s="738"/>
      <c r="AD19" s="738"/>
      <c r="AE19" s="738"/>
      <c r="AF19" s="510"/>
      <c r="AG19" s="510"/>
      <c r="AH19" s="510"/>
      <c r="AI19" s="510"/>
      <c r="AJ19" s="510"/>
      <c r="AK19" s="510"/>
      <c r="AL19" s="510"/>
      <c r="AM19" s="510"/>
      <c r="AN19" s="510"/>
      <c r="AO19" s="510"/>
      <c r="AP19" s="729" t="s">
        <v>448</v>
      </c>
      <c r="AQ19" s="730">
        <v>48</v>
      </c>
      <c r="AR19" s="510"/>
      <c r="AS19" s="729" t="s">
        <v>448</v>
      </c>
      <c r="AT19" s="730">
        <v>37</v>
      </c>
      <c r="AU19" s="510"/>
      <c r="AV19" s="742" t="s">
        <v>449</v>
      </c>
      <c r="AW19" s="730">
        <v>16</v>
      </c>
      <c r="AX19" s="743" t="s">
        <v>450</v>
      </c>
      <c r="AY19" s="730">
        <v>2</v>
      </c>
      <c r="AZ19" s="535"/>
      <c r="BA19" s="510"/>
      <c r="BB19" s="112"/>
      <c r="BC19" s="112"/>
      <c r="BD19" s="112"/>
      <c r="BE19" s="112"/>
    </row>
    <row r="20" spans="1:57" ht="38.25" customHeight="1" x14ac:dyDescent="0.25">
      <c r="A20" s="629"/>
      <c r="B20" s="527"/>
      <c r="C20" s="503"/>
      <c r="D20" s="122" t="s">
        <v>333</v>
      </c>
      <c r="E20" s="736">
        <v>6012053</v>
      </c>
      <c r="F20" s="736">
        <v>6012053</v>
      </c>
      <c r="G20" s="736">
        <v>6012053</v>
      </c>
      <c r="H20" s="736">
        <v>6012053</v>
      </c>
      <c r="I20" s="736">
        <v>6012053</v>
      </c>
      <c r="J20" s="737"/>
      <c r="K20" s="737"/>
      <c r="L20" s="737"/>
      <c r="M20" s="737"/>
      <c r="N20" s="737"/>
      <c r="O20" s="737"/>
      <c r="P20" s="737"/>
      <c r="Q20" s="737"/>
      <c r="R20" s="737"/>
      <c r="S20" s="739"/>
      <c r="T20" s="736">
        <v>2485905</v>
      </c>
      <c r="U20" s="736">
        <v>5758153</v>
      </c>
      <c r="V20" s="736">
        <v>6012053.3499999996</v>
      </c>
      <c r="W20" s="737"/>
      <c r="X20" s="737"/>
      <c r="Y20" s="737"/>
      <c r="Z20" s="737"/>
      <c r="AA20" s="737"/>
      <c r="AB20" s="737"/>
      <c r="AC20" s="737"/>
      <c r="AD20" s="737"/>
      <c r="AE20" s="737"/>
      <c r="AF20" s="510"/>
      <c r="AG20" s="510"/>
      <c r="AH20" s="510"/>
      <c r="AI20" s="510"/>
      <c r="AJ20" s="510"/>
      <c r="AK20" s="510"/>
      <c r="AL20" s="510"/>
      <c r="AM20" s="510"/>
      <c r="AN20" s="510"/>
      <c r="AO20" s="510"/>
      <c r="AP20" s="729" t="s">
        <v>451</v>
      </c>
      <c r="AQ20" s="730">
        <v>155</v>
      </c>
      <c r="AR20" s="510"/>
      <c r="AS20" s="729" t="s">
        <v>451</v>
      </c>
      <c r="AT20" s="730">
        <v>137</v>
      </c>
      <c r="AU20" s="510"/>
      <c r="AV20" s="742" t="s">
        <v>452</v>
      </c>
      <c r="AW20" s="730">
        <v>0</v>
      </c>
      <c r="AX20" s="743" t="s">
        <v>453</v>
      </c>
      <c r="AY20" s="730">
        <v>0</v>
      </c>
      <c r="AZ20" s="535"/>
      <c r="BA20" s="510"/>
      <c r="BB20" s="112"/>
      <c r="BC20" s="112"/>
      <c r="BD20" s="112"/>
      <c r="BE20" s="112"/>
    </row>
    <row r="21" spans="1:57" ht="38.25" customHeight="1" x14ac:dyDescent="0.25">
      <c r="A21" s="629"/>
      <c r="B21" s="527"/>
      <c r="C21" s="503"/>
      <c r="D21" s="123" t="s">
        <v>334</v>
      </c>
      <c r="E21" s="719">
        <v>0</v>
      </c>
      <c r="F21" s="719">
        <v>0</v>
      </c>
      <c r="G21" s="719">
        <v>0</v>
      </c>
      <c r="H21" s="719">
        <v>0</v>
      </c>
      <c r="I21" s="719">
        <v>0</v>
      </c>
      <c r="J21" s="719"/>
      <c r="K21" s="719"/>
      <c r="L21" s="719"/>
      <c r="M21" s="719"/>
      <c r="N21" s="719"/>
      <c r="O21" s="719"/>
      <c r="P21" s="719"/>
      <c r="Q21" s="719"/>
      <c r="R21" s="719"/>
      <c r="S21" s="737"/>
      <c r="T21" s="737">
        <v>0</v>
      </c>
      <c r="U21" s="719">
        <f>U17+U19</f>
        <v>396</v>
      </c>
      <c r="V21" s="719">
        <f t="shared" ref="V21:V22" si="4">V17+V19</f>
        <v>691</v>
      </c>
      <c r="W21" s="737"/>
      <c r="X21" s="737"/>
      <c r="Y21" s="737"/>
      <c r="Z21" s="737"/>
      <c r="AA21" s="737"/>
      <c r="AB21" s="737"/>
      <c r="AC21" s="737"/>
      <c r="AD21" s="737"/>
      <c r="AE21" s="737"/>
      <c r="AF21" s="510"/>
      <c r="AG21" s="510"/>
      <c r="AH21" s="510"/>
      <c r="AI21" s="510"/>
      <c r="AJ21" s="510"/>
      <c r="AK21" s="510"/>
      <c r="AL21" s="510"/>
      <c r="AM21" s="510"/>
      <c r="AN21" s="510"/>
      <c r="AO21" s="510"/>
      <c r="AP21" s="729" t="s">
        <v>454</v>
      </c>
      <c r="AQ21" s="730">
        <v>125</v>
      </c>
      <c r="AR21" s="510"/>
      <c r="AS21" s="729" t="s">
        <v>454</v>
      </c>
      <c r="AT21" s="730">
        <v>142</v>
      </c>
      <c r="AU21" s="510"/>
      <c r="AV21" s="742" t="s">
        <v>455</v>
      </c>
      <c r="AW21" s="730">
        <v>589</v>
      </c>
      <c r="AX21" s="743" t="s">
        <v>456</v>
      </c>
      <c r="AY21" s="730">
        <v>0</v>
      </c>
      <c r="AZ21" s="535"/>
      <c r="BA21" s="510"/>
      <c r="BB21" s="112"/>
      <c r="BC21" s="112"/>
      <c r="BD21" s="112"/>
      <c r="BE21" s="112"/>
    </row>
    <row r="22" spans="1:57" ht="15.75" customHeight="1" x14ac:dyDescent="0.25">
      <c r="A22" s="629"/>
      <c r="B22" s="527"/>
      <c r="C22" s="503"/>
      <c r="D22" s="643" t="s">
        <v>335</v>
      </c>
      <c r="E22" s="740">
        <f t="shared" ref="E22:H22" si="5">E18+E20</f>
        <v>133784953</v>
      </c>
      <c r="F22" s="740">
        <f t="shared" si="5"/>
        <v>133784953</v>
      </c>
      <c r="G22" s="740">
        <f t="shared" si="5"/>
        <v>133784953</v>
      </c>
      <c r="H22" s="740">
        <f t="shared" si="5"/>
        <v>133784953</v>
      </c>
      <c r="I22" s="740">
        <f t="shared" ref="I22" si="6">I18+I20</f>
        <v>133784953</v>
      </c>
      <c r="J22" s="740"/>
      <c r="K22" s="740"/>
      <c r="L22" s="740"/>
      <c r="M22" s="740"/>
      <c r="N22" s="740"/>
      <c r="O22" s="740"/>
      <c r="P22" s="740"/>
      <c r="Q22" s="740"/>
      <c r="R22" s="740"/>
      <c r="S22" s="740"/>
      <c r="T22" s="740">
        <f t="shared" ref="T22:U22" si="7">T18+T20</f>
        <v>6798905</v>
      </c>
      <c r="U22" s="740">
        <f t="shared" si="7"/>
        <v>44345553</v>
      </c>
      <c r="V22" s="740">
        <f t="shared" si="4"/>
        <v>47576857</v>
      </c>
      <c r="W22" s="740"/>
      <c r="X22" s="740"/>
      <c r="Y22" s="740"/>
      <c r="Z22" s="740"/>
      <c r="AA22" s="740"/>
      <c r="AB22" s="740"/>
      <c r="AC22" s="740"/>
      <c r="AD22" s="740"/>
      <c r="AE22" s="740"/>
      <c r="AF22" s="510"/>
      <c r="AG22" s="510"/>
      <c r="AH22" s="510"/>
      <c r="AI22" s="510"/>
      <c r="AJ22" s="510"/>
      <c r="AK22" s="510"/>
      <c r="AL22" s="510"/>
      <c r="AM22" s="510"/>
      <c r="AN22" s="510"/>
      <c r="AO22" s="510"/>
      <c r="AP22" s="729" t="s">
        <v>457</v>
      </c>
      <c r="AQ22" s="730">
        <v>15</v>
      </c>
      <c r="AR22" s="510"/>
      <c r="AS22" s="729" t="s">
        <v>457</v>
      </c>
      <c r="AT22" s="730">
        <v>25</v>
      </c>
      <c r="AU22" s="510"/>
      <c r="AV22" s="742" t="s">
        <v>458</v>
      </c>
      <c r="AW22" s="730">
        <v>54</v>
      </c>
      <c r="AX22" s="743" t="s">
        <v>459</v>
      </c>
      <c r="AY22" s="730">
        <v>682</v>
      </c>
      <c r="AZ22" s="535"/>
      <c r="BA22" s="510"/>
      <c r="BB22" s="112"/>
      <c r="BC22" s="112"/>
      <c r="BD22" s="112"/>
      <c r="BE22" s="112"/>
    </row>
    <row r="23" spans="1:57" ht="26.25" customHeight="1" thickBot="1" x14ac:dyDescent="0.3">
      <c r="A23" s="629"/>
      <c r="B23" s="527"/>
      <c r="C23" s="569"/>
      <c r="D23" s="644"/>
      <c r="E23" s="511"/>
      <c r="F23" s="511"/>
      <c r="G23" s="511"/>
      <c r="H23" s="511"/>
      <c r="I23" s="511"/>
      <c r="J23" s="511"/>
      <c r="K23" s="511"/>
      <c r="L23" s="511"/>
      <c r="M23" s="511"/>
      <c r="N23" s="511"/>
      <c r="O23" s="511"/>
      <c r="P23" s="511"/>
      <c r="Q23" s="511"/>
      <c r="R23" s="511"/>
      <c r="S23" s="511"/>
      <c r="T23" s="511"/>
      <c r="U23" s="511"/>
      <c r="V23" s="511"/>
      <c r="W23" s="511"/>
      <c r="X23" s="511"/>
      <c r="Y23" s="511"/>
      <c r="Z23" s="511"/>
      <c r="AA23" s="511"/>
      <c r="AB23" s="511"/>
      <c r="AC23" s="511"/>
      <c r="AD23" s="511"/>
      <c r="AE23" s="511"/>
      <c r="AF23" s="511"/>
      <c r="AG23" s="511"/>
      <c r="AH23" s="511"/>
      <c r="AI23" s="511"/>
      <c r="AJ23" s="511"/>
      <c r="AK23" s="511"/>
      <c r="AL23" s="511"/>
      <c r="AM23" s="511"/>
      <c r="AN23" s="511"/>
      <c r="AO23" s="511"/>
      <c r="AP23" s="729" t="s">
        <v>460</v>
      </c>
      <c r="AQ23" s="730">
        <v>0</v>
      </c>
      <c r="AR23" s="511"/>
      <c r="AS23" s="729" t="s">
        <v>460</v>
      </c>
      <c r="AT23" s="730">
        <v>0</v>
      </c>
      <c r="AU23" s="511"/>
      <c r="AV23" s="742" t="s">
        <v>461</v>
      </c>
      <c r="AW23" s="730">
        <v>0</v>
      </c>
      <c r="AX23" s="745"/>
      <c r="AY23" s="741"/>
      <c r="AZ23" s="536"/>
      <c r="BA23" s="511"/>
      <c r="BB23" s="112"/>
      <c r="BC23" s="112"/>
      <c r="BD23" s="112"/>
      <c r="BE23" s="112"/>
    </row>
    <row r="24" spans="1:57" ht="31.5" customHeight="1" x14ac:dyDescent="0.25">
      <c r="A24" s="629"/>
      <c r="B24" s="527"/>
      <c r="C24" s="634" t="s">
        <v>463</v>
      </c>
      <c r="D24" s="121" t="s">
        <v>327</v>
      </c>
      <c r="E24" s="719">
        <v>3195</v>
      </c>
      <c r="F24" s="719">
        <v>3195</v>
      </c>
      <c r="G24" s="719">
        <v>3195</v>
      </c>
      <c r="H24" s="719">
        <v>3195</v>
      </c>
      <c r="I24" s="719">
        <v>3195</v>
      </c>
      <c r="J24" s="719"/>
      <c r="K24" s="719"/>
      <c r="L24" s="719"/>
      <c r="M24" s="719"/>
      <c r="N24" s="719"/>
      <c r="O24" s="719"/>
      <c r="P24" s="719"/>
      <c r="Q24" s="719"/>
      <c r="R24" s="721"/>
      <c r="S24" s="721"/>
      <c r="T24" s="721">
        <v>338</v>
      </c>
      <c r="U24" s="719">
        <v>1093</v>
      </c>
      <c r="V24" s="719">
        <v>2356</v>
      </c>
      <c r="W24" s="721"/>
      <c r="X24" s="721"/>
      <c r="Y24" s="721"/>
      <c r="Z24" s="721"/>
      <c r="AA24" s="721"/>
      <c r="AB24" s="721"/>
      <c r="AC24" s="721"/>
      <c r="AD24" s="721"/>
      <c r="AE24" s="721"/>
      <c r="AF24" s="722"/>
      <c r="AG24" s="723" t="s">
        <v>463</v>
      </c>
      <c r="AH24" s="724"/>
      <c r="AI24" s="724"/>
      <c r="AJ24" s="725" t="s">
        <v>440</v>
      </c>
      <c r="AK24" s="723" t="s">
        <v>463</v>
      </c>
      <c r="AL24" s="727"/>
      <c r="AM24" s="727" t="s">
        <v>441</v>
      </c>
      <c r="AN24" s="728">
        <v>2356</v>
      </c>
      <c r="AO24" s="727">
        <v>1148</v>
      </c>
      <c r="AP24" s="746" t="s">
        <v>442</v>
      </c>
      <c r="AQ24" s="730">
        <v>83</v>
      </c>
      <c r="AR24" s="747">
        <v>1208</v>
      </c>
      <c r="AS24" s="746" t="s">
        <v>442</v>
      </c>
      <c r="AT24" s="730">
        <v>75</v>
      </c>
      <c r="AU24" s="748">
        <v>0</v>
      </c>
      <c r="AV24" s="742" t="s">
        <v>443</v>
      </c>
      <c r="AW24" s="730">
        <v>1761</v>
      </c>
      <c r="AX24" s="742" t="s">
        <v>444</v>
      </c>
      <c r="AY24" s="730">
        <v>47</v>
      </c>
      <c r="AZ24" s="734"/>
      <c r="BA24" s="735"/>
      <c r="BB24" s="112"/>
      <c r="BC24" s="112"/>
      <c r="BD24" s="112"/>
      <c r="BE24" s="112"/>
    </row>
    <row r="25" spans="1:57" ht="38.25" customHeight="1" x14ac:dyDescent="0.25">
      <c r="A25" s="629"/>
      <c r="B25" s="527"/>
      <c r="C25" s="503"/>
      <c r="D25" s="122" t="s">
        <v>330</v>
      </c>
      <c r="E25" s="736">
        <v>127772900</v>
      </c>
      <c r="F25" s="736">
        <v>127772900</v>
      </c>
      <c r="G25" s="736">
        <v>127772900</v>
      </c>
      <c r="H25" s="736">
        <v>127772900</v>
      </c>
      <c r="I25" s="736">
        <v>127772900</v>
      </c>
      <c r="J25" s="736"/>
      <c r="K25" s="736"/>
      <c r="L25" s="736"/>
      <c r="M25" s="736"/>
      <c r="N25" s="736"/>
      <c r="O25" s="736"/>
      <c r="P25" s="736"/>
      <c r="Q25" s="736"/>
      <c r="R25" s="736"/>
      <c r="S25" s="736"/>
      <c r="T25" s="736">
        <v>4313000</v>
      </c>
      <c r="U25" s="736">
        <v>38587400</v>
      </c>
      <c r="V25" s="736">
        <v>41564803.649999999</v>
      </c>
      <c r="W25" s="736"/>
      <c r="X25" s="736"/>
      <c r="Y25" s="736"/>
      <c r="Z25" s="736"/>
      <c r="AA25" s="736"/>
      <c r="AB25" s="736"/>
      <c r="AC25" s="736"/>
      <c r="AD25" s="736"/>
      <c r="AE25" s="736"/>
      <c r="AF25" s="510"/>
      <c r="AG25" s="510"/>
      <c r="AH25" s="510"/>
      <c r="AI25" s="510"/>
      <c r="AJ25" s="510"/>
      <c r="AK25" s="510"/>
      <c r="AL25" s="510"/>
      <c r="AM25" s="510"/>
      <c r="AN25" s="510"/>
      <c r="AO25" s="510"/>
      <c r="AP25" s="746" t="s">
        <v>445</v>
      </c>
      <c r="AQ25" s="730">
        <v>823</v>
      </c>
      <c r="AR25" s="619"/>
      <c r="AS25" s="746" t="s">
        <v>445</v>
      </c>
      <c r="AT25" s="730">
        <v>829</v>
      </c>
      <c r="AU25" s="619"/>
      <c r="AV25" s="742" t="s">
        <v>446</v>
      </c>
      <c r="AW25" s="730">
        <v>201</v>
      </c>
      <c r="AX25" s="742" t="s">
        <v>447</v>
      </c>
      <c r="AY25" s="730">
        <v>0</v>
      </c>
      <c r="AZ25" s="510"/>
      <c r="BA25" s="510"/>
      <c r="BB25" s="112"/>
      <c r="BC25" s="112"/>
      <c r="BD25" s="112"/>
      <c r="BE25" s="112"/>
    </row>
    <row r="26" spans="1:57" ht="15.75" customHeight="1" x14ac:dyDescent="0.25">
      <c r="A26" s="629"/>
      <c r="B26" s="527"/>
      <c r="C26" s="503"/>
      <c r="D26" s="123" t="s">
        <v>332</v>
      </c>
      <c r="E26" s="737">
        <v>0</v>
      </c>
      <c r="F26" s="737">
        <v>0</v>
      </c>
      <c r="G26" s="737">
        <v>0</v>
      </c>
      <c r="H26" s="737">
        <v>0</v>
      </c>
      <c r="I26" s="737">
        <v>0</v>
      </c>
      <c r="J26" s="737"/>
      <c r="K26" s="737"/>
      <c r="L26" s="737"/>
      <c r="M26" s="737"/>
      <c r="N26" s="737"/>
      <c r="O26" s="737"/>
      <c r="P26" s="737"/>
      <c r="Q26" s="737"/>
      <c r="R26" s="737"/>
      <c r="S26" s="738"/>
      <c r="T26" s="737"/>
      <c r="U26" s="737">
        <v>0</v>
      </c>
      <c r="V26" s="737">
        <v>0</v>
      </c>
      <c r="W26" s="738"/>
      <c r="X26" s="738"/>
      <c r="Y26" s="738"/>
      <c r="Z26" s="738"/>
      <c r="AA26" s="738"/>
      <c r="AB26" s="738"/>
      <c r="AC26" s="738"/>
      <c r="AD26" s="738"/>
      <c r="AE26" s="738"/>
      <c r="AF26" s="510"/>
      <c r="AG26" s="510"/>
      <c r="AH26" s="510"/>
      <c r="AI26" s="510"/>
      <c r="AJ26" s="510"/>
      <c r="AK26" s="510"/>
      <c r="AL26" s="510"/>
      <c r="AM26" s="510"/>
      <c r="AN26" s="510"/>
      <c r="AO26" s="510"/>
      <c r="AP26" s="746" t="s">
        <v>448</v>
      </c>
      <c r="AQ26" s="730">
        <v>99</v>
      </c>
      <c r="AR26" s="619"/>
      <c r="AS26" s="746" t="s">
        <v>448</v>
      </c>
      <c r="AT26" s="730">
        <v>119</v>
      </c>
      <c r="AU26" s="619"/>
      <c r="AV26" s="742" t="s">
        <v>449</v>
      </c>
      <c r="AW26" s="730">
        <v>20</v>
      </c>
      <c r="AX26" s="742" t="s">
        <v>450</v>
      </c>
      <c r="AY26" s="730">
        <v>12</v>
      </c>
      <c r="AZ26" s="510"/>
      <c r="BA26" s="510"/>
      <c r="BB26" s="112"/>
      <c r="BC26" s="112"/>
      <c r="BD26" s="112"/>
      <c r="BE26" s="112"/>
    </row>
    <row r="27" spans="1:57" ht="38.25" customHeight="1" x14ac:dyDescent="0.25">
      <c r="A27" s="629"/>
      <c r="B27" s="527"/>
      <c r="C27" s="503"/>
      <c r="D27" s="122" t="s">
        <v>333</v>
      </c>
      <c r="E27" s="736">
        <v>6012053</v>
      </c>
      <c r="F27" s="736">
        <v>6012053</v>
      </c>
      <c r="G27" s="736">
        <v>6012053</v>
      </c>
      <c r="H27" s="736">
        <v>6012053</v>
      </c>
      <c r="I27" s="736">
        <v>6012053</v>
      </c>
      <c r="J27" s="737"/>
      <c r="K27" s="737"/>
      <c r="L27" s="737"/>
      <c r="M27" s="737"/>
      <c r="N27" s="737"/>
      <c r="O27" s="737"/>
      <c r="P27" s="737"/>
      <c r="Q27" s="737"/>
      <c r="R27" s="737"/>
      <c r="S27" s="739"/>
      <c r="T27" s="736">
        <v>2485905</v>
      </c>
      <c r="U27" s="736">
        <v>5758153</v>
      </c>
      <c r="V27" s="736">
        <v>6012053.3499999996</v>
      </c>
      <c r="W27" s="737"/>
      <c r="X27" s="737"/>
      <c r="Y27" s="737"/>
      <c r="Z27" s="737"/>
      <c r="AA27" s="737"/>
      <c r="AB27" s="737"/>
      <c r="AC27" s="737"/>
      <c r="AD27" s="737"/>
      <c r="AE27" s="737"/>
      <c r="AF27" s="510"/>
      <c r="AG27" s="510"/>
      <c r="AH27" s="510"/>
      <c r="AI27" s="510"/>
      <c r="AJ27" s="510"/>
      <c r="AK27" s="510"/>
      <c r="AL27" s="510"/>
      <c r="AM27" s="510"/>
      <c r="AN27" s="510"/>
      <c r="AO27" s="510"/>
      <c r="AP27" s="746" t="s">
        <v>451</v>
      </c>
      <c r="AQ27" s="730">
        <v>71</v>
      </c>
      <c r="AR27" s="619"/>
      <c r="AS27" s="746" t="s">
        <v>451</v>
      </c>
      <c r="AT27" s="730">
        <v>68</v>
      </c>
      <c r="AU27" s="619"/>
      <c r="AV27" s="742" t="s">
        <v>452</v>
      </c>
      <c r="AW27" s="730">
        <v>98</v>
      </c>
      <c r="AX27" s="742" t="s">
        <v>453</v>
      </c>
      <c r="AY27" s="730">
        <v>0</v>
      </c>
      <c r="AZ27" s="510"/>
      <c r="BA27" s="510"/>
      <c r="BB27" s="112"/>
      <c r="BC27" s="112"/>
      <c r="BD27" s="112"/>
      <c r="BE27" s="112"/>
    </row>
    <row r="28" spans="1:57" ht="38.25" customHeight="1" x14ac:dyDescent="0.25">
      <c r="A28" s="629"/>
      <c r="B28" s="527"/>
      <c r="C28" s="503"/>
      <c r="D28" s="123" t="s">
        <v>334</v>
      </c>
      <c r="E28" s="719">
        <v>0</v>
      </c>
      <c r="F28" s="719">
        <v>0</v>
      </c>
      <c r="G28" s="719">
        <v>0</v>
      </c>
      <c r="H28" s="719">
        <v>0</v>
      </c>
      <c r="I28" s="719">
        <v>0</v>
      </c>
      <c r="J28" s="719"/>
      <c r="K28" s="719"/>
      <c r="L28" s="719"/>
      <c r="M28" s="719"/>
      <c r="N28" s="719"/>
      <c r="O28" s="719"/>
      <c r="P28" s="719"/>
      <c r="Q28" s="719"/>
      <c r="R28" s="719"/>
      <c r="S28" s="737"/>
      <c r="T28" s="737">
        <v>0</v>
      </c>
      <c r="U28" s="719">
        <f>U24+U26</f>
        <v>1093</v>
      </c>
      <c r="V28" s="719">
        <f t="shared" ref="V28:V29" si="8">V24+V26</f>
        <v>2356</v>
      </c>
      <c r="W28" s="737"/>
      <c r="X28" s="737"/>
      <c r="Y28" s="737"/>
      <c r="Z28" s="737"/>
      <c r="AA28" s="737"/>
      <c r="AB28" s="737"/>
      <c r="AC28" s="737"/>
      <c r="AD28" s="737"/>
      <c r="AE28" s="737"/>
      <c r="AF28" s="510"/>
      <c r="AG28" s="510"/>
      <c r="AH28" s="510"/>
      <c r="AI28" s="510"/>
      <c r="AJ28" s="510"/>
      <c r="AK28" s="510"/>
      <c r="AL28" s="510"/>
      <c r="AM28" s="510"/>
      <c r="AN28" s="510"/>
      <c r="AO28" s="510"/>
      <c r="AP28" s="746" t="s">
        <v>454</v>
      </c>
      <c r="AQ28" s="730">
        <v>69</v>
      </c>
      <c r="AR28" s="619"/>
      <c r="AS28" s="746" t="s">
        <v>454</v>
      </c>
      <c r="AT28" s="730">
        <v>116</v>
      </c>
      <c r="AU28" s="619"/>
      <c r="AV28" s="742" t="s">
        <v>455</v>
      </c>
      <c r="AW28" s="730">
        <v>121</v>
      </c>
      <c r="AX28" s="742" t="s">
        <v>456</v>
      </c>
      <c r="AY28" s="730">
        <v>0</v>
      </c>
      <c r="AZ28" s="510"/>
      <c r="BA28" s="510"/>
      <c r="BB28" s="112"/>
      <c r="BC28" s="112"/>
      <c r="BD28" s="112"/>
      <c r="BE28" s="112"/>
    </row>
    <row r="29" spans="1:57" ht="15.75" customHeight="1" x14ac:dyDescent="0.25">
      <c r="A29" s="629"/>
      <c r="B29" s="527"/>
      <c r="C29" s="503"/>
      <c r="D29" s="643" t="s">
        <v>335</v>
      </c>
      <c r="E29" s="740">
        <f t="shared" ref="E29:H29" si="9">E25+E27</f>
        <v>133784953</v>
      </c>
      <c r="F29" s="740">
        <f t="shared" si="9"/>
        <v>133784953</v>
      </c>
      <c r="G29" s="740">
        <f t="shared" si="9"/>
        <v>133784953</v>
      </c>
      <c r="H29" s="740">
        <f t="shared" si="9"/>
        <v>133784953</v>
      </c>
      <c r="I29" s="740">
        <f t="shared" ref="I29" si="10">I25+I27</f>
        <v>133784953</v>
      </c>
      <c r="J29" s="740"/>
      <c r="K29" s="740"/>
      <c r="L29" s="740"/>
      <c r="M29" s="740"/>
      <c r="N29" s="740"/>
      <c r="O29" s="740"/>
      <c r="P29" s="740"/>
      <c r="Q29" s="740"/>
      <c r="R29" s="740"/>
      <c r="S29" s="740"/>
      <c r="T29" s="740">
        <f t="shared" ref="T29:U29" si="11">T25+T27</f>
        <v>6798905</v>
      </c>
      <c r="U29" s="740">
        <f t="shared" si="11"/>
        <v>44345553</v>
      </c>
      <c r="V29" s="740">
        <f t="shared" si="8"/>
        <v>47576857</v>
      </c>
      <c r="W29" s="740"/>
      <c r="X29" s="740"/>
      <c r="Y29" s="740"/>
      <c r="Z29" s="740"/>
      <c r="AA29" s="740"/>
      <c r="AB29" s="740"/>
      <c r="AC29" s="740"/>
      <c r="AD29" s="740"/>
      <c r="AE29" s="740"/>
      <c r="AF29" s="510"/>
      <c r="AG29" s="510"/>
      <c r="AH29" s="510"/>
      <c r="AI29" s="510"/>
      <c r="AJ29" s="510"/>
      <c r="AK29" s="510"/>
      <c r="AL29" s="510"/>
      <c r="AM29" s="510"/>
      <c r="AN29" s="510"/>
      <c r="AO29" s="510"/>
      <c r="AP29" s="746" t="s">
        <v>457</v>
      </c>
      <c r="AQ29" s="730">
        <v>3</v>
      </c>
      <c r="AR29" s="619"/>
      <c r="AS29" s="746" t="s">
        <v>457</v>
      </c>
      <c r="AT29" s="730">
        <v>1</v>
      </c>
      <c r="AU29" s="619"/>
      <c r="AV29" s="742" t="s">
        <v>458</v>
      </c>
      <c r="AW29" s="730">
        <v>155</v>
      </c>
      <c r="AX29" s="742" t="s">
        <v>459</v>
      </c>
      <c r="AY29" s="730">
        <v>2297</v>
      </c>
      <c r="AZ29" s="510"/>
      <c r="BA29" s="510"/>
      <c r="BB29" s="112"/>
      <c r="BC29" s="112"/>
      <c r="BD29" s="112"/>
      <c r="BE29" s="112"/>
    </row>
    <row r="30" spans="1:57" ht="26.25" customHeight="1" thickBot="1" x14ac:dyDescent="0.3">
      <c r="A30" s="629"/>
      <c r="B30" s="527"/>
      <c r="C30" s="569"/>
      <c r="D30" s="644"/>
      <c r="E30" s="511"/>
      <c r="F30" s="511"/>
      <c r="G30" s="511"/>
      <c r="H30" s="511"/>
      <c r="I30" s="511"/>
      <c r="J30" s="511"/>
      <c r="K30" s="511"/>
      <c r="L30" s="511"/>
      <c r="M30" s="511"/>
      <c r="N30" s="511"/>
      <c r="O30" s="511"/>
      <c r="P30" s="511"/>
      <c r="Q30" s="511"/>
      <c r="R30" s="511"/>
      <c r="S30" s="511"/>
      <c r="T30" s="511"/>
      <c r="U30" s="511"/>
      <c r="V30" s="511"/>
      <c r="W30" s="511"/>
      <c r="X30" s="511"/>
      <c r="Y30" s="511"/>
      <c r="Z30" s="511"/>
      <c r="AA30" s="511"/>
      <c r="AB30" s="511"/>
      <c r="AC30" s="511"/>
      <c r="AD30" s="511"/>
      <c r="AE30" s="511"/>
      <c r="AF30" s="511"/>
      <c r="AG30" s="511"/>
      <c r="AH30" s="511"/>
      <c r="AI30" s="511"/>
      <c r="AJ30" s="511"/>
      <c r="AK30" s="511"/>
      <c r="AL30" s="511"/>
      <c r="AM30" s="511"/>
      <c r="AN30" s="511"/>
      <c r="AO30" s="511"/>
      <c r="AP30" s="746" t="s">
        <v>460</v>
      </c>
      <c r="AQ30" s="730">
        <v>0</v>
      </c>
      <c r="AR30" s="620"/>
      <c r="AS30" s="746" t="s">
        <v>460</v>
      </c>
      <c r="AT30" s="730">
        <v>0</v>
      </c>
      <c r="AU30" s="620"/>
      <c r="AV30" s="732" t="s">
        <v>461</v>
      </c>
      <c r="AW30" s="749">
        <v>0</v>
      </c>
      <c r="AX30" s="741"/>
      <c r="AY30" s="750"/>
      <c r="AZ30" s="511"/>
      <c r="BA30" s="511"/>
      <c r="BB30" s="112"/>
      <c r="BC30" s="112"/>
      <c r="BD30" s="112"/>
      <c r="BE30" s="112"/>
    </row>
    <row r="31" spans="1:57" ht="30" customHeight="1" x14ac:dyDescent="0.25">
      <c r="A31" s="629"/>
      <c r="B31" s="527"/>
      <c r="C31" s="634" t="s">
        <v>464</v>
      </c>
      <c r="D31" s="121" t="s">
        <v>327</v>
      </c>
      <c r="E31" s="719">
        <v>3195</v>
      </c>
      <c r="F31" s="719">
        <v>3195</v>
      </c>
      <c r="G31" s="719">
        <v>3195</v>
      </c>
      <c r="H31" s="719">
        <v>3195</v>
      </c>
      <c r="I31" s="719">
        <v>3195</v>
      </c>
      <c r="J31" s="719"/>
      <c r="K31" s="719"/>
      <c r="L31" s="719"/>
      <c r="M31" s="719"/>
      <c r="N31" s="719"/>
      <c r="O31" s="719"/>
      <c r="P31" s="719"/>
      <c r="Q31" s="719"/>
      <c r="R31" s="721"/>
      <c r="S31" s="721"/>
      <c r="T31" s="721">
        <v>0</v>
      </c>
      <c r="U31" s="719">
        <v>121</v>
      </c>
      <c r="V31" s="719">
        <v>2227</v>
      </c>
      <c r="W31" s="721"/>
      <c r="X31" s="721"/>
      <c r="Y31" s="721"/>
      <c r="Z31" s="721"/>
      <c r="AA31" s="721"/>
      <c r="AB31" s="721"/>
      <c r="AC31" s="721"/>
      <c r="AD31" s="721"/>
      <c r="AE31" s="721"/>
      <c r="AF31" s="722"/>
      <c r="AG31" s="723" t="s">
        <v>464</v>
      </c>
      <c r="AH31" s="724"/>
      <c r="AI31" s="724"/>
      <c r="AJ31" s="725" t="s">
        <v>440</v>
      </c>
      <c r="AK31" s="723" t="s">
        <v>464</v>
      </c>
      <c r="AL31" s="727"/>
      <c r="AM31" s="727" t="s">
        <v>441</v>
      </c>
      <c r="AN31" s="728">
        <v>2227</v>
      </c>
      <c r="AO31" s="727">
        <v>1106</v>
      </c>
      <c r="AP31" s="746" t="s">
        <v>442</v>
      </c>
      <c r="AQ31" s="730">
        <v>59</v>
      </c>
      <c r="AR31" s="747">
        <v>1121</v>
      </c>
      <c r="AS31" s="746" t="s">
        <v>442</v>
      </c>
      <c r="AT31" s="730">
        <v>59</v>
      </c>
      <c r="AU31" s="748">
        <v>0</v>
      </c>
      <c r="AV31" s="742" t="s">
        <v>443</v>
      </c>
      <c r="AW31" s="730">
        <v>527</v>
      </c>
      <c r="AX31" s="743" t="s">
        <v>444</v>
      </c>
      <c r="AY31" s="730">
        <v>56</v>
      </c>
      <c r="AZ31" s="744"/>
      <c r="BA31" s="735"/>
      <c r="BB31" s="112"/>
      <c r="BC31" s="112"/>
      <c r="BD31" s="112"/>
      <c r="BE31" s="112"/>
    </row>
    <row r="32" spans="1:57" ht="38.25" customHeight="1" x14ac:dyDescent="0.25">
      <c r="A32" s="629"/>
      <c r="B32" s="527"/>
      <c r="C32" s="503"/>
      <c r="D32" s="122" t="s">
        <v>330</v>
      </c>
      <c r="E32" s="736">
        <v>127772900</v>
      </c>
      <c r="F32" s="736">
        <v>127772900</v>
      </c>
      <c r="G32" s="736">
        <v>127772900</v>
      </c>
      <c r="H32" s="736">
        <v>127772900</v>
      </c>
      <c r="I32" s="736">
        <v>127772900</v>
      </c>
      <c r="J32" s="736"/>
      <c r="K32" s="736"/>
      <c r="L32" s="736"/>
      <c r="M32" s="736"/>
      <c r="N32" s="736"/>
      <c r="O32" s="736"/>
      <c r="P32" s="736"/>
      <c r="Q32" s="736"/>
      <c r="R32" s="736"/>
      <c r="S32" s="736"/>
      <c r="T32" s="736">
        <v>4313000</v>
      </c>
      <c r="U32" s="736">
        <v>38587400</v>
      </c>
      <c r="V32" s="736">
        <v>41564803.649999999</v>
      </c>
      <c r="W32" s="736"/>
      <c r="X32" s="736"/>
      <c r="Y32" s="736"/>
      <c r="Z32" s="736"/>
      <c r="AA32" s="736"/>
      <c r="AB32" s="736"/>
      <c r="AC32" s="736"/>
      <c r="AD32" s="736"/>
      <c r="AE32" s="736"/>
      <c r="AF32" s="510"/>
      <c r="AG32" s="510"/>
      <c r="AH32" s="510"/>
      <c r="AI32" s="510"/>
      <c r="AJ32" s="510"/>
      <c r="AK32" s="510"/>
      <c r="AL32" s="510"/>
      <c r="AM32" s="510"/>
      <c r="AN32" s="510"/>
      <c r="AO32" s="510"/>
      <c r="AP32" s="746" t="s">
        <v>445</v>
      </c>
      <c r="AQ32" s="730">
        <v>212</v>
      </c>
      <c r="AR32" s="619"/>
      <c r="AS32" s="746" t="s">
        <v>445</v>
      </c>
      <c r="AT32" s="730">
        <v>212</v>
      </c>
      <c r="AU32" s="619"/>
      <c r="AV32" s="742" t="s">
        <v>446</v>
      </c>
      <c r="AW32" s="730">
        <v>0</v>
      </c>
      <c r="AX32" s="743" t="s">
        <v>447</v>
      </c>
      <c r="AY32" s="730">
        <v>0</v>
      </c>
      <c r="AZ32" s="535"/>
      <c r="BA32" s="510"/>
      <c r="BB32" s="112"/>
      <c r="BC32" s="112"/>
      <c r="BD32" s="112"/>
      <c r="BE32" s="112"/>
    </row>
    <row r="33" spans="1:57" ht="15.75" customHeight="1" x14ac:dyDescent="0.25">
      <c r="A33" s="629"/>
      <c r="B33" s="527"/>
      <c r="C33" s="503"/>
      <c r="D33" s="123" t="s">
        <v>332</v>
      </c>
      <c r="E33" s="737">
        <v>0</v>
      </c>
      <c r="F33" s="737">
        <v>0</v>
      </c>
      <c r="G33" s="737">
        <v>0</v>
      </c>
      <c r="H33" s="737">
        <v>0</v>
      </c>
      <c r="I33" s="737">
        <v>0</v>
      </c>
      <c r="J33" s="737"/>
      <c r="K33" s="737"/>
      <c r="L33" s="737"/>
      <c r="M33" s="737"/>
      <c r="N33" s="737"/>
      <c r="O33" s="737"/>
      <c r="P33" s="737"/>
      <c r="Q33" s="737"/>
      <c r="R33" s="751"/>
      <c r="S33" s="738"/>
      <c r="T33" s="737"/>
      <c r="U33" s="737">
        <v>0</v>
      </c>
      <c r="V33" s="737">
        <v>0</v>
      </c>
      <c r="W33" s="738"/>
      <c r="X33" s="738"/>
      <c r="Y33" s="738"/>
      <c r="Z33" s="738"/>
      <c r="AA33" s="738"/>
      <c r="AB33" s="738"/>
      <c r="AC33" s="738"/>
      <c r="AD33" s="738"/>
      <c r="AE33" s="738"/>
      <c r="AF33" s="510"/>
      <c r="AG33" s="510"/>
      <c r="AH33" s="510"/>
      <c r="AI33" s="510"/>
      <c r="AJ33" s="510"/>
      <c r="AK33" s="510"/>
      <c r="AL33" s="510"/>
      <c r="AM33" s="510"/>
      <c r="AN33" s="510"/>
      <c r="AO33" s="510"/>
      <c r="AP33" s="746" t="s">
        <v>448</v>
      </c>
      <c r="AQ33" s="730">
        <v>79</v>
      </c>
      <c r="AR33" s="619"/>
      <c r="AS33" s="746" t="s">
        <v>448</v>
      </c>
      <c r="AT33" s="730">
        <v>79</v>
      </c>
      <c r="AU33" s="619"/>
      <c r="AV33" s="742" t="s">
        <v>449</v>
      </c>
      <c r="AW33" s="730">
        <v>0</v>
      </c>
      <c r="AX33" s="743" t="s">
        <v>450</v>
      </c>
      <c r="AY33" s="730">
        <v>1</v>
      </c>
      <c r="AZ33" s="535"/>
      <c r="BA33" s="510"/>
      <c r="BB33" s="112"/>
      <c r="BC33" s="112"/>
      <c r="BD33" s="112"/>
      <c r="BE33" s="112"/>
    </row>
    <row r="34" spans="1:57" ht="38.25" customHeight="1" x14ac:dyDescent="0.25">
      <c r="A34" s="629"/>
      <c r="B34" s="527"/>
      <c r="C34" s="503"/>
      <c r="D34" s="122" t="s">
        <v>333</v>
      </c>
      <c r="E34" s="736">
        <v>6012053</v>
      </c>
      <c r="F34" s="736">
        <v>6012053</v>
      </c>
      <c r="G34" s="736">
        <v>6012053</v>
      </c>
      <c r="H34" s="736">
        <v>6012053</v>
      </c>
      <c r="I34" s="736">
        <v>6012053</v>
      </c>
      <c r="J34" s="737"/>
      <c r="K34" s="737"/>
      <c r="L34" s="737"/>
      <c r="M34" s="737"/>
      <c r="N34" s="737"/>
      <c r="O34" s="737"/>
      <c r="P34" s="737"/>
      <c r="Q34" s="737"/>
      <c r="R34" s="737"/>
      <c r="S34" s="739"/>
      <c r="T34" s="736">
        <v>2485905</v>
      </c>
      <c r="U34" s="736">
        <v>5758153</v>
      </c>
      <c r="V34" s="736">
        <v>6012053</v>
      </c>
      <c r="W34" s="737"/>
      <c r="X34" s="737"/>
      <c r="Y34" s="737"/>
      <c r="Z34" s="737"/>
      <c r="AA34" s="737"/>
      <c r="AB34" s="737"/>
      <c r="AC34" s="737"/>
      <c r="AD34" s="737"/>
      <c r="AE34" s="737"/>
      <c r="AF34" s="510"/>
      <c r="AG34" s="510"/>
      <c r="AH34" s="510"/>
      <c r="AI34" s="510"/>
      <c r="AJ34" s="510"/>
      <c r="AK34" s="510"/>
      <c r="AL34" s="510"/>
      <c r="AM34" s="510"/>
      <c r="AN34" s="510"/>
      <c r="AO34" s="510"/>
      <c r="AP34" s="746" t="s">
        <v>451</v>
      </c>
      <c r="AQ34" s="730">
        <v>347</v>
      </c>
      <c r="AR34" s="619"/>
      <c r="AS34" s="746" t="s">
        <v>451</v>
      </c>
      <c r="AT34" s="730">
        <v>347</v>
      </c>
      <c r="AU34" s="619"/>
      <c r="AV34" s="742" t="s">
        <v>452</v>
      </c>
      <c r="AW34" s="730">
        <v>0</v>
      </c>
      <c r="AX34" s="743" t="s">
        <v>453</v>
      </c>
      <c r="AY34" s="730">
        <v>0</v>
      </c>
      <c r="AZ34" s="535"/>
      <c r="BA34" s="510"/>
      <c r="BB34" s="112"/>
      <c r="BC34" s="112"/>
      <c r="BD34" s="112"/>
      <c r="BE34" s="112"/>
    </row>
    <row r="35" spans="1:57" ht="38.25" customHeight="1" x14ac:dyDescent="0.25">
      <c r="A35" s="629"/>
      <c r="B35" s="527"/>
      <c r="C35" s="503"/>
      <c r="D35" s="123" t="s">
        <v>334</v>
      </c>
      <c r="E35" s="719">
        <v>0</v>
      </c>
      <c r="F35" s="719">
        <v>0</v>
      </c>
      <c r="G35" s="719">
        <v>0</v>
      </c>
      <c r="H35" s="719">
        <v>0</v>
      </c>
      <c r="I35" s="719">
        <v>0</v>
      </c>
      <c r="J35" s="719"/>
      <c r="K35" s="719"/>
      <c r="L35" s="719"/>
      <c r="M35" s="719"/>
      <c r="N35" s="719"/>
      <c r="O35" s="719"/>
      <c r="P35" s="719"/>
      <c r="Q35" s="719"/>
      <c r="R35" s="719"/>
      <c r="S35" s="737"/>
      <c r="T35" s="737">
        <v>0</v>
      </c>
      <c r="U35" s="719">
        <f>U31+U33</f>
        <v>121</v>
      </c>
      <c r="V35" s="719">
        <f t="shared" ref="V35:V36" si="12">V31+V33</f>
        <v>2227</v>
      </c>
      <c r="W35" s="737"/>
      <c r="X35" s="737"/>
      <c r="Y35" s="737"/>
      <c r="Z35" s="737"/>
      <c r="AA35" s="737"/>
      <c r="AB35" s="737"/>
      <c r="AC35" s="737"/>
      <c r="AD35" s="737"/>
      <c r="AE35" s="737"/>
      <c r="AF35" s="510"/>
      <c r="AG35" s="510"/>
      <c r="AH35" s="510"/>
      <c r="AI35" s="510"/>
      <c r="AJ35" s="510"/>
      <c r="AK35" s="510"/>
      <c r="AL35" s="510"/>
      <c r="AM35" s="510"/>
      <c r="AN35" s="510"/>
      <c r="AO35" s="510"/>
      <c r="AP35" s="746" t="s">
        <v>454</v>
      </c>
      <c r="AQ35" s="730">
        <v>299</v>
      </c>
      <c r="AR35" s="619"/>
      <c r="AS35" s="746" t="s">
        <v>454</v>
      </c>
      <c r="AT35" s="730">
        <v>299</v>
      </c>
      <c r="AU35" s="619"/>
      <c r="AV35" s="742" t="s">
        <v>455</v>
      </c>
      <c r="AW35" s="730">
        <v>1700</v>
      </c>
      <c r="AX35" s="743" t="s">
        <v>456</v>
      </c>
      <c r="AY35" s="730">
        <v>0</v>
      </c>
      <c r="AZ35" s="535"/>
      <c r="BA35" s="510"/>
      <c r="BB35" s="112"/>
      <c r="BC35" s="112"/>
      <c r="BD35" s="112"/>
      <c r="BE35" s="112"/>
    </row>
    <row r="36" spans="1:57" ht="15.75" customHeight="1" x14ac:dyDescent="0.25">
      <c r="A36" s="629"/>
      <c r="B36" s="527"/>
      <c r="C36" s="503"/>
      <c r="D36" s="643" t="s">
        <v>335</v>
      </c>
      <c r="E36" s="740">
        <f t="shared" ref="E36:H36" si="13">E32+E34</f>
        <v>133784953</v>
      </c>
      <c r="F36" s="740">
        <f t="shared" si="13"/>
        <v>133784953</v>
      </c>
      <c r="G36" s="740">
        <f t="shared" si="13"/>
        <v>133784953</v>
      </c>
      <c r="H36" s="740">
        <f t="shared" si="13"/>
        <v>133784953</v>
      </c>
      <c r="I36" s="740">
        <f t="shared" ref="I36" si="14">I32+I34</f>
        <v>133784953</v>
      </c>
      <c r="J36" s="740"/>
      <c r="K36" s="740"/>
      <c r="L36" s="740"/>
      <c r="M36" s="740"/>
      <c r="N36" s="740"/>
      <c r="O36" s="740"/>
      <c r="P36" s="740"/>
      <c r="Q36" s="740"/>
      <c r="R36" s="752"/>
      <c r="S36" s="740"/>
      <c r="T36" s="740">
        <f t="shared" ref="T36:U36" si="15">T32+T34</f>
        <v>6798905</v>
      </c>
      <c r="U36" s="740">
        <f t="shared" si="15"/>
        <v>44345553</v>
      </c>
      <c r="V36" s="740">
        <f t="shared" si="12"/>
        <v>47576856.649999999</v>
      </c>
      <c r="W36" s="740"/>
      <c r="X36" s="740"/>
      <c r="Y36" s="740"/>
      <c r="Z36" s="740"/>
      <c r="AA36" s="740"/>
      <c r="AB36" s="740"/>
      <c r="AC36" s="740"/>
      <c r="AD36" s="740"/>
      <c r="AE36" s="740"/>
      <c r="AF36" s="510"/>
      <c r="AG36" s="510"/>
      <c r="AH36" s="510"/>
      <c r="AI36" s="510"/>
      <c r="AJ36" s="510"/>
      <c r="AK36" s="510"/>
      <c r="AL36" s="510"/>
      <c r="AM36" s="510"/>
      <c r="AN36" s="510"/>
      <c r="AO36" s="510"/>
      <c r="AP36" s="746" t="s">
        <v>457</v>
      </c>
      <c r="AQ36" s="730">
        <v>110</v>
      </c>
      <c r="AR36" s="619"/>
      <c r="AS36" s="746" t="s">
        <v>457</v>
      </c>
      <c r="AT36" s="730">
        <v>110</v>
      </c>
      <c r="AU36" s="619"/>
      <c r="AV36" s="742" t="s">
        <v>458</v>
      </c>
      <c r="AW36" s="730">
        <v>0</v>
      </c>
      <c r="AX36" s="743" t="s">
        <v>459</v>
      </c>
      <c r="AY36" s="730">
        <v>2170</v>
      </c>
      <c r="AZ36" s="535"/>
      <c r="BA36" s="510"/>
      <c r="BB36" s="112"/>
      <c r="BC36" s="112"/>
      <c r="BD36" s="112"/>
      <c r="BE36" s="112"/>
    </row>
    <row r="37" spans="1:57" ht="26.25" customHeight="1" thickBot="1" x14ac:dyDescent="0.3">
      <c r="A37" s="629"/>
      <c r="B37" s="527"/>
      <c r="C37" s="569"/>
      <c r="D37" s="644"/>
      <c r="E37" s="511"/>
      <c r="F37" s="511"/>
      <c r="G37" s="511"/>
      <c r="H37" s="511"/>
      <c r="I37" s="511"/>
      <c r="J37" s="511"/>
      <c r="K37" s="511"/>
      <c r="L37" s="511"/>
      <c r="M37" s="511"/>
      <c r="N37" s="511"/>
      <c r="O37" s="511"/>
      <c r="P37" s="511"/>
      <c r="Q37" s="511"/>
      <c r="R37" s="511"/>
      <c r="S37" s="511"/>
      <c r="T37" s="511"/>
      <c r="U37" s="511"/>
      <c r="V37" s="511"/>
      <c r="W37" s="511"/>
      <c r="X37" s="511"/>
      <c r="Y37" s="511"/>
      <c r="Z37" s="511"/>
      <c r="AA37" s="511"/>
      <c r="AB37" s="511"/>
      <c r="AC37" s="511"/>
      <c r="AD37" s="511"/>
      <c r="AE37" s="511"/>
      <c r="AF37" s="511"/>
      <c r="AG37" s="511"/>
      <c r="AH37" s="511"/>
      <c r="AI37" s="511"/>
      <c r="AJ37" s="511"/>
      <c r="AK37" s="511"/>
      <c r="AL37" s="511"/>
      <c r="AM37" s="511"/>
      <c r="AN37" s="511"/>
      <c r="AO37" s="511"/>
      <c r="AP37" s="746" t="s">
        <v>460</v>
      </c>
      <c r="AQ37" s="730">
        <v>0</v>
      </c>
      <c r="AR37" s="620"/>
      <c r="AS37" s="746" t="s">
        <v>460</v>
      </c>
      <c r="AT37" s="730">
        <v>0</v>
      </c>
      <c r="AU37" s="620"/>
      <c r="AV37" s="742" t="s">
        <v>461</v>
      </c>
      <c r="AW37" s="730">
        <v>0</v>
      </c>
      <c r="AX37" s="745"/>
      <c r="AY37" s="741"/>
      <c r="AZ37" s="536"/>
      <c r="BA37" s="511"/>
      <c r="BB37" s="112"/>
      <c r="BC37" s="112"/>
      <c r="BD37" s="112"/>
      <c r="BE37" s="112"/>
    </row>
    <row r="38" spans="1:57" ht="27.75" customHeight="1" x14ac:dyDescent="0.25">
      <c r="A38" s="629"/>
      <c r="B38" s="527"/>
      <c r="C38" s="634" t="s">
        <v>465</v>
      </c>
      <c r="D38" s="121" t="s">
        <v>327</v>
      </c>
      <c r="E38" s="719">
        <v>3195</v>
      </c>
      <c r="F38" s="719">
        <v>3195</v>
      </c>
      <c r="G38" s="719">
        <v>3195</v>
      </c>
      <c r="H38" s="719">
        <v>3195</v>
      </c>
      <c r="I38" s="719">
        <v>3195</v>
      </c>
      <c r="J38" s="719"/>
      <c r="K38" s="719"/>
      <c r="L38" s="719"/>
      <c r="M38" s="719"/>
      <c r="N38" s="719"/>
      <c r="O38" s="719"/>
      <c r="P38" s="719"/>
      <c r="Q38" s="719"/>
      <c r="R38" s="721"/>
      <c r="S38" s="721"/>
      <c r="T38" s="721">
        <v>21</v>
      </c>
      <c r="U38" s="719">
        <v>33</v>
      </c>
      <c r="V38" s="719">
        <v>33</v>
      </c>
      <c r="W38" s="721"/>
      <c r="X38" s="721"/>
      <c r="Y38" s="721"/>
      <c r="Z38" s="721"/>
      <c r="AA38" s="721"/>
      <c r="AB38" s="721"/>
      <c r="AC38" s="721"/>
      <c r="AD38" s="721"/>
      <c r="AE38" s="721"/>
      <c r="AF38" s="722"/>
      <c r="AG38" s="723" t="s">
        <v>465</v>
      </c>
      <c r="AH38" s="724"/>
      <c r="AI38" s="724"/>
      <c r="AJ38" s="725" t="s">
        <v>440</v>
      </c>
      <c r="AK38" s="723" t="s">
        <v>465</v>
      </c>
      <c r="AL38" s="727"/>
      <c r="AM38" s="727" t="s">
        <v>441</v>
      </c>
      <c r="AN38" s="728">
        <v>33</v>
      </c>
      <c r="AO38" s="727">
        <v>19</v>
      </c>
      <c r="AP38" s="746" t="s">
        <v>442</v>
      </c>
      <c r="AQ38" s="730">
        <v>0</v>
      </c>
      <c r="AR38" s="747">
        <v>14</v>
      </c>
      <c r="AS38" s="746" t="s">
        <v>442</v>
      </c>
      <c r="AT38" s="730">
        <v>0</v>
      </c>
      <c r="AU38" s="748">
        <v>0</v>
      </c>
      <c r="AV38" s="742" t="s">
        <v>443</v>
      </c>
      <c r="AW38" s="730">
        <v>0</v>
      </c>
      <c r="AX38" s="743" t="s">
        <v>444</v>
      </c>
      <c r="AY38" s="730">
        <v>0</v>
      </c>
      <c r="AZ38" s="744"/>
      <c r="BA38" s="735"/>
      <c r="BB38" s="112"/>
      <c r="BC38" s="112"/>
      <c r="BD38" s="112"/>
      <c r="BE38" s="112"/>
    </row>
    <row r="39" spans="1:57" ht="38.25" customHeight="1" x14ac:dyDescent="0.25">
      <c r="A39" s="629"/>
      <c r="B39" s="527"/>
      <c r="C39" s="503"/>
      <c r="D39" s="122" t="s">
        <v>330</v>
      </c>
      <c r="E39" s="736">
        <v>127772900</v>
      </c>
      <c r="F39" s="736">
        <v>127772900</v>
      </c>
      <c r="G39" s="736">
        <v>127772900</v>
      </c>
      <c r="H39" s="736">
        <v>127772900</v>
      </c>
      <c r="I39" s="736">
        <v>127772900</v>
      </c>
      <c r="J39" s="736"/>
      <c r="K39" s="736"/>
      <c r="L39" s="736"/>
      <c r="M39" s="736"/>
      <c r="N39" s="736"/>
      <c r="O39" s="736"/>
      <c r="P39" s="736"/>
      <c r="Q39" s="736"/>
      <c r="R39" s="736"/>
      <c r="S39" s="736"/>
      <c r="T39" s="736">
        <v>4313000</v>
      </c>
      <c r="U39" s="736">
        <v>38587400</v>
      </c>
      <c r="V39" s="736">
        <v>41564803.649999999</v>
      </c>
      <c r="W39" s="736"/>
      <c r="X39" s="736"/>
      <c r="Y39" s="736"/>
      <c r="Z39" s="736"/>
      <c r="AA39" s="736"/>
      <c r="AB39" s="736"/>
      <c r="AC39" s="736"/>
      <c r="AD39" s="736"/>
      <c r="AE39" s="736"/>
      <c r="AF39" s="510"/>
      <c r="AG39" s="510"/>
      <c r="AH39" s="510"/>
      <c r="AI39" s="510"/>
      <c r="AJ39" s="510"/>
      <c r="AK39" s="510"/>
      <c r="AL39" s="510"/>
      <c r="AM39" s="510"/>
      <c r="AN39" s="510"/>
      <c r="AO39" s="510"/>
      <c r="AP39" s="746" t="s">
        <v>445</v>
      </c>
      <c r="AQ39" s="730">
        <v>0</v>
      </c>
      <c r="AR39" s="619"/>
      <c r="AS39" s="746" t="s">
        <v>445</v>
      </c>
      <c r="AT39" s="730">
        <v>2</v>
      </c>
      <c r="AU39" s="619"/>
      <c r="AV39" s="742" t="s">
        <v>446</v>
      </c>
      <c r="AW39" s="730">
        <v>0</v>
      </c>
      <c r="AX39" s="743" t="s">
        <v>447</v>
      </c>
      <c r="AY39" s="730">
        <v>0</v>
      </c>
      <c r="AZ39" s="535"/>
      <c r="BA39" s="510"/>
      <c r="BB39" s="112"/>
      <c r="BC39" s="112"/>
      <c r="BD39" s="112"/>
      <c r="BE39" s="112"/>
    </row>
    <row r="40" spans="1:57" ht="15.75" customHeight="1" x14ac:dyDescent="0.25">
      <c r="A40" s="629"/>
      <c r="B40" s="527"/>
      <c r="C40" s="503"/>
      <c r="D40" s="123" t="s">
        <v>332</v>
      </c>
      <c r="E40" s="737">
        <v>0</v>
      </c>
      <c r="F40" s="737">
        <v>0</v>
      </c>
      <c r="G40" s="737">
        <v>0</v>
      </c>
      <c r="H40" s="737">
        <v>0</v>
      </c>
      <c r="I40" s="737">
        <v>0</v>
      </c>
      <c r="J40" s="737"/>
      <c r="K40" s="737"/>
      <c r="L40" s="737"/>
      <c r="M40" s="737"/>
      <c r="N40" s="737"/>
      <c r="O40" s="737"/>
      <c r="P40" s="737"/>
      <c r="Q40" s="737"/>
      <c r="R40" s="737"/>
      <c r="S40" s="738"/>
      <c r="T40" s="737"/>
      <c r="U40" s="737">
        <v>0</v>
      </c>
      <c r="V40" s="737">
        <v>0</v>
      </c>
      <c r="W40" s="738"/>
      <c r="X40" s="738"/>
      <c r="Y40" s="738"/>
      <c r="Z40" s="738"/>
      <c r="AA40" s="738"/>
      <c r="AB40" s="738"/>
      <c r="AC40" s="738"/>
      <c r="AD40" s="738"/>
      <c r="AE40" s="738"/>
      <c r="AF40" s="510"/>
      <c r="AG40" s="510"/>
      <c r="AH40" s="510"/>
      <c r="AI40" s="510"/>
      <c r="AJ40" s="510"/>
      <c r="AK40" s="510"/>
      <c r="AL40" s="510"/>
      <c r="AM40" s="510"/>
      <c r="AN40" s="510"/>
      <c r="AO40" s="510"/>
      <c r="AP40" s="746" t="s">
        <v>448</v>
      </c>
      <c r="AQ40" s="730">
        <v>0</v>
      </c>
      <c r="AR40" s="619"/>
      <c r="AS40" s="746" t="s">
        <v>448</v>
      </c>
      <c r="AT40" s="730">
        <v>0</v>
      </c>
      <c r="AU40" s="619"/>
      <c r="AV40" s="742" t="s">
        <v>449</v>
      </c>
      <c r="AW40" s="730">
        <v>0</v>
      </c>
      <c r="AX40" s="743" t="s">
        <v>450</v>
      </c>
      <c r="AY40" s="730">
        <v>0</v>
      </c>
      <c r="AZ40" s="535"/>
      <c r="BA40" s="510"/>
      <c r="BB40" s="112"/>
      <c r="BC40" s="112"/>
      <c r="BD40" s="112"/>
      <c r="BE40" s="112"/>
    </row>
    <row r="41" spans="1:57" ht="38.25" customHeight="1" x14ac:dyDescent="0.25">
      <c r="A41" s="629"/>
      <c r="B41" s="527"/>
      <c r="C41" s="503"/>
      <c r="D41" s="122" t="s">
        <v>333</v>
      </c>
      <c r="E41" s="736">
        <v>6012053</v>
      </c>
      <c r="F41" s="736">
        <v>6012053</v>
      </c>
      <c r="G41" s="736">
        <v>6012053</v>
      </c>
      <c r="H41" s="736">
        <v>6012053</v>
      </c>
      <c r="I41" s="736">
        <v>6012053</v>
      </c>
      <c r="J41" s="737"/>
      <c r="K41" s="737"/>
      <c r="L41" s="737"/>
      <c r="M41" s="737"/>
      <c r="N41" s="737"/>
      <c r="O41" s="737"/>
      <c r="P41" s="737"/>
      <c r="Q41" s="737"/>
      <c r="R41" s="737"/>
      <c r="S41" s="739"/>
      <c r="T41" s="736">
        <v>2485905</v>
      </c>
      <c r="U41" s="736">
        <v>5758153</v>
      </c>
      <c r="V41" s="736">
        <v>6012053.3499999996</v>
      </c>
      <c r="W41" s="737"/>
      <c r="X41" s="737"/>
      <c r="Y41" s="737"/>
      <c r="Z41" s="737"/>
      <c r="AA41" s="737"/>
      <c r="AB41" s="737"/>
      <c r="AC41" s="737"/>
      <c r="AD41" s="737"/>
      <c r="AE41" s="737"/>
      <c r="AF41" s="510"/>
      <c r="AG41" s="510"/>
      <c r="AH41" s="510"/>
      <c r="AI41" s="510"/>
      <c r="AJ41" s="510"/>
      <c r="AK41" s="510"/>
      <c r="AL41" s="510"/>
      <c r="AM41" s="510"/>
      <c r="AN41" s="510"/>
      <c r="AO41" s="510"/>
      <c r="AP41" s="746" t="s">
        <v>451</v>
      </c>
      <c r="AQ41" s="730">
        <v>6</v>
      </c>
      <c r="AR41" s="619"/>
      <c r="AS41" s="746" t="s">
        <v>451</v>
      </c>
      <c r="AT41" s="730">
        <v>4</v>
      </c>
      <c r="AU41" s="619"/>
      <c r="AV41" s="742" t="s">
        <v>452</v>
      </c>
      <c r="AW41" s="730">
        <v>0</v>
      </c>
      <c r="AX41" s="743" t="s">
        <v>453</v>
      </c>
      <c r="AY41" s="730">
        <v>0</v>
      </c>
      <c r="AZ41" s="535"/>
      <c r="BA41" s="510"/>
      <c r="BB41" s="112"/>
      <c r="BC41" s="112"/>
      <c r="BD41" s="112"/>
      <c r="BE41" s="112"/>
    </row>
    <row r="42" spans="1:57" ht="38.25" customHeight="1" x14ac:dyDescent="0.25">
      <c r="A42" s="629"/>
      <c r="B42" s="527"/>
      <c r="C42" s="503"/>
      <c r="D42" s="123" t="s">
        <v>334</v>
      </c>
      <c r="E42" s="719">
        <v>0</v>
      </c>
      <c r="F42" s="719">
        <v>0</v>
      </c>
      <c r="G42" s="719">
        <v>0</v>
      </c>
      <c r="H42" s="719">
        <v>0</v>
      </c>
      <c r="I42" s="719">
        <v>0</v>
      </c>
      <c r="J42" s="719"/>
      <c r="K42" s="719"/>
      <c r="L42" s="719"/>
      <c r="M42" s="719"/>
      <c r="N42" s="719"/>
      <c r="O42" s="719"/>
      <c r="P42" s="719"/>
      <c r="Q42" s="719"/>
      <c r="R42" s="719"/>
      <c r="S42" s="737"/>
      <c r="T42" s="737">
        <v>0</v>
      </c>
      <c r="U42" s="719">
        <f>U38+U40</f>
        <v>33</v>
      </c>
      <c r="V42" s="719">
        <f t="shared" ref="V42:V43" si="16">V38+V40</f>
        <v>33</v>
      </c>
      <c r="W42" s="737"/>
      <c r="X42" s="737"/>
      <c r="Y42" s="737"/>
      <c r="Z42" s="737"/>
      <c r="AA42" s="737"/>
      <c r="AB42" s="737"/>
      <c r="AC42" s="737"/>
      <c r="AD42" s="737"/>
      <c r="AE42" s="737"/>
      <c r="AF42" s="510"/>
      <c r="AG42" s="510"/>
      <c r="AH42" s="510"/>
      <c r="AI42" s="510"/>
      <c r="AJ42" s="510"/>
      <c r="AK42" s="510"/>
      <c r="AL42" s="510"/>
      <c r="AM42" s="510"/>
      <c r="AN42" s="510"/>
      <c r="AO42" s="510"/>
      <c r="AP42" s="746" t="s">
        <v>454</v>
      </c>
      <c r="AQ42" s="730">
        <v>7</v>
      </c>
      <c r="AR42" s="619"/>
      <c r="AS42" s="746" t="s">
        <v>454</v>
      </c>
      <c r="AT42" s="730">
        <v>7</v>
      </c>
      <c r="AU42" s="619"/>
      <c r="AV42" s="742" t="s">
        <v>455</v>
      </c>
      <c r="AW42" s="730">
        <v>0</v>
      </c>
      <c r="AX42" s="743" t="s">
        <v>456</v>
      </c>
      <c r="AY42" s="730">
        <v>0</v>
      </c>
      <c r="AZ42" s="535"/>
      <c r="BA42" s="510"/>
      <c r="BB42" s="112"/>
      <c r="BC42" s="112"/>
      <c r="BD42" s="112"/>
      <c r="BE42" s="112"/>
    </row>
    <row r="43" spans="1:57" ht="15.75" customHeight="1" x14ac:dyDescent="0.25">
      <c r="A43" s="629"/>
      <c r="B43" s="527"/>
      <c r="C43" s="503"/>
      <c r="D43" s="643" t="s">
        <v>335</v>
      </c>
      <c r="E43" s="740">
        <f t="shared" ref="E43:H43" si="17">E39+E41</f>
        <v>133784953</v>
      </c>
      <c r="F43" s="740">
        <f t="shared" si="17"/>
        <v>133784953</v>
      </c>
      <c r="G43" s="740">
        <f t="shared" si="17"/>
        <v>133784953</v>
      </c>
      <c r="H43" s="740">
        <f t="shared" si="17"/>
        <v>133784953</v>
      </c>
      <c r="I43" s="740">
        <f t="shared" ref="I43" si="18">I39+I41</f>
        <v>133784953</v>
      </c>
      <c r="J43" s="740"/>
      <c r="K43" s="740"/>
      <c r="L43" s="740"/>
      <c r="M43" s="740"/>
      <c r="N43" s="740"/>
      <c r="O43" s="740"/>
      <c r="P43" s="740"/>
      <c r="Q43" s="740"/>
      <c r="R43" s="740"/>
      <c r="S43" s="740"/>
      <c r="T43" s="740">
        <f t="shared" ref="T43:U43" si="19">T39+T41</f>
        <v>6798905</v>
      </c>
      <c r="U43" s="740">
        <f t="shared" si="19"/>
        <v>44345553</v>
      </c>
      <c r="V43" s="740">
        <f t="shared" si="16"/>
        <v>47576857</v>
      </c>
      <c r="W43" s="740"/>
      <c r="X43" s="740"/>
      <c r="Y43" s="740"/>
      <c r="Z43" s="740"/>
      <c r="AA43" s="740"/>
      <c r="AB43" s="740"/>
      <c r="AC43" s="740"/>
      <c r="AD43" s="740"/>
      <c r="AE43" s="740"/>
      <c r="AF43" s="510"/>
      <c r="AG43" s="510"/>
      <c r="AH43" s="510"/>
      <c r="AI43" s="510"/>
      <c r="AJ43" s="510"/>
      <c r="AK43" s="510"/>
      <c r="AL43" s="510"/>
      <c r="AM43" s="510"/>
      <c r="AN43" s="510"/>
      <c r="AO43" s="510"/>
      <c r="AP43" s="746" t="s">
        <v>457</v>
      </c>
      <c r="AQ43" s="730">
        <v>6</v>
      </c>
      <c r="AR43" s="619"/>
      <c r="AS43" s="746" t="s">
        <v>457</v>
      </c>
      <c r="AT43" s="730">
        <v>1</v>
      </c>
      <c r="AU43" s="619"/>
      <c r="AV43" s="742" t="s">
        <v>458</v>
      </c>
      <c r="AW43" s="730">
        <v>33</v>
      </c>
      <c r="AX43" s="743" t="s">
        <v>459</v>
      </c>
      <c r="AY43" s="730">
        <v>33</v>
      </c>
      <c r="AZ43" s="535"/>
      <c r="BA43" s="510"/>
      <c r="BB43" s="112"/>
      <c r="BC43" s="112"/>
      <c r="BD43" s="112"/>
      <c r="BE43" s="112"/>
    </row>
    <row r="44" spans="1:57" ht="26.25" customHeight="1" thickBot="1" x14ac:dyDescent="0.3">
      <c r="A44" s="629"/>
      <c r="B44" s="527"/>
      <c r="C44" s="569"/>
      <c r="D44" s="644"/>
      <c r="E44" s="511"/>
      <c r="F44" s="511"/>
      <c r="G44" s="511"/>
      <c r="H44" s="511"/>
      <c r="I44" s="511"/>
      <c r="J44" s="511"/>
      <c r="K44" s="511"/>
      <c r="L44" s="511"/>
      <c r="M44" s="511"/>
      <c r="N44" s="511"/>
      <c r="O44" s="511"/>
      <c r="P44" s="511"/>
      <c r="Q44" s="511"/>
      <c r="R44" s="511"/>
      <c r="S44" s="511"/>
      <c r="T44" s="511"/>
      <c r="U44" s="511"/>
      <c r="V44" s="511"/>
      <c r="W44" s="511"/>
      <c r="X44" s="511"/>
      <c r="Y44" s="511"/>
      <c r="Z44" s="511"/>
      <c r="AA44" s="511"/>
      <c r="AB44" s="511"/>
      <c r="AC44" s="511"/>
      <c r="AD44" s="511"/>
      <c r="AE44" s="511"/>
      <c r="AF44" s="511"/>
      <c r="AG44" s="511"/>
      <c r="AH44" s="511"/>
      <c r="AI44" s="511"/>
      <c r="AJ44" s="511"/>
      <c r="AK44" s="511"/>
      <c r="AL44" s="511"/>
      <c r="AM44" s="511"/>
      <c r="AN44" s="511"/>
      <c r="AO44" s="511"/>
      <c r="AP44" s="746" t="s">
        <v>460</v>
      </c>
      <c r="AQ44" s="730">
        <v>0</v>
      </c>
      <c r="AR44" s="620"/>
      <c r="AS44" s="746" t="s">
        <v>460</v>
      </c>
      <c r="AT44" s="730">
        <v>0</v>
      </c>
      <c r="AU44" s="620"/>
      <c r="AV44" s="742" t="s">
        <v>461</v>
      </c>
      <c r="AW44" s="730">
        <v>0</v>
      </c>
      <c r="AX44" s="745"/>
      <c r="AY44" s="741"/>
      <c r="AZ44" s="536"/>
      <c r="BA44" s="511"/>
      <c r="BB44" s="112"/>
      <c r="BC44" s="112"/>
      <c r="BD44" s="112"/>
      <c r="BE44" s="112"/>
    </row>
    <row r="45" spans="1:57" ht="30.75" customHeight="1" x14ac:dyDescent="0.25">
      <c r="A45" s="629"/>
      <c r="B45" s="527"/>
      <c r="C45" s="634" t="s">
        <v>466</v>
      </c>
      <c r="D45" s="121" t="s">
        <v>327</v>
      </c>
      <c r="E45" s="719">
        <v>3195</v>
      </c>
      <c r="F45" s="719">
        <v>3195</v>
      </c>
      <c r="G45" s="719">
        <v>3195</v>
      </c>
      <c r="H45" s="719">
        <v>3195</v>
      </c>
      <c r="I45" s="719">
        <v>3195</v>
      </c>
      <c r="J45" s="719"/>
      <c r="K45" s="719"/>
      <c r="L45" s="719"/>
      <c r="M45" s="719"/>
      <c r="N45" s="719"/>
      <c r="O45" s="719"/>
      <c r="P45" s="719"/>
      <c r="Q45" s="719"/>
      <c r="R45" s="721"/>
      <c r="S45" s="721"/>
      <c r="T45" s="721">
        <v>11</v>
      </c>
      <c r="U45" s="719">
        <v>0</v>
      </c>
      <c r="V45" s="719">
        <v>2241</v>
      </c>
      <c r="W45" s="721"/>
      <c r="X45" s="721"/>
      <c r="Y45" s="721"/>
      <c r="Z45" s="721"/>
      <c r="AA45" s="721"/>
      <c r="AB45" s="721"/>
      <c r="AC45" s="721"/>
      <c r="AD45" s="721"/>
      <c r="AE45" s="721"/>
      <c r="AF45" s="722"/>
      <c r="AG45" s="723" t="s">
        <v>466</v>
      </c>
      <c r="AH45" s="724"/>
      <c r="AI45" s="724"/>
      <c r="AJ45" s="725" t="s">
        <v>440</v>
      </c>
      <c r="AK45" s="723" t="s">
        <v>466</v>
      </c>
      <c r="AL45" s="727"/>
      <c r="AM45" s="727" t="s">
        <v>441</v>
      </c>
      <c r="AN45" s="728">
        <v>2241</v>
      </c>
      <c r="AO45" s="727">
        <v>1103</v>
      </c>
      <c r="AP45" s="729" t="s">
        <v>442</v>
      </c>
      <c r="AQ45" s="730">
        <v>0</v>
      </c>
      <c r="AR45" s="727">
        <v>1135</v>
      </c>
      <c r="AS45" s="729" t="s">
        <v>442</v>
      </c>
      <c r="AT45" s="730">
        <v>0</v>
      </c>
      <c r="AU45" s="731">
        <v>3</v>
      </c>
      <c r="AV45" s="732" t="s">
        <v>443</v>
      </c>
      <c r="AW45" s="730">
        <v>1929</v>
      </c>
      <c r="AX45" s="732" t="s">
        <v>444</v>
      </c>
      <c r="AY45" s="730">
        <v>26</v>
      </c>
      <c r="AZ45" s="734"/>
      <c r="BA45" s="735"/>
      <c r="BB45" s="112"/>
      <c r="BC45" s="112"/>
      <c r="BD45" s="112"/>
      <c r="BE45" s="112"/>
    </row>
    <row r="46" spans="1:57" ht="38.25" customHeight="1" x14ac:dyDescent="0.25">
      <c r="A46" s="629"/>
      <c r="B46" s="527"/>
      <c r="C46" s="503"/>
      <c r="D46" s="122" t="s">
        <v>330</v>
      </c>
      <c r="E46" s="736">
        <v>127772900</v>
      </c>
      <c r="F46" s="736">
        <v>127772900</v>
      </c>
      <c r="G46" s="736">
        <v>127772900</v>
      </c>
      <c r="H46" s="736">
        <v>127772900</v>
      </c>
      <c r="I46" s="736">
        <v>127772900</v>
      </c>
      <c r="J46" s="736"/>
      <c r="K46" s="736"/>
      <c r="L46" s="736"/>
      <c r="M46" s="736"/>
      <c r="N46" s="736"/>
      <c r="O46" s="736"/>
      <c r="P46" s="736"/>
      <c r="Q46" s="736"/>
      <c r="R46" s="736"/>
      <c r="S46" s="736"/>
      <c r="T46" s="736">
        <v>4313000</v>
      </c>
      <c r="U46" s="736">
        <v>38587400</v>
      </c>
      <c r="V46" s="736">
        <v>41564803.649999999</v>
      </c>
      <c r="W46" s="736"/>
      <c r="X46" s="736"/>
      <c r="Y46" s="736"/>
      <c r="Z46" s="736"/>
      <c r="AA46" s="736"/>
      <c r="AB46" s="736"/>
      <c r="AC46" s="736"/>
      <c r="AD46" s="736"/>
      <c r="AE46" s="736"/>
      <c r="AF46" s="510"/>
      <c r="AG46" s="510"/>
      <c r="AH46" s="510"/>
      <c r="AI46" s="510"/>
      <c r="AJ46" s="510"/>
      <c r="AK46" s="510"/>
      <c r="AL46" s="510"/>
      <c r="AM46" s="510"/>
      <c r="AN46" s="510"/>
      <c r="AO46" s="510"/>
      <c r="AP46" s="729" t="s">
        <v>445</v>
      </c>
      <c r="AQ46" s="730">
        <v>940</v>
      </c>
      <c r="AR46" s="510"/>
      <c r="AS46" s="729" t="s">
        <v>445</v>
      </c>
      <c r="AT46" s="730">
        <v>989</v>
      </c>
      <c r="AU46" s="510"/>
      <c r="AV46" s="732" t="s">
        <v>446</v>
      </c>
      <c r="AW46" s="730">
        <v>253</v>
      </c>
      <c r="AX46" s="732" t="s">
        <v>447</v>
      </c>
      <c r="AY46" s="730">
        <v>0</v>
      </c>
      <c r="AZ46" s="510"/>
      <c r="BA46" s="510"/>
      <c r="BB46" s="112"/>
      <c r="BC46" s="112"/>
      <c r="BD46" s="112"/>
      <c r="BE46" s="112"/>
    </row>
    <row r="47" spans="1:57" ht="15.75" customHeight="1" x14ac:dyDescent="0.25">
      <c r="A47" s="629"/>
      <c r="B47" s="527"/>
      <c r="C47" s="503"/>
      <c r="D47" s="123" t="s">
        <v>332</v>
      </c>
      <c r="E47" s="737">
        <v>0</v>
      </c>
      <c r="F47" s="737">
        <v>0</v>
      </c>
      <c r="G47" s="737">
        <v>0</v>
      </c>
      <c r="H47" s="737">
        <v>0</v>
      </c>
      <c r="I47" s="737">
        <v>0</v>
      </c>
      <c r="J47" s="737"/>
      <c r="K47" s="737"/>
      <c r="L47" s="737"/>
      <c r="M47" s="737"/>
      <c r="N47" s="737"/>
      <c r="O47" s="737"/>
      <c r="P47" s="737"/>
      <c r="Q47" s="737"/>
      <c r="R47" s="737"/>
      <c r="S47" s="738"/>
      <c r="T47" s="737"/>
      <c r="U47" s="737">
        <v>0</v>
      </c>
      <c r="V47" s="737">
        <v>0</v>
      </c>
      <c r="W47" s="738"/>
      <c r="X47" s="738"/>
      <c r="Y47" s="738"/>
      <c r="Z47" s="738"/>
      <c r="AA47" s="738"/>
      <c r="AB47" s="738"/>
      <c r="AC47" s="738"/>
      <c r="AD47" s="738"/>
      <c r="AE47" s="738"/>
      <c r="AF47" s="510"/>
      <c r="AG47" s="510"/>
      <c r="AH47" s="510"/>
      <c r="AI47" s="510"/>
      <c r="AJ47" s="510"/>
      <c r="AK47" s="510"/>
      <c r="AL47" s="510"/>
      <c r="AM47" s="510"/>
      <c r="AN47" s="510"/>
      <c r="AO47" s="510"/>
      <c r="AP47" s="729" t="s">
        <v>448</v>
      </c>
      <c r="AQ47" s="730">
        <v>135</v>
      </c>
      <c r="AR47" s="510"/>
      <c r="AS47" s="729" t="s">
        <v>448</v>
      </c>
      <c r="AT47" s="730">
        <v>115</v>
      </c>
      <c r="AU47" s="510"/>
      <c r="AV47" s="732" t="s">
        <v>449</v>
      </c>
      <c r="AW47" s="730">
        <v>0</v>
      </c>
      <c r="AX47" s="732" t="s">
        <v>450</v>
      </c>
      <c r="AY47" s="730">
        <v>0</v>
      </c>
      <c r="AZ47" s="510"/>
      <c r="BA47" s="510"/>
      <c r="BB47" s="112"/>
      <c r="BC47" s="112"/>
      <c r="BD47" s="112"/>
      <c r="BE47" s="112"/>
    </row>
    <row r="48" spans="1:57" ht="38.25" customHeight="1" x14ac:dyDescent="0.25">
      <c r="A48" s="629"/>
      <c r="B48" s="527"/>
      <c r="C48" s="503"/>
      <c r="D48" s="122" t="s">
        <v>333</v>
      </c>
      <c r="E48" s="736">
        <v>6012053</v>
      </c>
      <c r="F48" s="736">
        <v>6012053</v>
      </c>
      <c r="G48" s="736">
        <v>6012053</v>
      </c>
      <c r="H48" s="736">
        <v>6012053</v>
      </c>
      <c r="I48" s="736">
        <v>6012053</v>
      </c>
      <c r="J48" s="737"/>
      <c r="K48" s="737"/>
      <c r="L48" s="737"/>
      <c r="M48" s="737"/>
      <c r="N48" s="737"/>
      <c r="O48" s="737"/>
      <c r="P48" s="737"/>
      <c r="Q48" s="737"/>
      <c r="R48" s="737"/>
      <c r="S48" s="739"/>
      <c r="T48" s="736">
        <v>2485905</v>
      </c>
      <c r="U48" s="736">
        <v>5758153</v>
      </c>
      <c r="V48" s="736">
        <v>6012053.3499999996</v>
      </c>
      <c r="W48" s="737"/>
      <c r="X48" s="737"/>
      <c r="Y48" s="737"/>
      <c r="Z48" s="737"/>
      <c r="AA48" s="737"/>
      <c r="AB48" s="737"/>
      <c r="AC48" s="737"/>
      <c r="AD48" s="737"/>
      <c r="AE48" s="737"/>
      <c r="AF48" s="510"/>
      <c r="AG48" s="510"/>
      <c r="AH48" s="510"/>
      <c r="AI48" s="510"/>
      <c r="AJ48" s="510"/>
      <c r="AK48" s="510"/>
      <c r="AL48" s="510"/>
      <c r="AM48" s="510"/>
      <c r="AN48" s="510"/>
      <c r="AO48" s="510"/>
      <c r="AP48" s="729" t="s">
        <v>451</v>
      </c>
      <c r="AQ48" s="730">
        <v>24</v>
      </c>
      <c r="AR48" s="510"/>
      <c r="AS48" s="729" t="s">
        <v>451</v>
      </c>
      <c r="AT48" s="730">
        <v>21</v>
      </c>
      <c r="AU48" s="510"/>
      <c r="AV48" s="732" t="s">
        <v>452</v>
      </c>
      <c r="AW48" s="730">
        <v>0</v>
      </c>
      <c r="AX48" s="732" t="s">
        <v>453</v>
      </c>
      <c r="AY48" s="730">
        <v>0</v>
      </c>
      <c r="AZ48" s="510"/>
      <c r="BA48" s="510"/>
      <c r="BB48" s="112"/>
      <c r="BC48" s="112"/>
      <c r="BD48" s="112"/>
      <c r="BE48" s="112"/>
    </row>
    <row r="49" spans="1:57" ht="38.25" customHeight="1" x14ac:dyDescent="0.25">
      <c r="A49" s="629"/>
      <c r="B49" s="527"/>
      <c r="C49" s="503"/>
      <c r="D49" s="123" t="s">
        <v>334</v>
      </c>
      <c r="E49" s="719">
        <v>0</v>
      </c>
      <c r="F49" s="719">
        <v>0</v>
      </c>
      <c r="G49" s="719">
        <v>0</v>
      </c>
      <c r="H49" s="719">
        <v>0</v>
      </c>
      <c r="I49" s="719">
        <v>0</v>
      </c>
      <c r="J49" s="719"/>
      <c r="K49" s="719"/>
      <c r="L49" s="719"/>
      <c r="M49" s="719"/>
      <c r="N49" s="719"/>
      <c r="O49" s="719"/>
      <c r="P49" s="719"/>
      <c r="Q49" s="719"/>
      <c r="R49" s="719"/>
      <c r="S49" s="737"/>
      <c r="T49" s="737">
        <v>0</v>
      </c>
      <c r="U49" s="719">
        <f>U45+U47</f>
        <v>0</v>
      </c>
      <c r="V49" s="719">
        <f t="shared" ref="V49:V50" si="20">V45+V47</f>
        <v>2241</v>
      </c>
      <c r="W49" s="737"/>
      <c r="X49" s="737"/>
      <c r="Y49" s="737"/>
      <c r="Z49" s="737"/>
      <c r="AA49" s="737"/>
      <c r="AB49" s="737"/>
      <c r="AC49" s="737"/>
      <c r="AD49" s="737"/>
      <c r="AE49" s="737"/>
      <c r="AF49" s="510"/>
      <c r="AG49" s="510"/>
      <c r="AH49" s="510"/>
      <c r="AI49" s="510"/>
      <c r="AJ49" s="510"/>
      <c r="AK49" s="510"/>
      <c r="AL49" s="510"/>
      <c r="AM49" s="510"/>
      <c r="AN49" s="510"/>
      <c r="AO49" s="510"/>
      <c r="AP49" s="729" t="s">
        <v>454</v>
      </c>
      <c r="AQ49" s="730">
        <v>4</v>
      </c>
      <c r="AR49" s="510"/>
      <c r="AS49" s="729" t="s">
        <v>454</v>
      </c>
      <c r="AT49" s="730">
        <v>10</v>
      </c>
      <c r="AU49" s="510"/>
      <c r="AV49" s="732" t="s">
        <v>455</v>
      </c>
      <c r="AW49" s="730">
        <v>0</v>
      </c>
      <c r="AX49" s="732" t="s">
        <v>456</v>
      </c>
      <c r="AY49" s="730">
        <v>0</v>
      </c>
      <c r="AZ49" s="510"/>
      <c r="BA49" s="510"/>
      <c r="BB49" s="112"/>
      <c r="BC49" s="112"/>
      <c r="BD49" s="112"/>
      <c r="BE49" s="112"/>
    </row>
    <row r="50" spans="1:57" ht="15.75" customHeight="1" x14ac:dyDescent="0.25">
      <c r="A50" s="629"/>
      <c r="B50" s="527"/>
      <c r="C50" s="503"/>
      <c r="D50" s="643" t="s">
        <v>335</v>
      </c>
      <c r="E50" s="740">
        <f t="shared" ref="E50:H50" si="21">E46+E48</f>
        <v>133784953</v>
      </c>
      <c r="F50" s="740">
        <f t="shared" si="21"/>
        <v>133784953</v>
      </c>
      <c r="G50" s="740">
        <f t="shared" si="21"/>
        <v>133784953</v>
      </c>
      <c r="H50" s="740">
        <f t="shared" si="21"/>
        <v>133784953</v>
      </c>
      <c r="I50" s="740">
        <f t="shared" ref="I50" si="22">I46+I48</f>
        <v>133784953</v>
      </c>
      <c r="J50" s="740"/>
      <c r="K50" s="740"/>
      <c r="L50" s="740"/>
      <c r="M50" s="740"/>
      <c r="N50" s="740"/>
      <c r="O50" s="740"/>
      <c r="P50" s="740"/>
      <c r="Q50" s="740"/>
      <c r="R50" s="740"/>
      <c r="S50" s="740"/>
      <c r="T50" s="740">
        <f t="shared" ref="T50:U50" si="23">T46+T48</f>
        <v>6798905</v>
      </c>
      <c r="U50" s="740">
        <f t="shared" si="23"/>
        <v>44345553</v>
      </c>
      <c r="V50" s="740">
        <f t="shared" si="20"/>
        <v>47576857</v>
      </c>
      <c r="W50" s="740"/>
      <c r="X50" s="740"/>
      <c r="Y50" s="740"/>
      <c r="Z50" s="740"/>
      <c r="AA50" s="740"/>
      <c r="AB50" s="740"/>
      <c r="AC50" s="740"/>
      <c r="AD50" s="740"/>
      <c r="AE50" s="740"/>
      <c r="AF50" s="510"/>
      <c r="AG50" s="510"/>
      <c r="AH50" s="510"/>
      <c r="AI50" s="510"/>
      <c r="AJ50" s="510"/>
      <c r="AK50" s="510"/>
      <c r="AL50" s="510"/>
      <c r="AM50" s="510"/>
      <c r="AN50" s="510"/>
      <c r="AO50" s="510"/>
      <c r="AP50" s="729" t="s">
        <v>457</v>
      </c>
      <c r="AQ50" s="730">
        <v>0</v>
      </c>
      <c r="AR50" s="510"/>
      <c r="AS50" s="729" t="s">
        <v>457</v>
      </c>
      <c r="AT50" s="730">
        <v>0</v>
      </c>
      <c r="AU50" s="510"/>
      <c r="AV50" s="732" t="s">
        <v>458</v>
      </c>
      <c r="AW50" s="730">
        <v>59</v>
      </c>
      <c r="AX50" s="732" t="s">
        <v>459</v>
      </c>
      <c r="AY50" s="730">
        <v>2215</v>
      </c>
      <c r="AZ50" s="510"/>
      <c r="BA50" s="510"/>
      <c r="BB50" s="112"/>
      <c r="BC50" s="112"/>
      <c r="BD50" s="112"/>
      <c r="BE50" s="112"/>
    </row>
    <row r="51" spans="1:57" ht="26.25" customHeight="1" thickBot="1" x14ac:dyDescent="0.3">
      <c r="A51" s="629"/>
      <c r="B51" s="527"/>
      <c r="C51" s="569"/>
      <c r="D51" s="644"/>
      <c r="E51" s="511"/>
      <c r="F51" s="511"/>
      <c r="G51" s="511"/>
      <c r="H51" s="511"/>
      <c r="I51" s="511"/>
      <c r="J51" s="511"/>
      <c r="K51" s="511"/>
      <c r="L51" s="511"/>
      <c r="M51" s="511"/>
      <c r="N51" s="511"/>
      <c r="O51" s="511"/>
      <c r="P51" s="511"/>
      <c r="Q51" s="511"/>
      <c r="R51" s="511"/>
      <c r="S51" s="511"/>
      <c r="T51" s="511"/>
      <c r="U51" s="511"/>
      <c r="V51" s="511"/>
      <c r="W51" s="511"/>
      <c r="X51" s="511"/>
      <c r="Y51" s="511"/>
      <c r="Z51" s="511"/>
      <c r="AA51" s="511"/>
      <c r="AB51" s="511"/>
      <c r="AC51" s="511"/>
      <c r="AD51" s="511"/>
      <c r="AE51" s="511"/>
      <c r="AF51" s="511"/>
      <c r="AG51" s="511"/>
      <c r="AH51" s="511"/>
      <c r="AI51" s="511"/>
      <c r="AJ51" s="511"/>
      <c r="AK51" s="511"/>
      <c r="AL51" s="511"/>
      <c r="AM51" s="511"/>
      <c r="AN51" s="511"/>
      <c r="AO51" s="511"/>
      <c r="AP51" s="729" t="s">
        <v>460</v>
      </c>
      <c r="AQ51" s="730">
        <v>0</v>
      </c>
      <c r="AR51" s="511"/>
      <c r="AS51" s="729" t="s">
        <v>460</v>
      </c>
      <c r="AT51" s="730">
        <v>0</v>
      </c>
      <c r="AU51" s="511"/>
      <c r="AV51" s="732" t="s">
        <v>461</v>
      </c>
      <c r="AW51" s="730">
        <v>0</v>
      </c>
      <c r="AX51" s="741"/>
      <c r="AY51" s="741"/>
      <c r="AZ51" s="511"/>
      <c r="BA51" s="511"/>
      <c r="BB51" s="112"/>
      <c r="BC51" s="112"/>
      <c r="BD51" s="112"/>
      <c r="BE51" s="112"/>
    </row>
    <row r="52" spans="1:57" ht="29.25" customHeight="1" x14ac:dyDescent="0.25">
      <c r="A52" s="629"/>
      <c r="B52" s="527"/>
      <c r="C52" s="634" t="s">
        <v>467</v>
      </c>
      <c r="D52" s="121" t="s">
        <v>327</v>
      </c>
      <c r="E52" s="719">
        <v>3195</v>
      </c>
      <c r="F52" s="719">
        <v>3195</v>
      </c>
      <c r="G52" s="719">
        <v>3195</v>
      </c>
      <c r="H52" s="719">
        <v>3195</v>
      </c>
      <c r="I52" s="719">
        <v>3195</v>
      </c>
      <c r="J52" s="719"/>
      <c r="K52" s="719"/>
      <c r="L52" s="719"/>
      <c r="M52" s="719"/>
      <c r="N52" s="719"/>
      <c r="O52" s="719"/>
      <c r="P52" s="719"/>
      <c r="Q52" s="719"/>
      <c r="R52" s="721"/>
      <c r="S52" s="721"/>
      <c r="T52" s="721">
        <v>12</v>
      </c>
      <c r="U52" s="719">
        <v>18</v>
      </c>
      <c r="V52" s="719">
        <v>2826</v>
      </c>
      <c r="W52" s="721"/>
      <c r="X52" s="721"/>
      <c r="Y52" s="721"/>
      <c r="Z52" s="721"/>
      <c r="AA52" s="721"/>
      <c r="AB52" s="721"/>
      <c r="AC52" s="721"/>
      <c r="AD52" s="721"/>
      <c r="AE52" s="721"/>
      <c r="AF52" s="722"/>
      <c r="AG52" s="723" t="s">
        <v>467</v>
      </c>
      <c r="AH52" s="724"/>
      <c r="AI52" s="724"/>
      <c r="AJ52" s="725" t="s">
        <v>440</v>
      </c>
      <c r="AK52" s="723" t="s">
        <v>467</v>
      </c>
      <c r="AL52" s="727"/>
      <c r="AM52" s="727" t="s">
        <v>441</v>
      </c>
      <c r="AN52" s="728">
        <v>2826</v>
      </c>
      <c r="AO52" s="727">
        <v>1425</v>
      </c>
      <c r="AP52" s="746" t="s">
        <v>442</v>
      </c>
      <c r="AQ52" s="730">
        <v>7</v>
      </c>
      <c r="AR52" s="747">
        <v>1401</v>
      </c>
      <c r="AS52" s="746" t="s">
        <v>442</v>
      </c>
      <c r="AT52" s="730">
        <v>7</v>
      </c>
      <c r="AU52" s="748">
        <v>0</v>
      </c>
      <c r="AV52" s="742" t="s">
        <v>443</v>
      </c>
      <c r="AW52" s="730">
        <v>326</v>
      </c>
      <c r="AX52" s="743" t="s">
        <v>444</v>
      </c>
      <c r="AY52" s="730">
        <v>36</v>
      </c>
      <c r="AZ52" s="744"/>
      <c r="BA52" s="735"/>
      <c r="BB52" s="112"/>
      <c r="BC52" s="112"/>
      <c r="BD52" s="112"/>
      <c r="BE52" s="112"/>
    </row>
    <row r="53" spans="1:57" ht="38.25" customHeight="1" x14ac:dyDescent="0.25">
      <c r="A53" s="629"/>
      <c r="B53" s="527"/>
      <c r="C53" s="503"/>
      <c r="D53" s="122" t="s">
        <v>330</v>
      </c>
      <c r="E53" s="736">
        <v>127772900</v>
      </c>
      <c r="F53" s="736">
        <v>127772900</v>
      </c>
      <c r="G53" s="736">
        <v>127772900</v>
      </c>
      <c r="H53" s="736">
        <v>127772900</v>
      </c>
      <c r="I53" s="736">
        <v>127772900</v>
      </c>
      <c r="J53" s="736"/>
      <c r="K53" s="736"/>
      <c r="L53" s="736"/>
      <c r="M53" s="736"/>
      <c r="N53" s="736"/>
      <c r="O53" s="736"/>
      <c r="P53" s="736"/>
      <c r="Q53" s="736"/>
      <c r="R53" s="736"/>
      <c r="S53" s="736"/>
      <c r="T53" s="736">
        <v>4313000</v>
      </c>
      <c r="U53" s="736">
        <v>38587400</v>
      </c>
      <c r="V53" s="736">
        <v>41564803.649999999</v>
      </c>
      <c r="W53" s="736"/>
      <c r="X53" s="736"/>
      <c r="Y53" s="736"/>
      <c r="Z53" s="736"/>
      <c r="AA53" s="736"/>
      <c r="AB53" s="736"/>
      <c r="AC53" s="736"/>
      <c r="AD53" s="736"/>
      <c r="AE53" s="736"/>
      <c r="AF53" s="510"/>
      <c r="AG53" s="510"/>
      <c r="AH53" s="510"/>
      <c r="AI53" s="510"/>
      <c r="AJ53" s="510"/>
      <c r="AK53" s="510"/>
      <c r="AL53" s="510"/>
      <c r="AM53" s="510"/>
      <c r="AN53" s="510"/>
      <c r="AO53" s="510"/>
      <c r="AP53" s="746" t="s">
        <v>445</v>
      </c>
      <c r="AQ53" s="730">
        <v>89</v>
      </c>
      <c r="AR53" s="619"/>
      <c r="AS53" s="746" t="s">
        <v>445</v>
      </c>
      <c r="AT53" s="730">
        <v>131</v>
      </c>
      <c r="AU53" s="619"/>
      <c r="AV53" s="742" t="s">
        <v>446</v>
      </c>
      <c r="AW53" s="730">
        <v>0</v>
      </c>
      <c r="AX53" s="743" t="s">
        <v>447</v>
      </c>
      <c r="AY53" s="730">
        <v>0</v>
      </c>
      <c r="AZ53" s="535"/>
      <c r="BA53" s="510"/>
      <c r="BB53" s="112"/>
      <c r="BC53" s="112"/>
      <c r="BD53" s="112"/>
      <c r="BE53" s="112"/>
    </row>
    <row r="54" spans="1:57" ht="15.75" customHeight="1" x14ac:dyDescent="0.25">
      <c r="A54" s="629"/>
      <c r="B54" s="527"/>
      <c r="C54" s="503"/>
      <c r="D54" s="123" t="s">
        <v>332</v>
      </c>
      <c r="E54" s="737">
        <v>0</v>
      </c>
      <c r="F54" s="737">
        <v>0</v>
      </c>
      <c r="G54" s="737">
        <v>0</v>
      </c>
      <c r="H54" s="737">
        <v>0</v>
      </c>
      <c r="I54" s="737">
        <v>0</v>
      </c>
      <c r="J54" s="737"/>
      <c r="K54" s="737"/>
      <c r="L54" s="737"/>
      <c r="M54" s="737"/>
      <c r="N54" s="737"/>
      <c r="O54" s="737"/>
      <c r="P54" s="737"/>
      <c r="Q54" s="737"/>
      <c r="R54" s="737"/>
      <c r="S54" s="738"/>
      <c r="T54" s="737"/>
      <c r="U54" s="737">
        <v>0</v>
      </c>
      <c r="V54" s="737">
        <v>0</v>
      </c>
      <c r="W54" s="738"/>
      <c r="X54" s="738"/>
      <c r="Y54" s="738"/>
      <c r="Z54" s="738"/>
      <c r="AA54" s="738"/>
      <c r="AB54" s="738"/>
      <c r="AC54" s="738"/>
      <c r="AD54" s="738"/>
      <c r="AE54" s="738"/>
      <c r="AF54" s="510"/>
      <c r="AG54" s="510"/>
      <c r="AH54" s="510"/>
      <c r="AI54" s="510"/>
      <c r="AJ54" s="510"/>
      <c r="AK54" s="510"/>
      <c r="AL54" s="510"/>
      <c r="AM54" s="510"/>
      <c r="AN54" s="510"/>
      <c r="AO54" s="510"/>
      <c r="AP54" s="746" t="s">
        <v>448</v>
      </c>
      <c r="AQ54" s="730">
        <v>197</v>
      </c>
      <c r="AR54" s="619"/>
      <c r="AS54" s="746" t="s">
        <v>448</v>
      </c>
      <c r="AT54" s="730">
        <v>182</v>
      </c>
      <c r="AU54" s="619"/>
      <c r="AV54" s="742" t="s">
        <v>449</v>
      </c>
      <c r="AW54" s="730">
        <v>0</v>
      </c>
      <c r="AX54" s="743" t="s">
        <v>450</v>
      </c>
      <c r="AY54" s="730">
        <v>5</v>
      </c>
      <c r="AZ54" s="535"/>
      <c r="BA54" s="510"/>
      <c r="BB54" s="112"/>
      <c r="BC54" s="112"/>
      <c r="BD54" s="112"/>
      <c r="BE54" s="112"/>
    </row>
    <row r="55" spans="1:57" ht="38.25" customHeight="1" x14ac:dyDescent="0.25">
      <c r="A55" s="629"/>
      <c r="B55" s="527"/>
      <c r="C55" s="503"/>
      <c r="D55" s="122" t="s">
        <v>333</v>
      </c>
      <c r="E55" s="736">
        <v>6012053</v>
      </c>
      <c r="F55" s="736">
        <v>6012053</v>
      </c>
      <c r="G55" s="736">
        <v>6012053</v>
      </c>
      <c r="H55" s="736">
        <v>6012053</v>
      </c>
      <c r="I55" s="736">
        <v>6012053</v>
      </c>
      <c r="J55" s="737"/>
      <c r="K55" s="737"/>
      <c r="L55" s="737"/>
      <c r="M55" s="737"/>
      <c r="N55" s="737"/>
      <c r="O55" s="737"/>
      <c r="P55" s="737"/>
      <c r="Q55" s="737"/>
      <c r="R55" s="737"/>
      <c r="S55" s="739"/>
      <c r="T55" s="736">
        <v>2485905</v>
      </c>
      <c r="U55" s="736">
        <v>5758153</v>
      </c>
      <c r="V55" s="736">
        <v>6012053.3499999996</v>
      </c>
      <c r="W55" s="737"/>
      <c r="X55" s="737"/>
      <c r="Y55" s="737"/>
      <c r="Z55" s="737"/>
      <c r="AA55" s="737"/>
      <c r="AB55" s="737"/>
      <c r="AC55" s="737"/>
      <c r="AD55" s="737"/>
      <c r="AE55" s="737"/>
      <c r="AF55" s="510"/>
      <c r="AG55" s="510"/>
      <c r="AH55" s="510"/>
      <c r="AI55" s="510"/>
      <c r="AJ55" s="510"/>
      <c r="AK55" s="510"/>
      <c r="AL55" s="510"/>
      <c r="AM55" s="510"/>
      <c r="AN55" s="510"/>
      <c r="AO55" s="510"/>
      <c r="AP55" s="746" t="s">
        <v>451</v>
      </c>
      <c r="AQ55" s="730">
        <v>335</v>
      </c>
      <c r="AR55" s="619"/>
      <c r="AS55" s="746" t="s">
        <v>451</v>
      </c>
      <c r="AT55" s="730">
        <v>283</v>
      </c>
      <c r="AU55" s="619"/>
      <c r="AV55" s="742" t="s">
        <v>452</v>
      </c>
      <c r="AW55" s="730">
        <v>0</v>
      </c>
      <c r="AX55" s="743" t="s">
        <v>453</v>
      </c>
      <c r="AY55" s="730">
        <v>0</v>
      </c>
      <c r="AZ55" s="535"/>
      <c r="BA55" s="510"/>
      <c r="BB55" s="112"/>
      <c r="BC55" s="112"/>
      <c r="BD55" s="112"/>
      <c r="BE55" s="112"/>
    </row>
    <row r="56" spans="1:57" ht="38.25" customHeight="1" x14ac:dyDescent="0.25">
      <c r="A56" s="629"/>
      <c r="B56" s="527"/>
      <c r="C56" s="503"/>
      <c r="D56" s="123" t="s">
        <v>334</v>
      </c>
      <c r="E56" s="719">
        <v>0</v>
      </c>
      <c r="F56" s="719">
        <v>0</v>
      </c>
      <c r="G56" s="719">
        <v>0</v>
      </c>
      <c r="H56" s="719">
        <v>0</v>
      </c>
      <c r="I56" s="719">
        <v>0</v>
      </c>
      <c r="J56" s="719"/>
      <c r="K56" s="719"/>
      <c r="L56" s="719"/>
      <c r="M56" s="719"/>
      <c r="N56" s="719"/>
      <c r="O56" s="719"/>
      <c r="P56" s="719"/>
      <c r="Q56" s="719"/>
      <c r="R56" s="719"/>
      <c r="S56" s="737"/>
      <c r="T56" s="737">
        <v>0</v>
      </c>
      <c r="U56" s="719">
        <f>U52+U54</f>
        <v>18</v>
      </c>
      <c r="V56" s="719">
        <f t="shared" ref="V56:V57" si="24">V52+V54</f>
        <v>2826</v>
      </c>
      <c r="W56" s="737"/>
      <c r="X56" s="737"/>
      <c r="Y56" s="737"/>
      <c r="Z56" s="737"/>
      <c r="AA56" s="737"/>
      <c r="AB56" s="737"/>
      <c r="AC56" s="737"/>
      <c r="AD56" s="737"/>
      <c r="AE56" s="737"/>
      <c r="AF56" s="510"/>
      <c r="AG56" s="510"/>
      <c r="AH56" s="510"/>
      <c r="AI56" s="510"/>
      <c r="AJ56" s="510"/>
      <c r="AK56" s="510"/>
      <c r="AL56" s="510"/>
      <c r="AM56" s="510"/>
      <c r="AN56" s="510"/>
      <c r="AO56" s="510"/>
      <c r="AP56" s="746" t="s">
        <v>454</v>
      </c>
      <c r="AQ56" s="730">
        <v>596</v>
      </c>
      <c r="AR56" s="619"/>
      <c r="AS56" s="746" t="s">
        <v>454</v>
      </c>
      <c r="AT56" s="730">
        <v>608</v>
      </c>
      <c r="AU56" s="619"/>
      <c r="AV56" s="742" t="s">
        <v>455</v>
      </c>
      <c r="AW56" s="730">
        <v>2500</v>
      </c>
      <c r="AX56" s="743" t="s">
        <v>456</v>
      </c>
      <c r="AY56" s="730">
        <v>0</v>
      </c>
      <c r="AZ56" s="535"/>
      <c r="BA56" s="510"/>
      <c r="BB56" s="112"/>
      <c r="BC56" s="112"/>
      <c r="BD56" s="112"/>
      <c r="BE56" s="112"/>
    </row>
    <row r="57" spans="1:57" ht="15.75" customHeight="1" x14ac:dyDescent="0.25">
      <c r="A57" s="629"/>
      <c r="B57" s="527"/>
      <c r="C57" s="503"/>
      <c r="D57" s="643" t="s">
        <v>335</v>
      </c>
      <c r="E57" s="740">
        <f t="shared" ref="E57:H57" si="25">E53+E55</f>
        <v>133784953</v>
      </c>
      <c r="F57" s="740">
        <f t="shared" si="25"/>
        <v>133784953</v>
      </c>
      <c r="G57" s="740">
        <f t="shared" si="25"/>
        <v>133784953</v>
      </c>
      <c r="H57" s="740">
        <f t="shared" si="25"/>
        <v>133784953</v>
      </c>
      <c r="I57" s="740">
        <f t="shared" ref="I57" si="26">I53+I55</f>
        <v>133784953</v>
      </c>
      <c r="J57" s="740"/>
      <c r="K57" s="740"/>
      <c r="L57" s="740"/>
      <c r="M57" s="740"/>
      <c r="N57" s="740"/>
      <c r="O57" s="740"/>
      <c r="P57" s="740"/>
      <c r="Q57" s="740"/>
      <c r="R57" s="740"/>
      <c r="S57" s="740"/>
      <c r="T57" s="740">
        <f t="shared" ref="T57:U57" si="27">T53+T55</f>
        <v>6798905</v>
      </c>
      <c r="U57" s="740">
        <f t="shared" si="27"/>
        <v>44345553</v>
      </c>
      <c r="V57" s="740">
        <f t="shared" si="24"/>
        <v>47576857</v>
      </c>
      <c r="W57" s="740"/>
      <c r="X57" s="740"/>
      <c r="Y57" s="740"/>
      <c r="Z57" s="740"/>
      <c r="AA57" s="740"/>
      <c r="AB57" s="740"/>
      <c r="AC57" s="740"/>
      <c r="AD57" s="740"/>
      <c r="AE57" s="740"/>
      <c r="AF57" s="510"/>
      <c r="AG57" s="510"/>
      <c r="AH57" s="510"/>
      <c r="AI57" s="510"/>
      <c r="AJ57" s="510"/>
      <c r="AK57" s="510"/>
      <c r="AL57" s="510"/>
      <c r="AM57" s="510"/>
      <c r="AN57" s="510"/>
      <c r="AO57" s="510"/>
      <c r="AP57" s="746" t="s">
        <v>457</v>
      </c>
      <c r="AQ57" s="730">
        <v>201</v>
      </c>
      <c r="AR57" s="619"/>
      <c r="AS57" s="746" t="s">
        <v>457</v>
      </c>
      <c r="AT57" s="730">
        <v>190</v>
      </c>
      <c r="AU57" s="619"/>
      <c r="AV57" s="742" t="s">
        <v>458</v>
      </c>
      <c r="AW57" s="730">
        <v>0</v>
      </c>
      <c r="AX57" s="743" t="s">
        <v>459</v>
      </c>
      <c r="AY57" s="730">
        <v>2785</v>
      </c>
      <c r="AZ57" s="535"/>
      <c r="BA57" s="510"/>
      <c r="BB57" s="112"/>
      <c r="BC57" s="112"/>
      <c r="BD57" s="112"/>
      <c r="BE57" s="112"/>
    </row>
    <row r="58" spans="1:57" ht="26.25" customHeight="1" thickBot="1" x14ac:dyDescent="0.3">
      <c r="A58" s="629"/>
      <c r="B58" s="527"/>
      <c r="C58" s="569"/>
      <c r="D58" s="644"/>
      <c r="E58" s="511"/>
      <c r="F58" s="511"/>
      <c r="G58" s="511"/>
      <c r="H58" s="511"/>
      <c r="I58" s="511"/>
      <c r="J58" s="511"/>
      <c r="K58" s="511"/>
      <c r="L58" s="511"/>
      <c r="M58" s="511"/>
      <c r="N58" s="511"/>
      <c r="O58" s="511"/>
      <c r="P58" s="511"/>
      <c r="Q58" s="511"/>
      <c r="R58" s="511"/>
      <c r="S58" s="511"/>
      <c r="T58" s="511"/>
      <c r="U58" s="511"/>
      <c r="V58" s="511"/>
      <c r="W58" s="511"/>
      <c r="X58" s="511"/>
      <c r="Y58" s="511"/>
      <c r="Z58" s="511"/>
      <c r="AA58" s="511"/>
      <c r="AB58" s="511"/>
      <c r="AC58" s="511"/>
      <c r="AD58" s="511"/>
      <c r="AE58" s="511"/>
      <c r="AF58" s="511"/>
      <c r="AG58" s="511"/>
      <c r="AH58" s="511"/>
      <c r="AI58" s="511"/>
      <c r="AJ58" s="511"/>
      <c r="AK58" s="511"/>
      <c r="AL58" s="511"/>
      <c r="AM58" s="511"/>
      <c r="AN58" s="511"/>
      <c r="AO58" s="511"/>
      <c r="AP58" s="746" t="s">
        <v>460</v>
      </c>
      <c r="AQ58" s="730">
        <v>0</v>
      </c>
      <c r="AR58" s="620"/>
      <c r="AS58" s="746" t="s">
        <v>460</v>
      </c>
      <c r="AT58" s="730">
        <v>0</v>
      </c>
      <c r="AU58" s="620"/>
      <c r="AV58" s="742" t="s">
        <v>461</v>
      </c>
      <c r="AW58" s="730">
        <v>0</v>
      </c>
      <c r="AX58" s="745"/>
      <c r="AY58" s="741"/>
      <c r="AZ58" s="536"/>
      <c r="BA58" s="511"/>
      <c r="BB58" s="112"/>
      <c r="BC58" s="112"/>
      <c r="BD58" s="112"/>
      <c r="BE58" s="112"/>
    </row>
    <row r="59" spans="1:57" ht="33" customHeight="1" x14ac:dyDescent="0.25">
      <c r="A59" s="629"/>
      <c r="B59" s="527"/>
      <c r="C59" s="634" t="s">
        <v>468</v>
      </c>
      <c r="D59" s="121" t="s">
        <v>327</v>
      </c>
      <c r="E59" s="719">
        <v>3195</v>
      </c>
      <c r="F59" s="719">
        <v>3195</v>
      </c>
      <c r="G59" s="719">
        <v>3195</v>
      </c>
      <c r="H59" s="719">
        <v>3195</v>
      </c>
      <c r="I59" s="719">
        <v>3195</v>
      </c>
      <c r="J59" s="719"/>
      <c r="K59" s="719"/>
      <c r="L59" s="719"/>
      <c r="M59" s="719"/>
      <c r="N59" s="719"/>
      <c r="O59" s="719"/>
      <c r="P59" s="719"/>
      <c r="Q59" s="719"/>
      <c r="R59" s="721"/>
      <c r="S59" s="721"/>
      <c r="T59" s="721">
        <v>214</v>
      </c>
      <c r="U59" s="719">
        <v>476</v>
      </c>
      <c r="V59" s="719">
        <v>2207</v>
      </c>
      <c r="W59" s="721"/>
      <c r="X59" s="721"/>
      <c r="Y59" s="721"/>
      <c r="Z59" s="721"/>
      <c r="AA59" s="721"/>
      <c r="AB59" s="721"/>
      <c r="AC59" s="721"/>
      <c r="AD59" s="721"/>
      <c r="AE59" s="721"/>
      <c r="AF59" s="722"/>
      <c r="AG59" s="723" t="s">
        <v>468</v>
      </c>
      <c r="AH59" s="724"/>
      <c r="AI59" s="724"/>
      <c r="AJ59" s="725" t="s">
        <v>440</v>
      </c>
      <c r="AK59" s="723" t="s">
        <v>468</v>
      </c>
      <c r="AL59" s="727"/>
      <c r="AM59" s="727" t="s">
        <v>441</v>
      </c>
      <c r="AN59" s="728">
        <v>2207</v>
      </c>
      <c r="AO59" s="727">
        <v>1070</v>
      </c>
      <c r="AP59" s="746" t="s">
        <v>442</v>
      </c>
      <c r="AQ59" s="730">
        <v>111</v>
      </c>
      <c r="AR59" s="747">
        <v>1137</v>
      </c>
      <c r="AS59" s="746" t="s">
        <v>442</v>
      </c>
      <c r="AT59" s="730">
        <v>119</v>
      </c>
      <c r="AU59" s="748">
        <v>0</v>
      </c>
      <c r="AV59" s="742" t="s">
        <v>443</v>
      </c>
      <c r="AW59" s="730">
        <v>1359</v>
      </c>
      <c r="AX59" s="743" t="s">
        <v>444</v>
      </c>
      <c r="AY59" s="730">
        <v>25</v>
      </c>
      <c r="AZ59" s="744"/>
      <c r="BA59" s="735"/>
      <c r="BB59" s="112"/>
      <c r="BC59" s="112"/>
      <c r="BD59" s="112"/>
      <c r="BE59" s="112"/>
    </row>
    <row r="60" spans="1:57" ht="38.25" customHeight="1" x14ac:dyDescent="0.25">
      <c r="A60" s="629"/>
      <c r="B60" s="527"/>
      <c r="C60" s="503"/>
      <c r="D60" s="122" t="s">
        <v>330</v>
      </c>
      <c r="E60" s="736">
        <v>127772900</v>
      </c>
      <c r="F60" s="736">
        <v>127772900</v>
      </c>
      <c r="G60" s="736">
        <v>127772900</v>
      </c>
      <c r="H60" s="736">
        <v>127772900</v>
      </c>
      <c r="I60" s="736">
        <v>127772900</v>
      </c>
      <c r="J60" s="736"/>
      <c r="K60" s="736"/>
      <c r="L60" s="736"/>
      <c r="M60" s="736"/>
      <c r="N60" s="736"/>
      <c r="O60" s="736"/>
      <c r="P60" s="736"/>
      <c r="Q60" s="736"/>
      <c r="R60" s="736"/>
      <c r="S60" s="736"/>
      <c r="T60" s="736">
        <v>4313000</v>
      </c>
      <c r="U60" s="736">
        <v>38587400</v>
      </c>
      <c r="V60" s="736">
        <v>41564803.649999999</v>
      </c>
      <c r="W60" s="736"/>
      <c r="X60" s="736"/>
      <c r="Y60" s="736"/>
      <c r="Z60" s="736"/>
      <c r="AA60" s="736"/>
      <c r="AB60" s="736"/>
      <c r="AC60" s="736"/>
      <c r="AD60" s="736"/>
      <c r="AE60" s="736"/>
      <c r="AF60" s="510"/>
      <c r="AG60" s="510"/>
      <c r="AH60" s="510"/>
      <c r="AI60" s="510"/>
      <c r="AJ60" s="510"/>
      <c r="AK60" s="510"/>
      <c r="AL60" s="510"/>
      <c r="AM60" s="510"/>
      <c r="AN60" s="510"/>
      <c r="AO60" s="510"/>
      <c r="AP60" s="746" t="s">
        <v>445</v>
      </c>
      <c r="AQ60" s="730">
        <v>537</v>
      </c>
      <c r="AR60" s="619"/>
      <c r="AS60" s="746" t="s">
        <v>445</v>
      </c>
      <c r="AT60" s="730">
        <v>554</v>
      </c>
      <c r="AU60" s="619"/>
      <c r="AV60" s="742" t="s">
        <v>446</v>
      </c>
      <c r="AW60" s="730">
        <v>88</v>
      </c>
      <c r="AX60" s="743" t="s">
        <v>447</v>
      </c>
      <c r="AY60" s="730">
        <v>549</v>
      </c>
      <c r="AZ60" s="535"/>
      <c r="BA60" s="510"/>
      <c r="BB60" s="112"/>
      <c r="BC60" s="112"/>
      <c r="BD60" s="112"/>
      <c r="BE60" s="112"/>
    </row>
    <row r="61" spans="1:57" ht="15.75" customHeight="1" x14ac:dyDescent="0.25">
      <c r="A61" s="629"/>
      <c r="B61" s="527"/>
      <c r="C61" s="503"/>
      <c r="D61" s="123" t="s">
        <v>332</v>
      </c>
      <c r="E61" s="737">
        <v>0</v>
      </c>
      <c r="F61" s="737">
        <v>0</v>
      </c>
      <c r="G61" s="737">
        <v>0</v>
      </c>
      <c r="H61" s="737">
        <v>0</v>
      </c>
      <c r="I61" s="737">
        <v>0</v>
      </c>
      <c r="J61" s="737"/>
      <c r="K61" s="737"/>
      <c r="L61" s="737"/>
      <c r="M61" s="737"/>
      <c r="N61" s="737"/>
      <c r="O61" s="737"/>
      <c r="P61" s="737"/>
      <c r="Q61" s="737"/>
      <c r="R61" s="737"/>
      <c r="S61" s="738"/>
      <c r="T61" s="737"/>
      <c r="U61" s="737">
        <v>0</v>
      </c>
      <c r="V61" s="737">
        <v>0</v>
      </c>
      <c r="W61" s="738"/>
      <c r="X61" s="738"/>
      <c r="Y61" s="738"/>
      <c r="Z61" s="738"/>
      <c r="AA61" s="738"/>
      <c r="AB61" s="738"/>
      <c r="AC61" s="738"/>
      <c r="AD61" s="738"/>
      <c r="AE61" s="738"/>
      <c r="AF61" s="510"/>
      <c r="AG61" s="510"/>
      <c r="AH61" s="510"/>
      <c r="AI61" s="510"/>
      <c r="AJ61" s="510"/>
      <c r="AK61" s="510"/>
      <c r="AL61" s="510"/>
      <c r="AM61" s="510"/>
      <c r="AN61" s="510"/>
      <c r="AO61" s="510"/>
      <c r="AP61" s="746" t="s">
        <v>448</v>
      </c>
      <c r="AQ61" s="730">
        <v>57</v>
      </c>
      <c r="AR61" s="619"/>
      <c r="AS61" s="746" t="s">
        <v>448</v>
      </c>
      <c r="AT61" s="730">
        <v>73</v>
      </c>
      <c r="AU61" s="619"/>
      <c r="AV61" s="742" t="s">
        <v>449</v>
      </c>
      <c r="AW61" s="730">
        <v>18</v>
      </c>
      <c r="AX61" s="743" t="s">
        <v>450</v>
      </c>
      <c r="AY61" s="730">
        <v>0</v>
      </c>
      <c r="AZ61" s="535"/>
      <c r="BA61" s="510"/>
      <c r="BB61" s="112"/>
      <c r="BC61" s="112"/>
      <c r="BD61" s="112"/>
      <c r="BE61" s="112"/>
    </row>
    <row r="62" spans="1:57" ht="38.25" customHeight="1" x14ac:dyDescent="0.25">
      <c r="A62" s="629"/>
      <c r="B62" s="527"/>
      <c r="C62" s="503"/>
      <c r="D62" s="122" t="s">
        <v>333</v>
      </c>
      <c r="E62" s="736">
        <v>6012053</v>
      </c>
      <c r="F62" s="736">
        <v>6012053</v>
      </c>
      <c r="G62" s="736">
        <v>6012053</v>
      </c>
      <c r="H62" s="736">
        <v>6012053</v>
      </c>
      <c r="I62" s="736">
        <v>6012053</v>
      </c>
      <c r="J62" s="737"/>
      <c r="K62" s="737"/>
      <c r="L62" s="737"/>
      <c r="M62" s="737"/>
      <c r="N62" s="737"/>
      <c r="O62" s="737"/>
      <c r="P62" s="737"/>
      <c r="Q62" s="737"/>
      <c r="R62" s="737"/>
      <c r="S62" s="739"/>
      <c r="T62" s="736">
        <v>2485905</v>
      </c>
      <c r="U62" s="736">
        <v>5758153</v>
      </c>
      <c r="V62" s="736">
        <v>6012053.3499999996</v>
      </c>
      <c r="W62" s="737"/>
      <c r="X62" s="737"/>
      <c r="Y62" s="737"/>
      <c r="Z62" s="737"/>
      <c r="AA62" s="737"/>
      <c r="AB62" s="737"/>
      <c r="AC62" s="737"/>
      <c r="AD62" s="737"/>
      <c r="AE62" s="737"/>
      <c r="AF62" s="510"/>
      <c r="AG62" s="510"/>
      <c r="AH62" s="510"/>
      <c r="AI62" s="510"/>
      <c r="AJ62" s="510"/>
      <c r="AK62" s="510"/>
      <c r="AL62" s="510"/>
      <c r="AM62" s="510"/>
      <c r="AN62" s="510"/>
      <c r="AO62" s="510"/>
      <c r="AP62" s="746" t="s">
        <v>451</v>
      </c>
      <c r="AQ62" s="730">
        <v>90</v>
      </c>
      <c r="AR62" s="619"/>
      <c r="AS62" s="746" t="s">
        <v>451</v>
      </c>
      <c r="AT62" s="730">
        <v>85</v>
      </c>
      <c r="AU62" s="619"/>
      <c r="AV62" s="742" t="s">
        <v>452</v>
      </c>
      <c r="AW62" s="730">
        <v>0</v>
      </c>
      <c r="AX62" s="743" t="s">
        <v>453</v>
      </c>
      <c r="AY62" s="730">
        <v>0</v>
      </c>
      <c r="AZ62" s="535"/>
      <c r="BA62" s="510"/>
      <c r="BB62" s="112"/>
      <c r="BC62" s="112"/>
      <c r="BD62" s="112"/>
      <c r="BE62" s="112"/>
    </row>
    <row r="63" spans="1:57" ht="38.25" customHeight="1" x14ac:dyDescent="0.25">
      <c r="A63" s="629"/>
      <c r="B63" s="527"/>
      <c r="C63" s="503"/>
      <c r="D63" s="123" t="s">
        <v>334</v>
      </c>
      <c r="E63" s="719">
        <v>0</v>
      </c>
      <c r="F63" s="719">
        <v>0</v>
      </c>
      <c r="G63" s="719">
        <v>0</v>
      </c>
      <c r="H63" s="719">
        <v>0</v>
      </c>
      <c r="I63" s="719">
        <v>0</v>
      </c>
      <c r="J63" s="719"/>
      <c r="K63" s="719"/>
      <c r="L63" s="719"/>
      <c r="M63" s="719"/>
      <c r="N63" s="719"/>
      <c r="O63" s="719"/>
      <c r="P63" s="719"/>
      <c r="Q63" s="719"/>
      <c r="R63" s="719"/>
      <c r="S63" s="737"/>
      <c r="T63" s="737">
        <v>0</v>
      </c>
      <c r="U63" s="719">
        <f>U59+U61</f>
        <v>476</v>
      </c>
      <c r="V63" s="719">
        <f t="shared" ref="V63:V64" si="28">V59+V61</f>
        <v>2207</v>
      </c>
      <c r="W63" s="737"/>
      <c r="X63" s="737"/>
      <c r="Y63" s="737"/>
      <c r="Z63" s="737"/>
      <c r="AA63" s="737"/>
      <c r="AB63" s="737"/>
      <c r="AC63" s="737"/>
      <c r="AD63" s="737"/>
      <c r="AE63" s="737"/>
      <c r="AF63" s="510"/>
      <c r="AG63" s="510"/>
      <c r="AH63" s="510"/>
      <c r="AI63" s="510"/>
      <c r="AJ63" s="510"/>
      <c r="AK63" s="510"/>
      <c r="AL63" s="510"/>
      <c r="AM63" s="510"/>
      <c r="AN63" s="510"/>
      <c r="AO63" s="510"/>
      <c r="AP63" s="746" t="s">
        <v>454</v>
      </c>
      <c r="AQ63" s="730">
        <v>257</v>
      </c>
      <c r="AR63" s="619"/>
      <c r="AS63" s="746" t="s">
        <v>454</v>
      </c>
      <c r="AT63" s="730">
        <v>288</v>
      </c>
      <c r="AU63" s="619"/>
      <c r="AV63" s="742" t="s">
        <v>455</v>
      </c>
      <c r="AW63" s="730">
        <v>667</v>
      </c>
      <c r="AX63" s="743" t="s">
        <v>456</v>
      </c>
      <c r="AY63" s="730">
        <v>0</v>
      </c>
      <c r="AZ63" s="535"/>
      <c r="BA63" s="510"/>
      <c r="BB63" s="112"/>
      <c r="BC63" s="112"/>
      <c r="BD63" s="112"/>
      <c r="BE63" s="112"/>
    </row>
    <row r="64" spans="1:57" ht="15.75" customHeight="1" x14ac:dyDescent="0.25">
      <c r="A64" s="629"/>
      <c r="B64" s="527"/>
      <c r="C64" s="503"/>
      <c r="D64" s="643" t="s">
        <v>335</v>
      </c>
      <c r="E64" s="740">
        <f t="shared" ref="E64:H64" si="29">E60+E62</f>
        <v>133784953</v>
      </c>
      <c r="F64" s="740">
        <f t="shared" si="29"/>
        <v>133784953</v>
      </c>
      <c r="G64" s="740">
        <f t="shared" si="29"/>
        <v>133784953</v>
      </c>
      <c r="H64" s="740">
        <f t="shared" si="29"/>
        <v>133784953</v>
      </c>
      <c r="I64" s="740">
        <f t="shared" ref="I64" si="30">I60+I62</f>
        <v>133784953</v>
      </c>
      <c r="J64" s="740"/>
      <c r="K64" s="740"/>
      <c r="L64" s="740"/>
      <c r="M64" s="740"/>
      <c r="N64" s="740"/>
      <c r="O64" s="740"/>
      <c r="P64" s="740"/>
      <c r="Q64" s="740"/>
      <c r="R64" s="740"/>
      <c r="S64" s="740"/>
      <c r="T64" s="740">
        <f t="shared" ref="T64:U64" si="31">T60+T62</f>
        <v>6798905</v>
      </c>
      <c r="U64" s="740">
        <f t="shared" si="31"/>
        <v>44345553</v>
      </c>
      <c r="V64" s="740">
        <f t="shared" si="28"/>
        <v>47576857</v>
      </c>
      <c r="W64" s="740"/>
      <c r="X64" s="740"/>
      <c r="Y64" s="740"/>
      <c r="Z64" s="740"/>
      <c r="AA64" s="740"/>
      <c r="AB64" s="740"/>
      <c r="AC64" s="740"/>
      <c r="AD64" s="740"/>
      <c r="AE64" s="740"/>
      <c r="AF64" s="510"/>
      <c r="AG64" s="510"/>
      <c r="AH64" s="510"/>
      <c r="AI64" s="510"/>
      <c r="AJ64" s="510"/>
      <c r="AK64" s="510"/>
      <c r="AL64" s="510"/>
      <c r="AM64" s="510"/>
      <c r="AN64" s="510"/>
      <c r="AO64" s="510"/>
      <c r="AP64" s="746" t="s">
        <v>457</v>
      </c>
      <c r="AQ64" s="730">
        <v>18</v>
      </c>
      <c r="AR64" s="619"/>
      <c r="AS64" s="746" t="s">
        <v>457</v>
      </c>
      <c r="AT64" s="730">
        <v>18</v>
      </c>
      <c r="AU64" s="619"/>
      <c r="AV64" s="742" t="s">
        <v>458</v>
      </c>
      <c r="AW64" s="730">
        <v>0</v>
      </c>
      <c r="AX64" s="743" t="s">
        <v>459</v>
      </c>
      <c r="AY64" s="730">
        <v>1633</v>
      </c>
      <c r="AZ64" s="535"/>
      <c r="BA64" s="510"/>
      <c r="BB64" s="112"/>
      <c r="BC64" s="112"/>
      <c r="BD64" s="112"/>
      <c r="BE64" s="112"/>
    </row>
    <row r="65" spans="1:57" ht="26.25" customHeight="1" thickBot="1" x14ac:dyDescent="0.3">
      <c r="A65" s="629"/>
      <c r="B65" s="527"/>
      <c r="C65" s="569"/>
      <c r="D65" s="644"/>
      <c r="E65" s="511"/>
      <c r="F65" s="511"/>
      <c r="G65" s="511"/>
      <c r="H65" s="511"/>
      <c r="I65" s="511"/>
      <c r="J65" s="511"/>
      <c r="K65" s="511"/>
      <c r="L65" s="511"/>
      <c r="M65" s="511"/>
      <c r="N65" s="511"/>
      <c r="O65" s="511"/>
      <c r="P65" s="511"/>
      <c r="Q65" s="511"/>
      <c r="R65" s="511"/>
      <c r="S65" s="511"/>
      <c r="T65" s="511"/>
      <c r="U65" s="511"/>
      <c r="V65" s="511"/>
      <c r="W65" s="511"/>
      <c r="X65" s="511"/>
      <c r="Y65" s="511"/>
      <c r="Z65" s="511"/>
      <c r="AA65" s="511"/>
      <c r="AB65" s="511"/>
      <c r="AC65" s="511"/>
      <c r="AD65" s="511"/>
      <c r="AE65" s="511"/>
      <c r="AF65" s="511"/>
      <c r="AG65" s="511"/>
      <c r="AH65" s="511"/>
      <c r="AI65" s="511"/>
      <c r="AJ65" s="511"/>
      <c r="AK65" s="511"/>
      <c r="AL65" s="511"/>
      <c r="AM65" s="511"/>
      <c r="AN65" s="511"/>
      <c r="AO65" s="511"/>
      <c r="AP65" s="746" t="s">
        <v>460</v>
      </c>
      <c r="AQ65" s="730">
        <v>0</v>
      </c>
      <c r="AR65" s="620"/>
      <c r="AS65" s="746" t="s">
        <v>460</v>
      </c>
      <c r="AT65" s="730">
        <v>0</v>
      </c>
      <c r="AU65" s="620"/>
      <c r="AV65" s="742" t="s">
        <v>461</v>
      </c>
      <c r="AW65" s="730">
        <v>65</v>
      </c>
      <c r="AX65" s="745"/>
      <c r="AY65" s="741"/>
      <c r="AZ65" s="536"/>
      <c r="BA65" s="511"/>
      <c r="BB65" s="112"/>
      <c r="BC65" s="112"/>
      <c r="BD65" s="112"/>
      <c r="BE65" s="112"/>
    </row>
    <row r="66" spans="1:57" ht="27.75" customHeight="1" x14ac:dyDescent="0.25">
      <c r="A66" s="629"/>
      <c r="B66" s="527"/>
      <c r="C66" s="634" t="s">
        <v>469</v>
      </c>
      <c r="D66" s="121" t="s">
        <v>327</v>
      </c>
      <c r="E66" s="719">
        <v>3195</v>
      </c>
      <c r="F66" s="719">
        <v>3195</v>
      </c>
      <c r="G66" s="719">
        <v>3195</v>
      </c>
      <c r="H66" s="719">
        <v>3195</v>
      </c>
      <c r="I66" s="719">
        <v>3195</v>
      </c>
      <c r="J66" s="719"/>
      <c r="K66" s="719"/>
      <c r="L66" s="719"/>
      <c r="M66" s="719"/>
      <c r="N66" s="719"/>
      <c r="O66" s="719"/>
      <c r="P66" s="719"/>
      <c r="Q66" s="719"/>
      <c r="R66" s="721"/>
      <c r="S66" s="721"/>
      <c r="T66" s="721">
        <v>192</v>
      </c>
      <c r="U66" s="719">
        <v>622</v>
      </c>
      <c r="V66" s="719">
        <v>3611</v>
      </c>
      <c r="W66" s="721"/>
      <c r="X66" s="721"/>
      <c r="Y66" s="721"/>
      <c r="Z66" s="721"/>
      <c r="AA66" s="721"/>
      <c r="AB66" s="721"/>
      <c r="AC66" s="721"/>
      <c r="AD66" s="721"/>
      <c r="AE66" s="721"/>
      <c r="AF66" s="722"/>
      <c r="AG66" s="723" t="s">
        <v>469</v>
      </c>
      <c r="AH66" s="724"/>
      <c r="AI66" s="724"/>
      <c r="AJ66" s="725" t="s">
        <v>440</v>
      </c>
      <c r="AK66" s="723" t="s">
        <v>469</v>
      </c>
      <c r="AL66" s="727"/>
      <c r="AM66" s="727" t="s">
        <v>441</v>
      </c>
      <c r="AN66" s="728">
        <v>3611</v>
      </c>
      <c r="AO66" s="727">
        <v>1874</v>
      </c>
      <c r="AP66" s="746" t="s">
        <v>442</v>
      </c>
      <c r="AQ66" s="730">
        <v>106</v>
      </c>
      <c r="AR66" s="747">
        <v>1737</v>
      </c>
      <c r="AS66" s="746" t="s">
        <v>442</v>
      </c>
      <c r="AT66" s="730">
        <v>116</v>
      </c>
      <c r="AU66" s="748">
        <v>0</v>
      </c>
      <c r="AV66" s="742" t="s">
        <v>443</v>
      </c>
      <c r="AW66" s="730">
        <v>1449</v>
      </c>
      <c r="AX66" s="743" t="s">
        <v>444</v>
      </c>
      <c r="AY66" s="730">
        <v>11</v>
      </c>
      <c r="AZ66" s="744"/>
      <c r="BA66" s="735"/>
      <c r="BB66" s="112"/>
      <c r="BC66" s="112"/>
      <c r="BD66" s="112"/>
      <c r="BE66" s="112"/>
    </row>
    <row r="67" spans="1:57" ht="38.25" customHeight="1" x14ac:dyDescent="0.25">
      <c r="A67" s="629"/>
      <c r="B67" s="527"/>
      <c r="C67" s="503"/>
      <c r="D67" s="122" t="s">
        <v>330</v>
      </c>
      <c r="E67" s="736">
        <v>127772900</v>
      </c>
      <c r="F67" s="736">
        <v>127772900</v>
      </c>
      <c r="G67" s="736">
        <v>127772900</v>
      </c>
      <c r="H67" s="736">
        <v>127772900</v>
      </c>
      <c r="I67" s="736">
        <v>127772900</v>
      </c>
      <c r="J67" s="736"/>
      <c r="K67" s="736"/>
      <c r="L67" s="736"/>
      <c r="M67" s="736"/>
      <c r="N67" s="736"/>
      <c r="O67" s="736"/>
      <c r="P67" s="736"/>
      <c r="Q67" s="736"/>
      <c r="R67" s="736"/>
      <c r="S67" s="736"/>
      <c r="T67" s="736">
        <v>4313000</v>
      </c>
      <c r="U67" s="736">
        <v>38587400</v>
      </c>
      <c r="V67" s="736">
        <v>41564803.649999999</v>
      </c>
      <c r="W67" s="736"/>
      <c r="X67" s="736"/>
      <c r="Y67" s="736"/>
      <c r="Z67" s="736"/>
      <c r="AA67" s="736"/>
      <c r="AB67" s="736"/>
      <c r="AC67" s="736"/>
      <c r="AD67" s="736"/>
      <c r="AE67" s="736"/>
      <c r="AF67" s="510"/>
      <c r="AG67" s="510"/>
      <c r="AH67" s="510"/>
      <c r="AI67" s="510"/>
      <c r="AJ67" s="510"/>
      <c r="AK67" s="510"/>
      <c r="AL67" s="510"/>
      <c r="AM67" s="510"/>
      <c r="AN67" s="510"/>
      <c r="AO67" s="510"/>
      <c r="AP67" s="746" t="s">
        <v>445</v>
      </c>
      <c r="AQ67" s="730">
        <v>566</v>
      </c>
      <c r="AR67" s="619"/>
      <c r="AS67" s="746" t="s">
        <v>445</v>
      </c>
      <c r="AT67" s="730">
        <v>550</v>
      </c>
      <c r="AU67" s="619"/>
      <c r="AV67" s="742" t="s">
        <v>446</v>
      </c>
      <c r="AW67" s="730">
        <v>63</v>
      </c>
      <c r="AX67" s="743" t="s">
        <v>447</v>
      </c>
      <c r="AY67" s="730">
        <v>0</v>
      </c>
      <c r="AZ67" s="535"/>
      <c r="BA67" s="510"/>
      <c r="BB67" s="112"/>
      <c r="BC67" s="112"/>
      <c r="BD67" s="112"/>
      <c r="BE67" s="112"/>
    </row>
    <row r="68" spans="1:57" ht="15.75" customHeight="1" x14ac:dyDescent="0.25">
      <c r="A68" s="629"/>
      <c r="B68" s="527"/>
      <c r="C68" s="503"/>
      <c r="D68" s="123" t="s">
        <v>332</v>
      </c>
      <c r="E68" s="737">
        <v>0</v>
      </c>
      <c r="F68" s="737">
        <v>0</v>
      </c>
      <c r="G68" s="737">
        <v>0</v>
      </c>
      <c r="H68" s="737">
        <v>0</v>
      </c>
      <c r="I68" s="737">
        <v>0</v>
      </c>
      <c r="J68" s="737"/>
      <c r="K68" s="737"/>
      <c r="L68" s="737"/>
      <c r="M68" s="737"/>
      <c r="N68" s="737"/>
      <c r="O68" s="737"/>
      <c r="P68" s="737"/>
      <c r="Q68" s="737"/>
      <c r="R68" s="737"/>
      <c r="S68" s="738"/>
      <c r="T68" s="737"/>
      <c r="U68" s="737">
        <v>0</v>
      </c>
      <c r="V68" s="737">
        <v>0</v>
      </c>
      <c r="W68" s="738"/>
      <c r="X68" s="738"/>
      <c r="Y68" s="738"/>
      <c r="Z68" s="738"/>
      <c r="AA68" s="738"/>
      <c r="AB68" s="738"/>
      <c r="AC68" s="738"/>
      <c r="AD68" s="738"/>
      <c r="AE68" s="738"/>
      <c r="AF68" s="510"/>
      <c r="AG68" s="510"/>
      <c r="AH68" s="510"/>
      <c r="AI68" s="510"/>
      <c r="AJ68" s="510"/>
      <c r="AK68" s="510"/>
      <c r="AL68" s="510"/>
      <c r="AM68" s="510"/>
      <c r="AN68" s="510"/>
      <c r="AO68" s="510"/>
      <c r="AP68" s="746" t="s">
        <v>448</v>
      </c>
      <c r="AQ68" s="730">
        <v>89</v>
      </c>
      <c r="AR68" s="619"/>
      <c r="AS68" s="746" t="s">
        <v>448</v>
      </c>
      <c r="AT68" s="730">
        <v>96</v>
      </c>
      <c r="AU68" s="619"/>
      <c r="AV68" s="742" t="s">
        <v>449</v>
      </c>
      <c r="AW68" s="730">
        <v>179</v>
      </c>
      <c r="AX68" s="743" t="s">
        <v>450</v>
      </c>
      <c r="AY68" s="730">
        <v>0</v>
      </c>
      <c r="AZ68" s="535"/>
      <c r="BA68" s="510"/>
      <c r="BB68" s="112"/>
      <c r="BC68" s="112"/>
      <c r="BD68" s="112"/>
      <c r="BE68" s="112"/>
    </row>
    <row r="69" spans="1:57" ht="38.25" customHeight="1" x14ac:dyDescent="0.25">
      <c r="A69" s="629"/>
      <c r="B69" s="527"/>
      <c r="C69" s="503"/>
      <c r="D69" s="122" t="s">
        <v>333</v>
      </c>
      <c r="E69" s="736">
        <v>6012053</v>
      </c>
      <c r="F69" s="736">
        <v>6012053</v>
      </c>
      <c r="G69" s="736">
        <v>6012053</v>
      </c>
      <c r="H69" s="736">
        <v>6012053</v>
      </c>
      <c r="I69" s="736">
        <v>6012053</v>
      </c>
      <c r="J69" s="737"/>
      <c r="K69" s="737"/>
      <c r="L69" s="737"/>
      <c r="M69" s="737"/>
      <c r="N69" s="737"/>
      <c r="O69" s="737"/>
      <c r="P69" s="737"/>
      <c r="Q69" s="737"/>
      <c r="R69" s="737"/>
      <c r="S69" s="739"/>
      <c r="T69" s="736">
        <v>2485905</v>
      </c>
      <c r="U69" s="736">
        <v>5758153</v>
      </c>
      <c r="V69" s="736">
        <v>6012053.3499999996</v>
      </c>
      <c r="W69" s="737"/>
      <c r="X69" s="737"/>
      <c r="Y69" s="737"/>
      <c r="Z69" s="737"/>
      <c r="AA69" s="737"/>
      <c r="AB69" s="737"/>
      <c r="AC69" s="737"/>
      <c r="AD69" s="737"/>
      <c r="AE69" s="737"/>
      <c r="AF69" s="510"/>
      <c r="AG69" s="510"/>
      <c r="AH69" s="510"/>
      <c r="AI69" s="510"/>
      <c r="AJ69" s="510"/>
      <c r="AK69" s="510"/>
      <c r="AL69" s="510"/>
      <c r="AM69" s="510"/>
      <c r="AN69" s="510"/>
      <c r="AO69" s="510"/>
      <c r="AP69" s="746" t="s">
        <v>451</v>
      </c>
      <c r="AQ69" s="730">
        <v>326</v>
      </c>
      <c r="AR69" s="619"/>
      <c r="AS69" s="746" t="s">
        <v>451</v>
      </c>
      <c r="AT69" s="730">
        <v>262</v>
      </c>
      <c r="AU69" s="619"/>
      <c r="AV69" s="742" t="s">
        <v>452</v>
      </c>
      <c r="AW69" s="730">
        <v>0</v>
      </c>
      <c r="AX69" s="743" t="s">
        <v>453</v>
      </c>
      <c r="AY69" s="730">
        <v>0</v>
      </c>
      <c r="AZ69" s="535"/>
      <c r="BA69" s="510"/>
      <c r="BB69" s="112"/>
      <c r="BC69" s="112"/>
      <c r="BD69" s="112"/>
      <c r="BE69" s="112"/>
    </row>
    <row r="70" spans="1:57" ht="38.25" customHeight="1" x14ac:dyDescent="0.25">
      <c r="A70" s="629"/>
      <c r="B70" s="527"/>
      <c r="C70" s="503"/>
      <c r="D70" s="123" t="s">
        <v>334</v>
      </c>
      <c r="E70" s="719">
        <v>0</v>
      </c>
      <c r="F70" s="719">
        <v>0</v>
      </c>
      <c r="G70" s="719">
        <v>0</v>
      </c>
      <c r="H70" s="719">
        <v>0</v>
      </c>
      <c r="I70" s="719">
        <v>0</v>
      </c>
      <c r="J70" s="719"/>
      <c r="K70" s="719"/>
      <c r="L70" s="719"/>
      <c r="M70" s="719"/>
      <c r="N70" s="719"/>
      <c r="O70" s="719"/>
      <c r="P70" s="719"/>
      <c r="Q70" s="719"/>
      <c r="R70" s="719"/>
      <c r="S70" s="737"/>
      <c r="T70" s="737">
        <v>0</v>
      </c>
      <c r="U70" s="719">
        <f>U66+U68</f>
        <v>622</v>
      </c>
      <c r="V70" s="719">
        <f t="shared" ref="V70:V71" si="32">V66+V68</f>
        <v>3611</v>
      </c>
      <c r="W70" s="737"/>
      <c r="X70" s="737"/>
      <c r="Y70" s="737"/>
      <c r="Z70" s="737"/>
      <c r="AA70" s="737"/>
      <c r="AB70" s="737"/>
      <c r="AC70" s="737"/>
      <c r="AD70" s="737"/>
      <c r="AE70" s="737"/>
      <c r="AF70" s="510"/>
      <c r="AG70" s="510"/>
      <c r="AH70" s="510"/>
      <c r="AI70" s="510"/>
      <c r="AJ70" s="510"/>
      <c r="AK70" s="510"/>
      <c r="AL70" s="510"/>
      <c r="AM70" s="510"/>
      <c r="AN70" s="510"/>
      <c r="AO70" s="510"/>
      <c r="AP70" s="746" t="s">
        <v>454</v>
      </c>
      <c r="AQ70" s="730">
        <v>604</v>
      </c>
      <c r="AR70" s="619"/>
      <c r="AS70" s="746" t="s">
        <v>454</v>
      </c>
      <c r="AT70" s="730">
        <v>463</v>
      </c>
      <c r="AU70" s="619"/>
      <c r="AV70" s="742" t="s">
        <v>455</v>
      </c>
      <c r="AW70" s="730">
        <v>1735</v>
      </c>
      <c r="AX70" s="743" t="s">
        <v>456</v>
      </c>
      <c r="AY70" s="730">
        <v>0</v>
      </c>
      <c r="AZ70" s="535"/>
      <c r="BA70" s="510"/>
      <c r="BB70" s="112"/>
      <c r="BC70" s="112"/>
      <c r="BD70" s="112"/>
      <c r="BE70" s="112"/>
    </row>
    <row r="71" spans="1:57" ht="15.75" customHeight="1" x14ac:dyDescent="0.25">
      <c r="A71" s="629"/>
      <c r="B71" s="527"/>
      <c r="C71" s="503"/>
      <c r="D71" s="643" t="s">
        <v>335</v>
      </c>
      <c r="E71" s="740">
        <f t="shared" ref="E71:H71" si="33">E67+E69</f>
        <v>133784953</v>
      </c>
      <c r="F71" s="740">
        <f t="shared" si="33"/>
        <v>133784953</v>
      </c>
      <c r="G71" s="740">
        <f t="shared" si="33"/>
        <v>133784953</v>
      </c>
      <c r="H71" s="740">
        <f t="shared" si="33"/>
        <v>133784953</v>
      </c>
      <c r="I71" s="740">
        <f t="shared" ref="I71" si="34">I67+I69</f>
        <v>133784953</v>
      </c>
      <c r="J71" s="740"/>
      <c r="K71" s="740"/>
      <c r="L71" s="740"/>
      <c r="M71" s="740"/>
      <c r="N71" s="740"/>
      <c r="O71" s="740"/>
      <c r="P71" s="740"/>
      <c r="Q71" s="740"/>
      <c r="R71" s="740"/>
      <c r="S71" s="740"/>
      <c r="T71" s="740">
        <f t="shared" ref="T71:U71" si="35">T67+T69</f>
        <v>6798905</v>
      </c>
      <c r="U71" s="740">
        <f t="shared" si="35"/>
        <v>44345553</v>
      </c>
      <c r="V71" s="740">
        <f t="shared" si="32"/>
        <v>47576857</v>
      </c>
      <c r="W71" s="740"/>
      <c r="X71" s="740"/>
      <c r="Y71" s="740"/>
      <c r="Z71" s="740"/>
      <c r="AA71" s="740"/>
      <c r="AB71" s="740"/>
      <c r="AC71" s="740"/>
      <c r="AD71" s="740"/>
      <c r="AE71" s="740"/>
      <c r="AF71" s="510"/>
      <c r="AG71" s="510"/>
      <c r="AH71" s="510"/>
      <c r="AI71" s="510"/>
      <c r="AJ71" s="510"/>
      <c r="AK71" s="510"/>
      <c r="AL71" s="510"/>
      <c r="AM71" s="510"/>
      <c r="AN71" s="510"/>
      <c r="AO71" s="510"/>
      <c r="AP71" s="746" t="s">
        <v>457</v>
      </c>
      <c r="AQ71" s="730">
        <v>183</v>
      </c>
      <c r="AR71" s="619"/>
      <c r="AS71" s="746" t="s">
        <v>457</v>
      </c>
      <c r="AT71" s="730">
        <v>260</v>
      </c>
      <c r="AU71" s="619"/>
      <c r="AV71" s="742" t="s">
        <v>458</v>
      </c>
      <c r="AW71" s="730">
        <v>120</v>
      </c>
      <c r="AX71" s="743" t="s">
        <v>459</v>
      </c>
      <c r="AY71" s="730">
        <v>3600</v>
      </c>
      <c r="AZ71" s="535"/>
      <c r="BA71" s="510"/>
      <c r="BB71" s="112"/>
      <c r="BC71" s="112"/>
      <c r="BD71" s="112"/>
      <c r="BE71" s="112"/>
    </row>
    <row r="72" spans="1:57" ht="26.25" customHeight="1" thickBot="1" x14ac:dyDescent="0.3">
      <c r="A72" s="629"/>
      <c r="B72" s="527"/>
      <c r="C72" s="569"/>
      <c r="D72" s="644"/>
      <c r="E72" s="511"/>
      <c r="F72" s="511"/>
      <c r="G72" s="511"/>
      <c r="H72" s="511"/>
      <c r="I72" s="511"/>
      <c r="J72" s="511"/>
      <c r="K72" s="511"/>
      <c r="L72" s="511"/>
      <c r="M72" s="511"/>
      <c r="N72" s="511"/>
      <c r="O72" s="511"/>
      <c r="P72" s="511"/>
      <c r="Q72" s="511"/>
      <c r="R72" s="511"/>
      <c r="S72" s="511"/>
      <c r="T72" s="511"/>
      <c r="U72" s="511"/>
      <c r="V72" s="511"/>
      <c r="W72" s="511"/>
      <c r="X72" s="511"/>
      <c r="Y72" s="511"/>
      <c r="Z72" s="511"/>
      <c r="AA72" s="511"/>
      <c r="AB72" s="511"/>
      <c r="AC72" s="511"/>
      <c r="AD72" s="511"/>
      <c r="AE72" s="511"/>
      <c r="AF72" s="511"/>
      <c r="AG72" s="511"/>
      <c r="AH72" s="511"/>
      <c r="AI72" s="511"/>
      <c r="AJ72" s="511"/>
      <c r="AK72" s="511"/>
      <c r="AL72" s="511"/>
      <c r="AM72" s="511"/>
      <c r="AN72" s="511"/>
      <c r="AO72" s="511"/>
      <c r="AP72" s="746" t="s">
        <v>460</v>
      </c>
      <c r="AQ72" s="730">
        <v>0</v>
      </c>
      <c r="AR72" s="620"/>
      <c r="AS72" s="746" t="s">
        <v>460</v>
      </c>
      <c r="AT72" s="730">
        <v>0</v>
      </c>
      <c r="AU72" s="620"/>
      <c r="AV72" s="742" t="s">
        <v>461</v>
      </c>
      <c r="AW72" s="730">
        <v>65</v>
      </c>
      <c r="AX72" s="745"/>
      <c r="AY72" s="741"/>
      <c r="AZ72" s="536"/>
      <c r="BA72" s="511"/>
      <c r="BB72" s="112"/>
      <c r="BC72" s="112"/>
      <c r="BD72" s="112"/>
      <c r="BE72" s="112"/>
    </row>
    <row r="73" spans="1:57" ht="33" customHeight="1" x14ac:dyDescent="0.25">
      <c r="A73" s="629"/>
      <c r="B73" s="527"/>
      <c r="C73" s="634" t="s">
        <v>470</v>
      </c>
      <c r="D73" s="121" t="s">
        <v>327</v>
      </c>
      <c r="E73" s="719">
        <v>3206</v>
      </c>
      <c r="F73" s="719">
        <v>3206</v>
      </c>
      <c r="G73" s="719">
        <v>3206</v>
      </c>
      <c r="H73" s="719">
        <v>3206</v>
      </c>
      <c r="I73" s="719">
        <v>3206</v>
      </c>
      <c r="J73" s="719"/>
      <c r="K73" s="719"/>
      <c r="L73" s="719"/>
      <c r="M73" s="719"/>
      <c r="N73" s="719"/>
      <c r="O73" s="719"/>
      <c r="P73" s="719"/>
      <c r="Q73" s="719"/>
      <c r="R73" s="721"/>
      <c r="S73" s="721"/>
      <c r="T73" s="721">
        <v>185</v>
      </c>
      <c r="U73" s="719">
        <v>223</v>
      </c>
      <c r="V73" s="719">
        <v>1717</v>
      </c>
      <c r="W73" s="721"/>
      <c r="X73" s="721"/>
      <c r="Y73" s="721"/>
      <c r="Z73" s="721"/>
      <c r="AA73" s="721"/>
      <c r="AB73" s="721"/>
      <c r="AC73" s="721"/>
      <c r="AD73" s="721"/>
      <c r="AE73" s="721"/>
      <c r="AF73" s="722"/>
      <c r="AG73" s="723" t="s">
        <v>470</v>
      </c>
      <c r="AH73" s="724"/>
      <c r="AI73" s="724"/>
      <c r="AJ73" s="725" t="s">
        <v>440</v>
      </c>
      <c r="AK73" s="723" t="s">
        <v>470</v>
      </c>
      <c r="AL73" s="727"/>
      <c r="AM73" s="727" t="s">
        <v>441</v>
      </c>
      <c r="AN73" s="728">
        <v>1717</v>
      </c>
      <c r="AO73" s="727">
        <v>864</v>
      </c>
      <c r="AP73" s="746" t="s">
        <v>442</v>
      </c>
      <c r="AQ73" s="753">
        <v>8</v>
      </c>
      <c r="AR73" s="747">
        <v>852</v>
      </c>
      <c r="AS73" s="746" t="s">
        <v>442</v>
      </c>
      <c r="AT73" s="753">
        <v>5</v>
      </c>
      <c r="AU73" s="748">
        <v>1</v>
      </c>
      <c r="AV73" s="742" t="s">
        <v>443</v>
      </c>
      <c r="AW73" s="753">
        <v>60</v>
      </c>
      <c r="AX73" s="743" t="s">
        <v>444</v>
      </c>
      <c r="AY73" s="753">
        <v>42</v>
      </c>
      <c r="AZ73" s="744"/>
      <c r="BA73" s="735"/>
      <c r="BB73" s="112"/>
      <c r="BC73" s="112"/>
      <c r="BD73" s="112"/>
      <c r="BE73" s="112"/>
    </row>
    <row r="74" spans="1:57" ht="38.25" customHeight="1" x14ac:dyDescent="0.25">
      <c r="A74" s="629"/>
      <c r="B74" s="527"/>
      <c r="C74" s="503"/>
      <c r="D74" s="122" t="s">
        <v>330</v>
      </c>
      <c r="E74" s="736">
        <v>127772900</v>
      </c>
      <c r="F74" s="736">
        <v>127772900</v>
      </c>
      <c r="G74" s="736">
        <v>127772900</v>
      </c>
      <c r="H74" s="736">
        <v>127772900</v>
      </c>
      <c r="I74" s="736">
        <v>127772900</v>
      </c>
      <c r="J74" s="736"/>
      <c r="K74" s="736"/>
      <c r="L74" s="736"/>
      <c r="M74" s="736"/>
      <c r="N74" s="736"/>
      <c r="O74" s="736"/>
      <c r="P74" s="736"/>
      <c r="Q74" s="736"/>
      <c r="R74" s="736"/>
      <c r="S74" s="736"/>
      <c r="T74" s="736">
        <v>4313000</v>
      </c>
      <c r="U74" s="736">
        <v>38587400</v>
      </c>
      <c r="V74" s="736">
        <v>41564803.649999999</v>
      </c>
      <c r="W74" s="736"/>
      <c r="X74" s="736"/>
      <c r="Y74" s="736"/>
      <c r="Z74" s="736"/>
      <c r="AA74" s="736"/>
      <c r="AB74" s="736"/>
      <c r="AC74" s="736"/>
      <c r="AD74" s="736"/>
      <c r="AE74" s="736"/>
      <c r="AF74" s="510"/>
      <c r="AG74" s="510"/>
      <c r="AH74" s="510"/>
      <c r="AI74" s="510"/>
      <c r="AJ74" s="510"/>
      <c r="AK74" s="510"/>
      <c r="AL74" s="510"/>
      <c r="AM74" s="510"/>
      <c r="AN74" s="510"/>
      <c r="AO74" s="510"/>
      <c r="AP74" s="746" t="s">
        <v>445</v>
      </c>
      <c r="AQ74" s="753">
        <v>27</v>
      </c>
      <c r="AR74" s="619"/>
      <c r="AS74" s="746" t="s">
        <v>445</v>
      </c>
      <c r="AT74" s="753">
        <v>22</v>
      </c>
      <c r="AU74" s="619"/>
      <c r="AV74" s="742" t="s">
        <v>446</v>
      </c>
      <c r="AW74" s="753">
        <v>237</v>
      </c>
      <c r="AX74" s="743" t="s">
        <v>447</v>
      </c>
      <c r="AY74" s="753">
        <v>0</v>
      </c>
      <c r="AZ74" s="535"/>
      <c r="BA74" s="510"/>
      <c r="BB74" s="112"/>
      <c r="BC74" s="112"/>
      <c r="BD74" s="112"/>
      <c r="BE74" s="112"/>
    </row>
    <row r="75" spans="1:57" ht="15.75" customHeight="1" x14ac:dyDescent="0.25">
      <c r="A75" s="629"/>
      <c r="B75" s="527"/>
      <c r="C75" s="503"/>
      <c r="D75" s="123" t="s">
        <v>332</v>
      </c>
      <c r="E75" s="737">
        <v>0</v>
      </c>
      <c r="F75" s="737">
        <v>0</v>
      </c>
      <c r="G75" s="737">
        <v>0</v>
      </c>
      <c r="H75" s="737">
        <v>0</v>
      </c>
      <c r="I75" s="737">
        <v>0</v>
      </c>
      <c r="J75" s="737"/>
      <c r="K75" s="737"/>
      <c r="L75" s="737"/>
      <c r="M75" s="737"/>
      <c r="N75" s="737"/>
      <c r="O75" s="737"/>
      <c r="P75" s="737"/>
      <c r="Q75" s="737"/>
      <c r="R75" s="737"/>
      <c r="S75" s="738"/>
      <c r="T75" s="737"/>
      <c r="U75" s="737">
        <v>0</v>
      </c>
      <c r="V75" s="737">
        <v>0</v>
      </c>
      <c r="W75" s="738"/>
      <c r="X75" s="738"/>
      <c r="Y75" s="738"/>
      <c r="Z75" s="738"/>
      <c r="AA75" s="738"/>
      <c r="AB75" s="738"/>
      <c r="AC75" s="738"/>
      <c r="AD75" s="738"/>
      <c r="AE75" s="738"/>
      <c r="AF75" s="510"/>
      <c r="AG75" s="510"/>
      <c r="AH75" s="510"/>
      <c r="AI75" s="510"/>
      <c r="AJ75" s="510"/>
      <c r="AK75" s="510"/>
      <c r="AL75" s="510"/>
      <c r="AM75" s="510"/>
      <c r="AN75" s="510"/>
      <c r="AO75" s="510"/>
      <c r="AP75" s="746" t="s">
        <v>448</v>
      </c>
      <c r="AQ75" s="753">
        <v>116</v>
      </c>
      <c r="AR75" s="619"/>
      <c r="AS75" s="746" t="s">
        <v>448</v>
      </c>
      <c r="AT75" s="753">
        <v>121</v>
      </c>
      <c r="AU75" s="619"/>
      <c r="AV75" s="742" t="s">
        <v>449</v>
      </c>
      <c r="AW75" s="753">
        <v>1281</v>
      </c>
      <c r="AX75" s="743" t="s">
        <v>450</v>
      </c>
      <c r="AY75" s="753">
        <v>0</v>
      </c>
      <c r="AZ75" s="535"/>
      <c r="BA75" s="510"/>
      <c r="BB75" s="112"/>
      <c r="BC75" s="112"/>
      <c r="BD75" s="112"/>
      <c r="BE75" s="112"/>
    </row>
    <row r="76" spans="1:57" ht="38.25" customHeight="1" x14ac:dyDescent="0.25">
      <c r="A76" s="629"/>
      <c r="B76" s="527"/>
      <c r="C76" s="503"/>
      <c r="D76" s="122" t="s">
        <v>333</v>
      </c>
      <c r="E76" s="736">
        <v>6012053</v>
      </c>
      <c r="F76" s="736">
        <v>6012053</v>
      </c>
      <c r="G76" s="736">
        <v>6012053</v>
      </c>
      <c r="H76" s="736">
        <v>6012053</v>
      </c>
      <c r="I76" s="736">
        <v>6012053</v>
      </c>
      <c r="J76" s="737"/>
      <c r="K76" s="737"/>
      <c r="L76" s="737"/>
      <c r="M76" s="737"/>
      <c r="N76" s="737"/>
      <c r="O76" s="737"/>
      <c r="P76" s="737"/>
      <c r="Q76" s="737"/>
      <c r="R76" s="737"/>
      <c r="S76" s="739"/>
      <c r="T76" s="736">
        <v>2485905</v>
      </c>
      <c r="U76" s="736">
        <v>5758153</v>
      </c>
      <c r="V76" s="736">
        <v>6012053.3499999996</v>
      </c>
      <c r="W76" s="737"/>
      <c r="X76" s="737"/>
      <c r="Y76" s="737"/>
      <c r="Z76" s="737"/>
      <c r="AA76" s="737"/>
      <c r="AB76" s="737"/>
      <c r="AC76" s="737"/>
      <c r="AD76" s="737"/>
      <c r="AE76" s="737"/>
      <c r="AF76" s="510"/>
      <c r="AG76" s="510"/>
      <c r="AH76" s="510"/>
      <c r="AI76" s="510"/>
      <c r="AJ76" s="510"/>
      <c r="AK76" s="510"/>
      <c r="AL76" s="510"/>
      <c r="AM76" s="510"/>
      <c r="AN76" s="510"/>
      <c r="AO76" s="510"/>
      <c r="AP76" s="746" t="s">
        <v>451</v>
      </c>
      <c r="AQ76" s="753">
        <v>427</v>
      </c>
      <c r="AR76" s="619"/>
      <c r="AS76" s="746" t="s">
        <v>451</v>
      </c>
      <c r="AT76" s="753">
        <v>385</v>
      </c>
      <c r="AU76" s="619"/>
      <c r="AV76" s="742" t="s">
        <v>452</v>
      </c>
      <c r="AW76" s="753">
        <v>2</v>
      </c>
      <c r="AX76" s="743" t="s">
        <v>453</v>
      </c>
      <c r="AY76" s="753">
        <v>0</v>
      </c>
      <c r="AZ76" s="535"/>
      <c r="BA76" s="510"/>
      <c r="BB76" s="112"/>
      <c r="BC76" s="112"/>
      <c r="BD76" s="112"/>
      <c r="BE76" s="112"/>
    </row>
    <row r="77" spans="1:57" ht="38.25" customHeight="1" x14ac:dyDescent="0.25">
      <c r="A77" s="629"/>
      <c r="B77" s="527"/>
      <c r="C77" s="503"/>
      <c r="D77" s="123" t="s">
        <v>334</v>
      </c>
      <c r="E77" s="719">
        <v>0</v>
      </c>
      <c r="F77" s="719">
        <v>0</v>
      </c>
      <c r="G77" s="719">
        <v>0</v>
      </c>
      <c r="H77" s="719">
        <v>0</v>
      </c>
      <c r="I77" s="719">
        <v>0</v>
      </c>
      <c r="J77" s="719"/>
      <c r="K77" s="719"/>
      <c r="L77" s="719"/>
      <c r="M77" s="719"/>
      <c r="N77" s="719"/>
      <c r="O77" s="719"/>
      <c r="P77" s="719"/>
      <c r="Q77" s="719"/>
      <c r="R77" s="719"/>
      <c r="S77" s="737"/>
      <c r="T77" s="737">
        <v>0</v>
      </c>
      <c r="U77" s="719">
        <f>U73+U75</f>
        <v>223</v>
      </c>
      <c r="V77" s="719">
        <f t="shared" ref="V77:V78" si="36">V73+V75</f>
        <v>1717</v>
      </c>
      <c r="W77" s="737"/>
      <c r="X77" s="737"/>
      <c r="Y77" s="737"/>
      <c r="Z77" s="737"/>
      <c r="AA77" s="737"/>
      <c r="AB77" s="737"/>
      <c r="AC77" s="737"/>
      <c r="AD77" s="737"/>
      <c r="AE77" s="737"/>
      <c r="AF77" s="510"/>
      <c r="AG77" s="510"/>
      <c r="AH77" s="510"/>
      <c r="AI77" s="510"/>
      <c r="AJ77" s="510"/>
      <c r="AK77" s="510"/>
      <c r="AL77" s="510"/>
      <c r="AM77" s="510"/>
      <c r="AN77" s="510"/>
      <c r="AO77" s="510"/>
      <c r="AP77" s="746" t="s">
        <v>454</v>
      </c>
      <c r="AQ77" s="753">
        <v>256</v>
      </c>
      <c r="AR77" s="619"/>
      <c r="AS77" s="746" t="s">
        <v>454</v>
      </c>
      <c r="AT77" s="753">
        <v>285</v>
      </c>
      <c r="AU77" s="619"/>
      <c r="AV77" s="742" t="s">
        <v>455</v>
      </c>
      <c r="AW77" s="753">
        <v>98</v>
      </c>
      <c r="AX77" s="743" t="s">
        <v>456</v>
      </c>
      <c r="AY77" s="753">
        <v>0</v>
      </c>
      <c r="AZ77" s="535"/>
      <c r="BA77" s="510"/>
      <c r="BB77" s="112"/>
      <c r="BC77" s="112"/>
      <c r="BD77" s="112"/>
      <c r="BE77" s="112"/>
    </row>
    <row r="78" spans="1:57" ht="15.75" customHeight="1" x14ac:dyDescent="0.25">
      <c r="A78" s="629"/>
      <c r="B78" s="527"/>
      <c r="C78" s="503"/>
      <c r="D78" s="643" t="s">
        <v>335</v>
      </c>
      <c r="E78" s="740">
        <f t="shared" ref="E78:H78" si="37">E74+E76</f>
        <v>133784953</v>
      </c>
      <c r="F78" s="740">
        <f t="shared" si="37"/>
        <v>133784953</v>
      </c>
      <c r="G78" s="740">
        <f t="shared" si="37"/>
        <v>133784953</v>
      </c>
      <c r="H78" s="740">
        <f t="shared" si="37"/>
        <v>133784953</v>
      </c>
      <c r="I78" s="740">
        <f t="shared" ref="I78" si="38">I74+I76</f>
        <v>133784953</v>
      </c>
      <c r="J78" s="740"/>
      <c r="K78" s="740"/>
      <c r="L78" s="740"/>
      <c r="M78" s="740"/>
      <c r="N78" s="740"/>
      <c r="O78" s="740"/>
      <c r="P78" s="740"/>
      <c r="Q78" s="740"/>
      <c r="R78" s="740"/>
      <c r="S78" s="740"/>
      <c r="T78" s="740">
        <f t="shared" ref="T78:U78" si="39">T74+T76</f>
        <v>6798905</v>
      </c>
      <c r="U78" s="740">
        <f t="shared" si="39"/>
        <v>44345553</v>
      </c>
      <c r="V78" s="740">
        <f t="shared" si="36"/>
        <v>47576857</v>
      </c>
      <c r="W78" s="740"/>
      <c r="X78" s="740"/>
      <c r="Y78" s="740"/>
      <c r="Z78" s="740"/>
      <c r="AA78" s="740"/>
      <c r="AB78" s="740"/>
      <c r="AC78" s="740"/>
      <c r="AD78" s="740"/>
      <c r="AE78" s="740"/>
      <c r="AF78" s="510"/>
      <c r="AG78" s="510"/>
      <c r="AH78" s="510"/>
      <c r="AI78" s="510"/>
      <c r="AJ78" s="510"/>
      <c r="AK78" s="510"/>
      <c r="AL78" s="510"/>
      <c r="AM78" s="510"/>
      <c r="AN78" s="510"/>
      <c r="AO78" s="510"/>
      <c r="AP78" s="746" t="s">
        <v>457</v>
      </c>
      <c r="AQ78" s="753">
        <v>30</v>
      </c>
      <c r="AR78" s="619"/>
      <c r="AS78" s="746" t="s">
        <v>457</v>
      </c>
      <c r="AT78" s="753">
        <v>34</v>
      </c>
      <c r="AU78" s="619"/>
      <c r="AV78" s="742" t="s">
        <v>458</v>
      </c>
      <c r="AW78" s="753">
        <v>39</v>
      </c>
      <c r="AX78" s="743" t="s">
        <v>459</v>
      </c>
      <c r="AY78" s="753">
        <v>1675</v>
      </c>
      <c r="AZ78" s="535"/>
      <c r="BA78" s="510"/>
      <c r="BB78" s="112"/>
      <c r="BC78" s="112"/>
      <c r="BD78" s="112"/>
      <c r="BE78" s="112"/>
    </row>
    <row r="79" spans="1:57" ht="26.25" customHeight="1" thickBot="1" x14ac:dyDescent="0.3">
      <c r="A79" s="629"/>
      <c r="B79" s="527"/>
      <c r="C79" s="569"/>
      <c r="D79" s="644"/>
      <c r="E79" s="511"/>
      <c r="F79" s="511"/>
      <c r="G79" s="511"/>
      <c r="H79" s="511"/>
      <c r="I79" s="511"/>
      <c r="J79" s="511"/>
      <c r="K79" s="511"/>
      <c r="L79" s="511"/>
      <c r="M79" s="511"/>
      <c r="N79" s="511"/>
      <c r="O79" s="511"/>
      <c r="P79" s="511"/>
      <c r="Q79" s="511"/>
      <c r="R79" s="511"/>
      <c r="S79" s="511"/>
      <c r="T79" s="511"/>
      <c r="U79" s="511"/>
      <c r="V79" s="511"/>
      <c r="W79" s="511"/>
      <c r="X79" s="511"/>
      <c r="Y79" s="511"/>
      <c r="Z79" s="511"/>
      <c r="AA79" s="511"/>
      <c r="AB79" s="511"/>
      <c r="AC79" s="511"/>
      <c r="AD79" s="511"/>
      <c r="AE79" s="511"/>
      <c r="AF79" s="511"/>
      <c r="AG79" s="511"/>
      <c r="AH79" s="511"/>
      <c r="AI79" s="511"/>
      <c r="AJ79" s="511"/>
      <c r="AK79" s="511"/>
      <c r="AL79" s="511"/>
      <c r="AM79" s="511"/>
      <c r="AN79" s="511"/>
      <c r="AO79" s="511"/>
      <c r="AP79" s="746" t="s">
        <v>460</v>
      </c>
      <c r="AQ79" s="753">
        <v>0</v>
      </c>
      <c r="AR79" s="620"/>
      <c r="AS79" s="746" t="s">
        <v>460</v>
      </c>
      <c r="AT79" s="753">
        <v>0</v>
      </c>
      <c r="AU79" s="620"/>
      <c r="AV79" s="742" t="s">
        <v>461</v>
      </c>
      <c r="AW79" s="753">
        <v>0</v>
      </c>
      <c r="AX79" s="745"/>
      <c r="AY79" s="741"/>
      <c r="AZ79" s="536"/>
      <c r="BA79" s="511"/>
      <c r="BB79" s="112"/>
      <c r="BC79" s="112"/>
      <c r="BD79" s="112"/>
      <c r="BE79" s="112"/>
    </row>
    <row r="80" spans="1:57" ht="22.5" customHeight="1" x14ac:dyDescent="0.25">
      <c r="A80" s="629"/>
      <c r="B80" s="527"/>
      <c r="C80" s="634" t="s">
        <v>471</v>
      </c>
      <c r="D80" s="121" t="s">
        <v>327</v>
      </c>
      <c r="E80" s="719">
        <v>3195</v>
      </c>
      <c r="F80" s="719">
        <v>3195</v>
      </c>
      <c r="G80" s="719">
        <v>3195</v>
      </c>
      <c r="H80" s="719">
        <v>3195</v>
      </c>
      <c r="I80" s="719">
        <v>3195</v>
      </c>
      <c r="J80" s="719"/>
      <c r="K80" s="719"/>
      <c r="L80" s="719"/>
      <c r="M80" s="719"/>
      <c r="N80" s="719"/>
      <c r="O80" s="719"/>
      <c r="P80" s="719"/>
      <c r="Q80" s="719"/>
      <c r="R80" s="721"/>
      <c r="S80" s="721"/>
      <c r="T80" s="721">
        <v>1</v>
      </c>
      <c r="U80" s="719">
        <v>1054</v>
      </c>
      <c r="V80" s="719">
        <v>3100</v>
      </c>
      <c r="W80" s="721"/>
      <c r="X80" s="721"/>
      <c r="Y80" s="721"/>
      <c r="Z80" s="721"/>
      <c r="AA80" s="721"/>
      <c r="AB80" s="721"/>
      <c r="AC80" s="721"/>
      <c r="AD80" s="721"/>
      <c r="AE80" s="721"/>
      <c r="AF80" s="722"/>
      <c r="AG80" s="723" t="s">
        <v>471</v>
      </c>
      <c r="AH80" s="724"/>
      <c r="AI80" s="724"/>
      <c r="AJ80" s="725" t="s">
        <v>440</v>
      </c>
      <c r="AK80" s="723" t="s">
        <v>471</v>
      </c>
      <c r="AL80" s="727"/>
      <c r="AM80" s="727" t="s">
        <v>441</v>
      </c>
      <c r="AN80" s="728">
        <v>3100</v>
      </c>
      <c r="AO80" s="727">
        <v>1534</v>
      </c>
      <c r="AP80" s="746" t="s">
        <v>442</v>
      </c>
      <c r="AQ80" s="730">
        <v>71</v>
      </c>
      <c r="AR80" s="747">
        <v>1566</v>
      </c>
      <c r="AS80" s="746" t="s">
        <v>442</v>
      </c>
      <c r="AT80" s="730">
        <v>52</v>
      </c>
      <c r="AU80" s="748">
        <v>0</v>
      </c>
      <c r="AV80" s="742" t="s">
        <v>443</v>
      </c>
      <c r="AW80" s="730">
        <v>377</v>
      </c>
      <c r="AX80" s="743" t="s">
        <v>444</v>
      </c>
      <c r="AY80" s="730">
        <v>1</v>
      </c>
      <c r="AZ80" s="744"/>
      <c r="BA80" s="735"/>
      <c r="BB80" s="112"/>
      <c r="BC80" s="112"/>
      <c r="BD80" s="112"/>
      <c r="BE80" s="112"/>
    </row>
    <row r="81" spans="1:57" ht="38.25" customHeight="1" x14ac:dyDescent="0.25">
      <c r="A81" s="629"/>
      <c r="B81" s="527"/>
      <c r="C81" s="503"/>
      <c r="D81" s="122" t="s">
        <v>330</v>
      </c>
      <c r="E81" s="736">
        <v>127772900</v>
      </c>
      <c r="F81" s="736">
        <v>127772900</v>
      </c>
      <c r="G81" s="736">
        <v>127772900</v>
      </c>
      <c r="H81" s="736">
        <v>127772900</v>
      </c>
      <c r="I81" s="736">
        <v>127772900</v>
      </c>
      <c r="J81" s="736"/>
      <c r="K81" s="736"/>
      <c r="L81" s="736"/>
      <c r="M81" s="736"/>
      <c r="N81" s="736"/>
      <c r="O81" s="736"/>
      <c r="P81" s="736"/>
      <c r="Q81" s="736"/>
      <c r="R81" s="736"/>
      <c r="S81" s="736"/>
      <c r="T81" s="736">
        <v>4313000</v>
      </c>
      <c r="U81" s="736">
        <v>38587400</v>
      </c>
      <c r="V81" s="736">
        <v>41564803.649999999</v>
      </c>
      <c r="W81" s="736"/>
      <c r="X81" s="736"/>
      <c r="Y81" s="736"/>
      <c r="Z81" s="736"/>
      <c r="AA81" s="736"/>
      <c r="AB81" s="736"/>
      <c r="AC81" s="736"/>
      <c r="AD81" s="736"/>
      <c r="AE81" s="736"/>
      <c r="AF81" s="510"/>
      <c r="AG81" s="510"/>
      <c r="AH81" s="510"/>
      <c r="AI81" s="510"/>
      <c r="AJ81" s="510"/>
      <c r="AK81" s="510"/>
      <c r="AL81" s="510"/>
      <c r="AM81" s="510"/>
      <c r="AN81" s="510"/>
      <c r="AO81" s="510"/>
      <c r="AP81" s="746" t="s">
        <v>445</v>
      </c>
      <c r="AQ81" s="730">
        <v>279</v>
      </c>
      <c r="AR81" s="619"/>
      <c r="AS81" s="746" t="s">
        <v>445</v>
      </c>
      <c r="AT81" s="730">
        <v>242</v>
      </c>
      <c r="AU81" s="619"/>
      <c r="AV81" s="742" t="s">
        <v>446</v>
      </c>
      <c r="AW81" s="730">
        <v>826</v>
      </c>
      <c r="AX81" s="743" t="s">
        <v>447</v>
      </c>
      <c r="AY81" s="730">
        <v>0</v>
      </c>
      <c r="AZ81" s="535"/>
      <c r="BA81" s="510"/>
      <c r="BB81" s="112"/>
      <c r="BC81" s="112"/>
      <c r="BD81" s="112"/>
      <c r="BE81" s="112"/>
    </row>
    <row r="82" spans="1:57" ht="15.75" customHeight="1" x14ac:dyDescent="0.25">
      <c r="A82" s="629"/>
      <c r="B82" s="527"/>
      <c r="C82" s="503"/>
      <c r="D82" s="123" t="s">
        <v>332</v>
      </c>
      <c r="E82" s="737">
        <v>0</v>
      </c>
      <c r="F82" s="737">
        <v>0</v>
      </c>
      <c r="G82" s="737">
        <v>0</v>
      </c>
      <c r="H82" s="737">
        <v>0</v>
      </c>
      <c r="I82" s="737">
        <v>0</v>
      </c>
      <c r="J82" s="737"/>
      <c r="K82" s="737"/>
      <c r="L82" s="737"/>
      <c r="M82" s="737"/>
      <c r="N82" s="737"/>
      <c r="O82" s="737"/>
      <c r="P82" s="737"/>
      <c r="Q82" s="737"/>
      <c r="R82" s="737"/>
      <c r="S82" s="754"/>
      <c r="T82" s="737"/>
      <c r="U82" s="737">
        <v>0</v>
      </c>
      <c r="V82" s="737">
        <v>0</v>
      </c>
      <c r="W82" s="738"/>
      <c r="X82" s="738"/>
      <c r="Y82" s="738"/>
      <c r="Z82" s="738"/>
      <c r="AA82" s="738"/>
      <c r="AB82" s="738"/>
      <c r="AC82" s="738"/>
      <c r="AD82" s="738"/>
      <c r="AE82" s="738"/>
      <c r="AF82" s="510"/>
      <c r="AG82" s="510"/>
      <c r="AH82" s="510"/>
      <c r="AI82" s="510"/>
      <c r="AJ82" s="510"/>
      <c r="AK82" s="510"/>
      <c r="AL82" s="510"/>
      <c r="AM82" s="510"/>
      <c r="AN82" s="510"/>
      <c r="AO82" s="510"/>
      <c r="AP82" s="746" t="s">
        <v>448</v>
      </c>
      <c r="AQ82" s="730">
        <v>337</v>
      </c>
      <c r="AR82" s="619"/>
      <c r="AS82" s="746" t="s">
        <v>448</v>
      </c>
      <c r="AT82" s="730">
        <v>312</v>
      </c>
      <c r="AU82" s="619"/>
      <c r="AV82" s="742" t="s">
        <v>449</v>
      </c>
      <c r="AW82" s="730">
        <v>35</v>
      </c>
      <c r="AX82" s="743" t="s">
        <v>450</v>
      </c>
      <c r="AY82" s="730">
        <v>0</v>
      </c>
      <c r="AZ82" s="535"/>
      <c r="BA82" s="510"/>
      <c r="BB82" s="112"/>
      <c r="BC82" s="112"/>
      <c r="BD82" s="112"/>
      <c r="BE82" s="112"/>
    </row>
    <row r="83" spans="1:57" ht="38.25" customHeight="1" x14ac:dyDescent="0.25">
      <c r="A83" s="629"/>
      <c r="B83" s="527"/>
      <c r="C83" s="503"/>
      <c r="D83" s="122" t="s">
        <v>333</v>
      </c>
      <c r="E83" s="736">
        <v>6012053</v>
      </c>
      <c r="F83" s="736">
        <v>6012053</v>
      </c>
      <c r="G83" s="736">
        <v>6012053</v>
      </c>
      <c r="H83" s="736">
        <v>6012053</v>
      </c>
      <c r="I83" s="736">
        <v>6012053</v>
      </c>
      <c r="J83" s="737"/>
      <c r="K83" s="737"/>
      <c r="L83" s="737"/>
      <c r="M83" s="737"/>
      <c r="N83" s="737"/>
      <c r="O83" s="737"/>
      <c r="P83" s="737"/>
      <c r="Q83" s="737"/>
      <c r="R83" s="737"/>
      <c r="S83" s="739"/>
      <c r="T83" s="736">
        <v>2485905</v>
      </c>
      <c r="U83" s="736">
        <v>5758153</v>
      </c>
      <c r="V83" s="736">
        <v>6012053.3499999996</v>
      </c>
      <c r="W83" s="737"/>
      <c r="X83" s="737"/>
      <c r="Y83" s="737"/>
      <c r="Z83" s="737"/>
      <c r="AA83" s="737"/>
      <c r="AB83" s="737"/>
      <c r="AC83" s="737"/>
      <c r="AD83" s="737"/>
      <c r="AE83" s="737"/>
      <c r="AF83" s="510"/>
      <c r="AG83" s="510"/>
      <c r="AH83" s="510"/>
      <c r="AI83" s="510"/>
      <c r="AJ83" s="510"/>
      <c r="AK83" s="510"/>
      <c r="AL83" s="510"/>
      <c r="AM83" s="510"/>
      <c r="AN83" s="510"/>
      <c r="AO83" s="510"/>
      <c r="AP83" s="746" t="s">
        <v>451</v>
      </c>
      <c r="AQ83" s="730">
        <v>228</v>
      </c>
      <c r="AR83" s="619"/>
      <c r="AS83" s="746" t="s">
        <v>451</v>
      </c>
      <c r="AT83" s="730">
        <v>196</v>
      </c>
      <c r="AU83" s="619"/>
      <c r="AV83" s="742" t="s">
        <v>452</v>
      </c>
      <c r="AW83" s="730">
        <v>31</v>
      </c>
      <c r="AX83" s="743" t="s">
        <v>453</v>
      </c>
      <c r="AY83" s="730">
        <v>0</v>
      </c>
      <c r="AZ83" s="535"/>
      <c r="BA83" s="510"/>
      <c r="BB83" s="112"/>
      <c r="BC83" s="112"/>
      <c r="BD83" s="112"/>
      <c r="BE83" s="112"/>
    </row>
    <row r="84" spans="1:57" ht="38.25" customHeight="1" x14ac:dyDescent="0.25">
      <c r="A84" s="629"/>
      <c r="B84" s="527"/>
      <c r="C84" s="503"/>
      <c r="D84" s="123" t="s">
        <v>334</v>
      </c>
      <c r="E84" s="719">
        <v>0</v>
      </c>
      <c r="F84" s="719">
        <v>0</v>
      </c>
      <c r="G84" s="719">
        <v>0</v>
      </c>
      <c r="H84" s="719">
        <v>0</v>
      </c>
      <c r="I84" s="719">
        <v>0</v>
      </c>
      <c r="J84" s="719"/>
      <c r="K84" s="719"/>
      <c r="L84" s="719"/>
      <c r="M84" s="719"/>
      <c r="N84" s="719"/>
      <c r="O84" s="719"/>
      <c r="P84" s="719"/>
      <c r="Q84" s="719"/>
      <c r="R84" s="719"/>
      <c r="S84" s="737"/>
      <c r="T84" s="737">
        <v>0</v>
      </c>
      <c r="U84" s="719">
        <f>U80+U82</f>
        <v>1054</v>
      </c>
      <c r="V84" s="719">
        <f t="shared" ref="V84:V85" si="40">V80+V82</f>
        <v>3100</v>
      </c>
      <c r="W84" s="737"/>
      <c r="X84" s="737"/>
      <c r="Y84" s="737"/>
      <c r="Z84" s="737"/>
      <c r="AA84" s="737"/>
      <c r="AB84" s="737"/>
      <c r="AC84" s="737"/>
      <c r="AD84" s="737"/>
      <c r="AE84" s="737"/>
      <c r="AF84" s="510"/>
      <c r="AG84" s="510"/>
      <c r="AH84" s="510"/>
      <c r="AI84" s="510"/>
      <c r="AJ84" s="510"/>
      <c r="AK84" s="510"/>
      <c r="AL84" s="510"/>
      <c r="AM84" s="510"/>
      <c r="AN84" s="510"/>
      <c r="AO84" s="510"/>
      <c r="AP84" s="746" t="s">
        <v>454</v>
      </c>
      <c r="AQ84" s="730">
        <v>578</v>
      </c>
      <c r="AR84" s="619"/>
      <c r="AS84" s="746" t="s">
        <v>454</v>
      </c>
      <c r="AT84" s="730">
        <v>696</v>
      </c>
      <c r="AU84" s="619"/>
      <c r="AV84" s="742" t="s">
        <v>455</v>
      </c>
      <c r="AW84" s="730">
        <v>1805</v>
      </c>
      <c r="AX84" s="743" t="s">
        <v>456</v>
      </c>
      <c r="AY84" s="730">
        <v>0</v>
      </c>
      <c r="AZ84" s="535"/>
      <c r="BA84" s="510"/>
      <c r="BB84" s="112"/>
      <c r="BC84" s="112"/>
      <c r="BD84" s="112"/>
      <c r="BE84" s="112"/>
    </row>
    <row r="85" spans="1:57" ht="15.75" customHeight="1" x14ac:dyDescent="0.25">
      <c r="A85" s="629"/>
      <c r="B85" s="527"/>
      <c r="C85" s="503"/>
      <c r="D85" s="643" t="s">
        <v>335</v>
      </c>
      <c r="E85" s="740">
        <f t="shared" ref="E85:H85" si="41">E81+E83</f>
        <v>133784953</v>
      </c>
      <c r="F85" s="740">
        <f t="shared" si="41"/>
        <v>133784953</v>
      </c>
      <c r="G85" s="740">
        <f t="shared" si="41"/>
        <v>133784953</v>
      </c>
      <c r="H85" s="740">
        <f t="shared" si="41"/>
        <v>133784953</v>
      </c>
      <c r="I85" s="740">
        <f t="shared" ref="I85" si="42">I81+I83</f>
        <v>133784953</v>
      </c>
      <c r="J85" s="740"/>
      <c r="K85" s="740"/>
      <c r="L85" s="740"/>
      <c r="M85" s="740"/>
      <c r="N85" s="740"/>
      <c r="O85" s="740"/>
      <c r="P85" s="740"/>
      <c r="Q85" s="740"/>
      <c r="R85" s="740"/>
      <c r="S85" s="740"/>
      <c r="T85" s="740">
        <f t="shared" ref="T85:U85" si="43">T81+T83</f>
        <v>6798905</v>
      </c>
      <c r="U85" s="740">
        <f t="shared" si="43"/>
        <v>44345553</v>
      </c>
      <c r="V85" s="740">
        <f t="shared" si="40"/>
        <v>47576857</v>
      </c>
      <c r="W85" s="740"/>
      <c r="X85" s="740"/>
      <c r="Y85" s="740"/>
      <c r="Z85" s="740"/>
      <c r="AA85" s="740"/>
      <c r="AB85" s="740"/>
      <c r="AC85" s="740"/>
      <c r="AD85" s="740"/>
      <c r="AE85" s="740"/>
      <c r="AF85" s="510"/>
      <c r="AG85" s="510"/>
      <c r="AH85" s="510"/>
      <c r="AI85" s="510"/>
      <c r="AJ85" s="510"/>
      <c r="AK85" s="510"/>
      <c r="AL85" s="510"/>
      <c r="AM85" s="510"/>
      <c r="AN85" s="510"/>
      <c r="AO85" s="510"/>
      <c r="AP85" s="746" t="s">
        <v>457</v>
      </c>
      <c r="AQ85" s="730">
        <v>41</v>
      </c>
      <c r="AR85" s="619"/>
      <c r="AS85" s="746" t="s">
        <v>457</v>
      </c>
      <c r="AT85" s="730">
        <v>68</v>
      </c>
      <c r="AU85" s="619"/>
      <c r="AV85" s="742" t="s">
        <v>458</v>
      </c>
      <c r="AW85" s="730">
        <v>26</v>
      </c>
      <c r="AX85" s="743" t="s">
        <v>459</v>
      </c>
      <c r="AY85" s="730">
        <v>3099</v>
      </c>
      <c r="AZ85" s="535"/>
      <c r="BA85" s="510"/>
      <c r="BB85" s="112"/>
      <c r="BC85" s="112"/>
      <c r="BD85" s="112"/>
      <c r="BE85" s="112"/>
    </row>
    <row r="86" spans="1:57" ht="26.25" customHeight="1" thickBot="1" x14ac:dyDescent="0.3">
      <c r="A86" s="629"/>
      <c r="B86" s="527"/>
      <c r="C86" s="569"/>
      <c r="D86" s="644"/>
      <c r="E86" s="511"/>
      <c r="F86" s="511"/>
      <c r="G86" s="511"/>
      <c r="H86" s="511"/>
      <c r="I86" s="511"/>
      <c r="J86" s="511"/>
      <c r="K86" s="511"/>
      <c r="L86" s="511"/>
      <c r="M86" s="511"/>
      <c r="N86" s="511"/>
      <c r="O86" s="511"/>
      <c r="P86" s="511"/>
      <c r="Q86" s="511"/>
      <c r="R86" s="511"/>
      <c r="S86" s="511"/>
      <c r="T86" s="511"/>
      <c r="U86" s="511"/>
      <c r="V86" s="511"/>
      <c r="W86" s="511"/>
      <c r="X86" s="511"/>
      <c r="Y86" s="511"/>
      <c r="Z86" s="511"/>
      <c r="AA86" s="511"/>
      <c r="AB86" s="511"/>
      <c r="AC86" s="511"/>
      <c r="AD86" s="511"/>
      <c r="AE86" s="511"/>
      <c r="AF86" s="511"/>
      <c r="AG86" s="511"/>
      <c r="AH86" s="511"/>
      <c r="AI86" s="511"/>
      <c r="AJ86" s="511"/>
      <c r="AK86" s="511"/>
      <c r="AL86" s="511"/>
      <c r="AM86" s="511"/>
      <c r="AN86" s="511"/>
      <c r="AO86" s="511"/>
      <c r="AP86" s="746" t="s">
        <v>460</v>
      </c>
      <c r="AQ86" s="730">
        <v>0</v>
      </c>
      <c r="AR86" s="620"/>
      <c r="AS86" s="746" t="s">
        <v>460</v>
      </c>
      <c r="AT86" s="730">
        <v>0</v>
      </c>
      <c r="AU86" s="620"/>
      <c r="AV86" s="742" t="s">
        <v>461</v>
      </c>
      <c r="AW86" s="730">
        <v>0</v>
      </c>
      <c r="AX86" s="745"/>
      <c r="AY86" s="741"/>
      <c r="AZ86" s="536"/>
      <c r="BA86" s="511"/>
      <c r="BB86" s="112"/>
      <c r="BC86" s="112"/>
      <c r="BD86" s="112"/>
      <c r="BE86" s="112"/>
    </row>
    <row r="87" spans="1:57" ht="22.5" customHeight="1" x14ac:dyDescent="0.25">
      <c r="A87" s="629"/>
      <c r="B87" s="527"/>
      <c r="C87" s="634" t="s">
        <v>472</v>
      </c>
      <c r="D87" s="121" t="s">
        <v>327</v>
      </c>
      <c r="E87" s="719">
        <v>3195</v>
      </c>
      <c r="F87" s="719">
        <v>3195</v>
      </c>
      <c r="G87" s="719">
        <v>3195</v>
      </c>
      <c r="H87" s="719">
        <v>3195</v>
      </c>
      <c r="I87" s="719">
        <v>3195</v>
      </c>
      <c r="J87" s="719"/>
      <c r="K87" s="719"/>
      <c r="L87" s="719"/>
      <c r="M87" s="719"/>
      <c r="N87" s="719"/>
      <c r="O87" s="719"/>
      <c r="P87" s="719"/>
      <c r="Q87" s="719"/>
      <c r="R87" s="721"/>
      <c r="S87" s="721"/>
      <c r="T87" s="721">
        <v>34</v>
      </c>
      <c r="U87" s="719">
        <v>642</v>
      </c>
      <c r="V87" s="719">
        <v>107</v>
      </c>
      <c r="W87" s="721"/>
      <c r="X87" s="721"/>
      <c r="Y87" s="721"/>
      <c r="Z87" s="721"/>
      <c r="AA87" s="721"/>
      <c r="AB87" s="721"/>
      <c r="AC87" s="721"/>
      <c r="AD87" s="721"/>
      <c r="AE87" s="721"/>
      <c r="AF87" s="722"/>
      <c r="AG87" s="723" t="s">
        <v>472</v>
      </c>
      <c r="AH87" s="724"/>
      <c r="AI87" s="724"/>
      <c r="AJ87" s="725" t="s">
        <v>440</v>
      </c>
      <c r="AK87" s="723" t="s">
        <v>472</v>
      </c>
      <c r="AL87" s="727"/>
      <c r="AM87" s="727" t="s">
        <v>441</v>
      </c>
      <c r="AN87" s="728">
        <v>107</v>
      </c>
      <c r="AO87" s="727">
        <v>50</v>
      </c>
      <c r="AP87" s="746" t="s">
        <v>442</v>
      </c>
      <c r="AQ87" s="730">
        <v>2</v>
      </c>
      <c r="AR87" s="747">
        <v>57</v>
      </c>
      <c r="AS87" s="746" t="s">
        <v>442</v>
      </c>
      <c r="AT87" s="730">
        <v>1</v>
      </c>
      <c r="AU87" s="748">
        <v>0</v>
      </c>
      <c r="AV87" s="742" t="s">
        <v>443</v>
      </c>
      <c r="AW87" s="730">
        <v>31</v>
      </c>
      <c r="AX87" s="743" t="s">
        <v>444</v>
      </c>
      <c r="AY87" s="730">
        <v>0</v>
      </c>
      <c r="AZ87" s="744"/>
      <c r="BA87" s="735"/>
      <c r="BB87" s="112"/>
      <c r="BC87" s="112"/>
      <c r="BD87" s="112"/>
      <c r="BE87" s="112"/>
    </row>
    <row r="88" spans="1:57" ht="38.25" customHeight="1" x14ac:dyDescent="0.25">
      <c r="A88" s="629"/>
      <c r="B88" s="527"/>
      <c r="C88" s="503"/>
      <c r="D88" s="122" t="s">
        <v>330</v>
      </c>
      <c r="E88" s="736">
        <v>127772900</v>
      </c>
      <c r="F88" s="736">
        <v>127772900</v>
      </c>
      <c r="G88" s="736">
        <v>127772900</v>
      </c>
      <c r="H88" s="736">
        <v>127772900</v>
      </c>
      <c r="I88" s="736">
        <v>127772900</v>
      </c>
      <c r="J88" s="736"/>
      <c r="K88" s="736"/>
      <c r="L88" s="736"/>
      <c r="M88" s="736"/>
      <c r="N88" s="736"/>
      <c r="O88" s="736"/>
      <c r="P88" s="736"/>
      <c r="Q88" s="736"/>
      <c r="R88" s="736"/>
      <c r="S88" s="736"/>
      <c r="T88" s="736">
        <v>4313000</v>
      </c>
      <c r="U88" s="736">
        <v>38587400</v>
      </c>
      <c r="V88" s="736">
        <v>41564803.649999999</v>
      </c>
      <c r="W88" s="736"/>
      <c r="X88" s="736"/>
      <c r="Y88" s="736"/>
      <c r="Z88" s="736"/>
      <c r="AA88" s="736"/>
      <c r="AB88" s="736"/>
      <c r="AC88" s="736"/>
      <c r="AD88" s="736"/>
      <c r="AE88" s="736"/>
      <c r="AF88" s="510"/>
      <c r="AG88" s="510"/>
      <c r="AH88" s="510"/>
      <c r="AI88" s="510"/>
      <c r="AJ88" s="510"/>
      <c r="AK88" s="510"/>
      <c r="AL88" s="510"/>
      <c r="AM88" s="510"/>
      <c r="AN88" s="510"/>
      <c r="AO88" s="510"/>
      <c r="AP88" s="746" t="s">
        <v>445</v>
      </c>
      <c r="AQ88" s="730">
        <v>10</v>
      </c>
      <c r="AR88" s="619"/>
      <c r="AS88" s="746" t="s">
        <v>445</v>
      </c>
      <c r="AT88" s="730">
        <v>19</v>
      </c>
      <c r="AU88" s="619"/>
      <c r="AV88" s="742" t="s">
        <v>446</v>
      </c>
      <c r="AW88" s="730">
        <v>37</v>
      </c>
      <c r="AX88" s="743" t="s">
        <v>447</v>
      </c>
      <c r="AY88" s="730">
        <v>0</v>
      </c>
      <c r="AZ88" s="535"/>
      <c r="BA88" s="510"/>
      <c r="BB88" s="112"/>
      <c r="BC88" s="112"/>
      <c r="BD88" s="112"/>
      <c r="BE88" s="112"/>
    </row>
    <row r="89" spans="1:57" ht="15.75" customHeight="1" x14ac:dyDescent="0.25">
      <c r="A89" s="629"/>
      <c r="B89" s="527"/>
      <c r="C89" s="503"/>
      <c r="D89" s="123" t="s">
        <v>332</v>
      </c>
      <c r="E89" s="737">
        <v>0</v>
      </c>
      <c r="F89" s="737">
        <v>0</v>
      </c>
      <c r="G89" s="737">
        <v>0</v>
      </c>
      <c r="H89" s="737">
        <v>0</v>
      </c>
      <c r="I89" s="737">
        <v>0</v>
      </c>
      <c r="J89" s="737"/>
      <c r="K89" s="737"/>
      <c r="L89" s="737"/>
      <c r="M89" s="737"/>
      <c r="N89" s="737"/>
      <c r="O89" s="737"/>
      <c r="P89" s="737"/>
      <c r="Q89" s="737"/>
      <c r="R89" s="737"/>
      <c r="S89" s="738"/>
      <c r="T89" s="737"/>
      <c r="U89" s="737">
        <v>0</v>
      </c>
      <c r="V89" s="737">
        <v>0</v>
      </c>
      <c r="W89" s="738"/>
      <c r="X89" s="738"/>
      <c r="Y89" s="738"/>
      <c r="Z89" s="738"/>
      <c r="AA89" s="738"/>
      <c r="AB89" s="738"/>
      <c r="AC89" s="738"/>
      <c r="AD89" s="738"/>
      <c r="AE89" s="738"/>
      <c r="AF89" s="510"/>
      <c r="AG89" s="510"/>
      <c r="AH89" s="510"/>
      <c r="AI89" s="510"/>
      <c r="AJ89" s="510"/>
      <c r="AK89" s="510"/>
      <c r="AL89" s="510"/>
      <c r="AM89" s="510"/>
      <c r="AN89" s="510"/>
      <c r="AO89" s="510"/>
      <c r="AP89" s="746" t="s">
        <v>448</v>
      </c>
      <c r="AQ89" s="730">
        <v>26</v>
      </c>
      <c r="AR89" s="619"/>
      <c r="AS89" s="746" t="s">
        <v>448</v>
      </c>
      <c r="AT89" s="730">
        <v>13</v>
      </c>
      <c r="AU89" s="619"/>
      <c r="AV89" s="742" t="s">
        <v>449</v>
      </c>
      <c r="AW89" s="730">
        <v>0</v>
      </c>
      <c r="AX89" s="743" t="s">
        <v>450</v>
      </c>
      <c r="AY89" s="730">
        <v>0</v>
      </c>
      <c r="AZ89" s="535"/>
      <c r="BA89" s="510"/>
      <c r="BB89" s="112"/>
      <c r="BC89" s="112"/>
      <c r="BD89" s="112"/>
      <c r="BE89" s="112"/>
    </row>
    <row r="90" spans="1:57" ht="38.25" customHeight="1" x14ac:dyDescent="0.25">
      <c r="A90" s="629"/>
      <c r="B90" s="527"/>
      <c r="C90" s="503"/>
      <c r="D90" s="122" t="s">
        <v>333</v>
      </c>
      <c r="E90" s="736">
        <v>6012053</v>
      </c>
      <c r="F90" s="736">
        <v>6012053</v>
      </c>
      <c r="G90" s="736">
        <v>6012053</v>
      </c>
      <c r="H90" s="736">
        <v>6012053</v>
      </c>
      <c r="I90" s="736">
        <v>6012053</v>
      </c>
      <c r="J90" s="737"/>
      <c r="K90" s="737"/>
      <c r="L90" s="737"/>
      <c r="M90" s="737"/>
      <c r="N90" s="737"/>
      <c r="O90" s="737"/>
      <c r="P90" s="737"/>
      <c r="Q90" s="737"/>
      <c r="R90" s="737"/>
      <c r="S90" s="739"/>
      <c r="T90" s="736">
        <v>2485905</v>
      </c>
      <c r="U90" s="736">
        <v>5758153</v>
      </c>
      <c r="V90" s="736">
        <v>6012053.3499999996</v>
      </c>
      <c r="W90" s="737"/>
      <c r="X90" s="737"/>
      <c r="Y90" s="737"/>
      <c r="Z90" s="737"/>
      <c r="AA90" s="737"/>
      <c r="AB90" s="737"/>
      <c r="AC90" s="737"/>
      <c r="AD90" s="737"/>
      <c r="AE90" s="737"/>
      <c r="AF90" s="510"/>
      <c r="AG90" s="510"/>
      <c r="AH90" s="510"/>
      <c r="AI90" s="510"/>
      <c r="AJ90" s="510"/>
      <c r="AK90" s="510"/>
      <c r="AL90" s="510"/>
      <c r="AM90" s="510"/>
      <c r="AN90" s="510"/>
      <c r="AO90" s="510"/>
      <c r="AP90" s="746" t="s">
        <v>451</v>
      </c>
      <c r="AQ90" s="730">
        <v>5</v>
      </c>
      <c r="AR90" s="619"/>
      <c r="AS90" s="746" t="s">
        <v>451</v>
      </c>
      <c r="AT90" s="730">
        <v>2</v>
      </c>
      <c r="AU90" s="619"/>
      <c r="AV90" s="742" t="s">
        <v>452</v>
      </c>
      <c r="AW90" s="730">
        <v>0</v>
      </c>
      <c r="AX90" s="743" t="s">
        <v>453</v>
      </c>
      <c r="AY90" s="730">
        <v>2</v>
      </c>
      <c r="AZ90" s="535"/>
      <c r="BA90" s="510"/>
      <c r="BB90" s="112"/>
      <c r="BC90" s="112"/>
      <c r="BD90" s="112"/>
      <c r="BE90" s="112"/>
    </row>
    <row r="91" spans="1:57" ht="38.25" customHeight="1" x14ac:dyDescent="0.25">
      <c r="A91" s="629"/>
      <c r="B91" s="527"/>
      <c r="C91" s="503"/>
      <c r="D91" s="123" t="s">
        <v>334</v>
      </c>
      <c r="E91" s="719">
        <v>0</v>
      </c>
      <c r="F91" s="719">
        <v>0</v>
      </c>
      <c r="G91" s="719">
        <v>0</v>
      </c>
      <c r="H91" s="719">
        <v>0</v>
      </c>
      <c r="I91" s="719">
        <v>0</v>
      </c>
      <c r="J91" s="719"/>
      <c r="K91" s="719"/>
      <c r="L91" s="719"/>
      <c r="M91" s="719"/>
      <c r="N91" s="719"/>
      <c r="O91" s="719"/>
      <c r="P91" s="719"/>
      <c r="Q91" s="719"/>
      <c r="R91" s="719"/>
      <c r="S91" s="737"/>
      <c r="T91" s="737">
        <v>0</v>
      </c>
      <c r="U91" s="719">
        <f>U87+U89</f>
        <v>642</v>
      </c>
      <c r="V91" s="719">
        <f t="shared" ref="V91:V92" si="44">V87+V89</f>
        <v>107</v>
      </c>
      <c r="W91" s="737"/>
      <c r="X91" s="737"/>
      <c r="Y91" s="737"/>
      <c r="Z91" s="737"/>
      <c r="AA91" s="737"/>
      <c r="AB91" s="737"/>
      <c r="AC91" s="737"/>
      <c r="AD91" s="737"/>
      <c r="AE91" s="737"/>
      <c r="AF91" s="510"/>
      <c r="AG91" s="510"/>
      <c r="AH91" s="510"/>
      <c r="AI91" s="510"/>
      <c r="AJ91" s="510"/>
      <c r="AK91" s="510"/>
      <c r="AL91" s="510"/>
      <c r="AM91" s="510"/>
      <c r="AN91" s="510"/>
      <c r="AO91" s="510"/>
      <c r="AP91" s="746" t="s">
        <v>454</v>
      </c>
      <c r="AQ91" s="730">
        <v>7</v>
      </c>
      <c r="AR91" s="619"/>
      <c r="AS91" s="746" t="s">
        <v>454</v>
      </c>
      <c r="AT91" s="730">
        <v>18</v>
      </c>
      <c r="AU91" s="619"/>
      <c r="AV91" s="742" t="s">
        <v>455</v>
      </c>
      <c r="AW91" s="730">
        <v>29</v>
      </c>
      <c r="AX91" s="743" t="s">
        <v>456</v>
      </c>
      <c r="AY91" s="730">
        <v>0</v>
      </c>
      <c r="AZ91" s="535"/>
      <c r="BA91" s="510"/>
      <c r="BB91" s="112"/>
      <c r="BC91" s="112"/>
      <c r="BD91" s="112"/>
      <c r="BE91" s="112"/>
    </row>
    <row r="92" spans="1:57" ht="15.75" customHeight="1" x14ac:dyDescent="0.25">
      <c r="A92" s="629"/>
      <c r="B92" s="527"/>
      <c r="C92" s="503"/>
      <c r="D92" s="643" t="s">
        <v>335</v>
      </c>
      <c r="E92" s="740">
        <f t="shared" ref="E92:H92" si="45">E88+E90</f>
        <v>133784953</v>
      </c>
      <c r="F92" s="740">
        <f t="shared" si="45"/>
        <v>133784953</v>
      </c>
      <c r="G92" s="740">
        <f t="shared" si="45"/>
        <v>133784953</v>
      </c>
      <c r="H92" s="740">
        <f t="shared" si="45"/>
        <v>133784953</v>
      </c>
      <c r="I92" s="740">
        <f t="shared" ref="I92" si="46">I88+I90</f>
        <v>133784953</v>
      </c>
      <c r="J92" s="740"/>
      <c r="K92" s="740"/>
      <c r="L92" s="740"/>
      <c r="M92" s="740"/>
      <c r="N92" s="740"/>
      <c r="O92" s="740"/>
      <c r="P92" s="740"/>
      <c r="Q92" s="740"/>
      <c r="R92" s="740"/>
      <c r="S92" s="740"/>
      <c r="T92" s="740">
        <f t="shared" ref="T92:U92" si="47">T88+T90</f>
        <v>6798905</v>
      </c>
      <c r="U92" s="740">
        <f t="shared" si="47"/>
        <v>44345553</v>
      </c>
      <c r="V92" s="740">
        <f t="shared" si="44"/>
        <v>47576857</v>
      </c>
      <c r="W92" s="740"/>
      <c r="X92" s="740"/>
      <c r="Y92" s="740"/>
      <c r="Z92" s="740"/>
      <c r="AA92" s="740"/>
      <c r="AB92" s="740"/>
      <c r="AC92" s="740"/>
      <c r="AD92" s="740"/>
      <c r="AE92" s="740"/>
      <c r="AF92" s="510"/>
      <c r="AG92" s="510"/>
      <c r="AH92" s="510"/>
      <c r="AI92" s="510"/>
      <c r="AJ92" s="510"/>
      <c r="AK92" s="510"/>
      <c r="AL92" s="510"/>
      <c r="AM92" s="510"/>
      <c r="AN92" s="510"/>
      <c r="AO92" s="510"/>
      <c r="AP92" s="746" t="s">
        <v>457</v>
      </c>
      <c r="AQ92" s="730">
        <v>0</v>
      </c>
      <c r="AR92" s="619"/>
      <c r="AS92" s="746" t="s">
        <v>457</v>
      </c>
      <c r="AT92" s="730">
        <v>4</v>
      </c>
      <c r="AU92" s="619"/>
      <c r="AV92" s="742" t="s">
        <v>458</v>
      </c>
      <c r="AW92" s="730">
        <v>10</v>
      </c>
      <c r="AX92" s="743" t="s">
        <v>459</v>
      </c>
      <c r="AY92" s="730">
        <v>105</v>
      </c>
      <c r="AZ92" s="535"/>
      <c r="BA92" s="510"/>
      <c r="BB92" s="112"/>
      <c r="BC92" s="112"/>
      <c r="BD92" s="112"/>
      <c r="BE92" s="112"/>
    </row>
    <row r="93" spans="1:57" ht="26.25" customHeight="1" thickBot="1" x14ac:dyDescent="0.3">
      <c r="A93" s="629"/>
      <c r="B93" s="527"/>
      <c r="C93" s="569"/>
      <c r="D93" s="644"/>
      <c r="E93" s="511"/>
      <c r="F93" s="511"/>
      <c r="G93" s="511"/>
      <c r="H93" s="511"/>
      <c r="I93" s="511"/>
      <c r="J93" s="511"/>
      <c r="K93" s="511"/>
      <c r="L93" s="511"/>
      <c r="M93" s="511"/>
      <c r="N93" s="511"/>
      <c r="O93" s="511"/>
      <c r="P93" s="511"/>
      <c r="Q93" s="511"/>
      <c r="R93" s="511"/>
      <c r="S93" s="511"/>
      <c r="T93" s="511"/>
      <c r="U93" s="511"/>
      <c r="V93" s="511"/>
      <c r="W93" s="511"/>
      <c r="X93" s="511"/>
      <c r="Y93" s="511"/>
      <c r="Z93" s="511"/>
      <c r="AA93" s="511"/>
      <c r="AB93" s="511"/>
      <c r="AC93" s="511"/>
      <c r="AD93" s="511"/>
      <c r="AE93" s="511"/>
      <c r="AF93" s="511"/>
      <c r="AG93" s="511"/>
      <c r="AH93" s="511"/>
      <c r="AI93" s="511"/>
      <c r="AJ93" s="511"/>
      <c r="AK93" s="511"/>
      <c r="AL93" s="511"/>
      <c r="AM93" s="511"/>
      <c r="AN93" s="511"/>
      <c r="AO93" s="511"/>
      <c r="AP93" s="746" t="s">
        <v>460</v>
      </c>
      <c r="AQ93" s="730">
        <v>0</v>
      </c>
      <c r="AR93" s="620"/>
      <c r="AS93" s="746" t="s">
        <v>460</v>
      </c>
      <c r="AT93" s="730">
        <v>0</v>
      </c>
      <c r="AU93" s="620"/>
      <c r="AV93" s="742" t="s">
        <v>461</v>
      </c>
      <c r="AW93" s="730">
        <v>0</v>
      </c>
      <c r="AX93" s="745"/>
      <c r="AY93" s="741"/>
      <c r="AZ93" s="536"/>
      <c r="BA93" s="511"/>
      <c r="BB93" s="112"/>
      <c r="BC93" s="112"/>
      <c r="BD93" s="112"/>
      <c r="BE93" s="112"/>
    </row>
    <row r="94" spans="1:57" ht="22.5" customHeight="1" x14ac:dyDescent="0.25">
      <c r="A94" s="629"/>
      <c r="B94" s="527"/>
      <c r="C94" s="634" t="s">
        <v>473</v>
      </c>
      <c r="D94" s="121" t="s">
        <v>327</v>
      </c>
      <c r="E94" s="719">
        <v>3195</v>
      </c>
      <c r="F94" s="719">
        <v>3195</v>
      </c>
      <c r="G94" s="719">
        <v>3195</v>
      </c>
      <c r="H94" s="719">
        <v>3195</v>
      </c>
      <c r="I94" s="719">
        <v>3195</v>
      </c>
      <c r="J94" s="719"/>
      <c r="K94" s="719"/>
      <c r="L94" s="719"/>
      <c r="M94" s="719"/>
      <c r="N94" s="719"/>
      <c r="O94" s="719"/>
      <c r="P94" s="719"/>
      <c r="Q94" s="719"/>
      <c r="R94" s="721"/>
      <c r="S94" s="721"/>
      <c r="T94" s="721">
        <v>108</v>
      </c>
      <c r="U94" s="719">
        <v>206</v>
      </c>
      <c r="V94" s="719">
        <v>594</v>
      </c>
      <c r="W94" s="721"/>
      <c r="X94" s="721"/>
      <c r="Y94" s="721"/>
      <c r="Z94" s="721"/>
      <c r="AA94" s="721"/>
      <c r="AB94" s="721"/>
      <c r="AC94" s="721"/>
      <c r="AD94" s="721"/>
      <c r="AE94" s="721"/>
      <c r="AF94" s="722"/>
      <c r="AG94" s="723" t="s">
        <v>473</v>
      </c>
      <c r="AH94" s="724"/>
      <c r="AI94" s="724"/>
      <c r="AJ94" s="725" t="s">
        <v>440</v>
      </c>
      <c r="AK94" s="723" t="s">
        <v>473</v>
      </c>
      <c r="AL94" s="727"/>
      <c r="AM94" s="727" t="s">
        <v>441</v>
      </c>
      <c r="AN94" s="728">
        <v>594</v>
      </c>
      <c r="AO94" s="727">
        <v>232</v>
      </c>
      <c r="AP94" s="746" t="s">
        <v>442</v>
      </c>
      <c r="AQ94" s="730">
        <v>0</v>
      </c>
      <c r="AR94" s="747">
        <v>362</v>
      </c>
      <c r="AS94" s="746" t="s">
        <v>442</v>
      </c>
      <c r="AT94" s="730">
        <v>0</v>
      </c>
      <c r="AU94" s="748">
        <v>0</v>
      </c>
      <c r="AV94" s="742" t="s">
        <v>443</v>
      </c>
      <c r="AW94" s="730">
        <v>51</v>
      </c>
      <c r="AX94" s="743" t="s">
        <v>444</v>
      </c>
      <c r="AY94" s="730">
        <v>3</v>
      </c>
      <c r="AZ94" s="744"/>
      <c r="BA94" s="735"/>
      <c r="BB94" s="112"/>
      <c r="BC94" s="112"/>
      <c r="BD94" s="112"/>
      <c r="BE94" s="112"/>
    </row>
    <row r="95" spans="1:57" ht="38.25" customHeight="1" x14ac:dyDescent="0.25">
      <c r="A95" s="629"/>
      <c r="B95" s="527"/>
      <c r="C95" s="503"/>
      <c r="D95" s="122" t="s">
        <v>330</v>
      </c>
      <c r="E95" s="736">
        <v>127772900</v>
      </c>
      <c r="F95" s="736">
        <v>127772900</v>
      </c>
      <c r="G95" s="736">
        <v>127772900</v>
      </c>
      <c r="H95" s="736">
        <v>127772900</v>
      </c>
      <c r="I95" s="736">
        <v>127772900</v>
      </c>
      <c r="J95" s="736"/>
      <c r="K95" s="736"/>
      <c r="L95" s="736"/>
      <c r="M95" s="736"/>
      <c r="N95" s="736"/>
      <c r="O95" s="736"/>
      <c r="P95" s="736"/>
      <c r="Q95" s="736"/>
      <c r="R95" s="736"/>
      <c r="S95" s="736"/>
      <c r="T95" s="736">
        <v>4313000</v>
      </c>
      <c r="U95" s="736">
        <v>38587400</v>
      </c>
      <c r="V95" s="736">
        <v>41564803.649999999</v>
      </c>
      <c r="W95" s="736"/>
      <c r="X95" s="736"/>
      <c r="Y95" s="736"/>
      <c r="Z95" s="736"/>
      <c r="AA95" s="736"/>
      <c r="AB95" s="736"/>
      <c r="AC95" s="736"/>
      <c r="AD95" s="736"/>
      <c r="AE95" s="736"/>
      <c r="AF95" s="510"/>
      <c r="AG95" s="510"/>
      <c r="AH95" s="510"/>
      <c r="AI95" s="510"/>
      <c r="AJ95" s="510"/>
      <c r="AK95" s="510"/>
      <c r="AL95" s="510"/>
      <c r="AM95" s="510"/>
      <c r="AN95" s="510"/>
      <c r="AO95" s="510"/>
      <c r="AP95" s="746" t="s">
        <v>445</v>
      </c>
      <c r="AQ95" s="730">
        <v>0</v>
      </c>
      <c r="AR95" s="619"/>
      <c r="AS95" s="746" t="s">
        <v>445</v>
      </c>
      <c r="AT95" s="730">
        <v>0</v>
      </c>
      <c r="AU95" s="619"/>
      <c r="AV95" s="742" t="s">
        <v>446</v>
      </c>
      <c r="AW95" s="730">
        <v>40</v>
      </c>
      <c r="AX95" s="743" t="s">
        <v>447</v>
      </c>
      <c r="AY95" s="730">
        <v>0</v>
      </c>
      <c r="AZ95" s="535"/>
      <c r="BA95" s="510"/>
      <c r="BB95" s="112"/>
      <c r="BC95" s="112"/>
      <c r="BD95" s="112"/>
      <c r="BE95" s="112"/>
    </row>
    <row r="96" spans="1:57" ht="15.75" customHeight="1" x14ac:dyDescent="0.25">
      <c r="A96" s="629"/>
      <c r="B96" s="527"/>
      <c r="C96" s="503"/>
      <c r="D96" s="123" t="s">
        <v>332</v>
      </c>
      <c r="E96" s="737">
        <v>0</v>
      </c>
      <c r="F96" s="737">
        <v>0</v>
      </c>
      <c r="G96" s="737">
        <v>0</v>
      </c>
      <c r="H96" s="737">
        <v>0</v>
      </c>
      <c r="I96" s="737">
        <v>0</v>
      </c>
      <c r="J96" s="737"/>
      <c r="K96" s="737"/>
      <c r="L96" s="737"/>
      <c r="M96" s="737"/>
      <c r="N96" s="737"/>
      <c r="O96" s="737"/>
      <c r="P96" s="737"/>
      <c r="Q96" s="737"/>
      <c r="R96" s="737"/>
      <c r="S96" s="738"/>
      <c r="T96" s="737"/>
      <c r="U96" s="737">
        <v>0</v>
      </c>
      <c r="V96" s="737">
        <v>0</v>
      </c>
      <c r="W96" s="738"/>
      <c r="X96" s="738"/>
      <c r="Y96" s="738"/>
      <c r="Z96" s="738"/>
      <c r="AA96" s="738"/>
      <c r="AB96" s="738"/>
      <c r="AC96" s="738"/>
      <c r="AD96" s="738"/>
      <c r="AE96" s="738"/>
      <c r="AF96" s="510"/>
      <c r="AG96" s="510"/>
      <c r="AH96" s="510"/>
      <c r="AI96" s="510"/>
      <c r="AJ96" s="510"/>
      <c r="AK96" s="510"/>
      <c r="AL96" s="510"/>
      <c r="AM96" s="510"/>
      <c r="AN96" s="510"/>
      <c r="AO96" s="510"/>
      <c r="AP96" s="746" t="s">
        <v>448</v>
      </c>
      <c r="AQ96" s="730">
        <v>15</v>
      </c>
      <c r="AR96" s="619"/>
      <c r="AS96" s="746" t="s">
        <v>448</v>
      </c>
      <c r="AT96" s="730">
        <v>39</v>
      </c>
      <c r="AU96" s="619"/>
      <c r="AV96" s="742" t="s">
        <v>449</v>
      </c>
      <c r="AW96" s="730">
        <v>0</v>
      </c>
      <c r="AX96" s="743" t="s">
        <v>450</v>
      </c>
      <c r="AY96" s="730">
        <v>0</v>
      </c>
      <c r="AZ96" s="535"/>
      <c r="BA96" s="510"/>
      <c r="BB96" s="112"/>
      <c r="BC96" s="112"/>
      <c r="BD96" s="112"/>
      <c r="BE96" s="112"/>
    </row>
    <row r="97" spans="1:57" ht="38.25" customHeight="1" x14ac:dyDescent="0.25">
      <c r="A97" s="629"/>
      <c r="B97" s="527"/>
      <c r="C97" s="503"/>
      <c r="D97" s="122" t="s">
        <v>333</v>
      </c>
      <c r="E97" s="736">
        <v>6012053</v>
      </c>
      <c r="F97" s="736">
        <v>6012053</v>
      </c>
      <c r="G97" s="736">
        <v>6012053</v>
      </c>
      <c r="H97" s="736">
        <v>6012053</v>
      </c>
      <c r="I97" s="736">
        <v>6012053</v>
      </c>
      <c r="J97" s="737"/>
      <c r="K97" s="737"/>
      <c r="L97" s="737"/>
      <c r="M97" s="737"/>
      <c r="N97" s="737"/>
      <c r="O97" s="737"/>
      <c r="P97" s="737"/>
      <c r="Q97" s="737"/>
      <c r="R97" s="737"/>
      <c r="S97" s="739"/>
      <c r="T97" s="736">
        <v>2485905</v>
      </c>
      <c r="U97" s="736">
        <v>5758153</v>
      </c>
      <c r="V97" s="736">
        <v>6012053.3499999996</v>
      </c>
      <c r="W97" s="737"/>
      <c r="X97" s="737"/>
      <c r="Y97" s="737"/>
      <c r="Z97" s="737"/>
      <c r="AA97" s="737"/>
      <c r="AB97" s="737"/>
      <c r="AC97" s="737"/>
      <c r="AD97" s="737"/>
      <c r="AE97" s="737"/>
      <c r="AF97" s="510"/>
      <c r="AG97" s="510"/>
      <c r="AH97" s="510"/>
      <c r="AI97" s="510"/>
      <c r="AJ97" s="510"/>
      <c r="AK97" s="510"/>
      <c r="AL97" s="510"/>
      <c r="AM97" s="510"/>
      <c r="AN97" s="510"/>
      <c r="AO97" s="510"/>
      <c r="AP97" s="746" t="s">
        <v>451</v>
      </c>
      <c r="AQ97" s="730">
        <v>47</v>
      </c>
      <c r="AR97" s="619"/>
      <c r="AS97" s="746" t="s">
        <v>451</v>
      </c>
      <c r="AT97" s="730">
        <v>76</v>
      </c>
      <c r="AU97" s="619"/>
      <c r="AV97" s="742" t="s">
        <v>452</v>
      </c>
      <c r="AW97" s="730">
        <v>0</v>
      </c>
      <c r="AX97" s="743" t="s">
        <v>453</v>
      </c>
      <c r="AY97" s="730">
        <v>0</v>
      </c>
      <c r="AZ97" s="535"/>
      <c r="BA97" s="510"/>
      <c r="BB97" s="112"/>
      <c r="BC97" s="112"/>
      <c r="BD97" s="112"/>
      <c r="BE97" s="112"/>
    </row>
    <row r="98" spans="1:57" ht="38.25" customHeight="1" x14ac:dyDescent="0.25">
      <c r="A98" s="629"/>
      <c r="B98" s="527"/>
      <c r="C98" s="503"/>
      <c r="D98" s="123" t="s">
        <v>334</v>
      </c>
      <c r="E98" s="719">
        <v>0</v>
      </c>
      <c r="F98" s="719">
        <v>0</v>
      </c>
      <c r="G98" s="719">
        <v>0</v>
      </c>
      <c r="H98" s="719">
        <v>0</v>
      </c>
      <c r="I98" s="719">
        <v>0</v>
      </c>
      <c r="J98" s="719"/>
      <c r="K98" s="719"/>
      <c r="L98" s="719"/>
      <c r="M98" s="719"/>
      <c r="N98" s="719"/>
      <c r="O98" s="719"/>
      <c r="P98" s="719"/>
      <c r="Q98" s="719"/>
      <c r="R98" s="719"/>
      <c r="S98" s="737"/>
      <c r="T98" s="737">
        <v>0</v>
      </c>
      <c r="U98" s="719">
        <f>U94+U96</f>
        <v>206</v>
      </c>
      <c r="V98" s="719">
        <f t="shared" ref="V98:V99" si="48">V94+V96</f>
        <v>594</v>
      </c>
      <c r="W98" s="737"/>
      <c r="X98" s="737"/>
      <c r="Y98" s="737"/>
      <c r="Z98" s="737"/>
      <c r="AA98" s="737"/>
      <c r="AB98" s="737"/>
      <c r="AC98" s="737"/>
      <c r="AD98" s="737"/>
      <c r="AE98" s="737"/>
      <c r="AF98" s="510"/>
      <c r="AG98" s="510"/>
      <c r="AH98" s="510"/>
      <c r="AI98" s="510"/>
      <c r="AJ98" s="510"/>
      <c r="AK98" s="510"/>
      <c r="AL98" s="510"/>
      <c r="AM98" s="510"/>
      <c r="AN98" s="510"/>
      <c r="AO98" s="510"/>
      <c r="AP98" s="746" t="s">
        <v>454</v>
      </c>
      <c r="AQ98" s="730">
        <v>134</v>
      </c>
      <c r="AR98" s="619"/>
      <c r="AS98" s="746" t="s">
        <v>454</v>
      </c>
      <c r="AT98" s="730">
        <v>205</v>
      </c>
      <c r="AU98" s="619"/>
      <c r="AV98" s="742" t="s">
        <v>455</v>
      </c>
      <c r="AW98" s="730">
        <v>280</v>
      </c>
      <c r="AX98" s="743" t="s">
        <v>456</v>
      </c>
      <c r="AY98" s="730">
        <v>0</v>
      </c>
      <c r="AZ98" s="535"/>
      <c r="BA98" s="510"/>
      <c r="BB98" s="112"/>
      <c r="BC98" s="112"/>
      <c r="BD98" s="112"/>
      <c r="BE98" s="112"/>
    </row>
    <row r="99" spans="1:57" ht="15.75" customHeight="1" x14ac:dyDescent="0.25">
      <c r="A99" s="629"/>
      <c r="B99" s="527"/>
      <c r="C99" s="503"/>
      <c r="D99" s="643" t="s">
        <v>335</v>
      </c>
      <c r="E99" s="740">
        <f t="shared" ref="E99:H99" si="49">E95+E97</f>
        <v>133784953</v>
      </c>
      <c r="F99" s="740">
        <f t="shared" si="49"/>
        <v>133784953</v>
      </c>
      <c r="G99" s="740">
        <f t="shared" si="49"/>
        <v>133784953</v>
      </c>
      <c r="H99" s="740">
        <f t="shared" si="49"/>
        <v>133784953</v>
      </c>
      <c r="I99" s="740">
        <f t="shared" ref="I99" si="50">I95+I97</f>
        <v>133784953</v>
      </c>
      <c r="J99" s="740"/>
      <c r="K99" s="740"/>
      <c r="L99" s="740"/>
      <c r="M99" s="740"/>
      <c r="N99" s="740"/>
      <c r="O99" s="740"/>
      <c r="P99" s="740"/>
      <c r="Q99" s="740"/>
      <c r="R99" s="740"/>
      <c r="S99" s="740"/>
      <c r="T99" s="740">
        <f t="shared" ref="T99:U99" si="51">T95+T97</f>
        <v>6798905</v>
      </c>
      <c r="U99" s="740">
        <f t="shared" si="51"/>
        <v>44345553</v>
      </c>
      <c r="V99" s="740">
        <f t="shared" si="48"/>
        <v>47576857</v>
      </c>
      <c r="W99" s="740"/>
      <c r="X99" s="740"/>
      <c r="Y99" s="740"/>
      <c r="Z99" s="740"/>
      <c r="AA99" s="740"/>
      <c r="AB99" s="740"/>
      <c r="AC99" s="740"/>
      <c r="AD99" s="740"/>
      <c r="AE99" s="740"/>
      <c r="AF99" s="510"/>
      <c r="AG99" s="510"/>
      <c r="AH99" s="510"/>
      <c r="AI99" s="510"/>
      <c r="AJ99" s="510"/>
      <c r="AK99" s="510"/>
      <c r="AL99" s="510"/>
      <c r="AM99" s="510"/>
      <c r="AN99" s="510"/>
      <c r="AO99" s="510"/>
      <c r="AP99" s="746" t="s">
        <v>457</v>
      </c>
      <c r="AQ99" s="730">
        <v>36</v>
      </c>
      <c r="AR99" s="619"/>
      <c r="AS99" s="746" t="s">
        <v>457</v>
      </c>
      <c r="AT99" s="730">
        <v>42</v>
      </c>
      <c r="AU99" s="619"/>
      <c r="AV99" s="742" t="s">
        <v>458</v>
      </c>
      <c r="AW99" s="730">
        <v>223</v>
      </c>
      <c r="AX99" s="743" t="s">
        <v>459</v>
      </c>
      <c r="AY99" s="730">
        <v>591</v>
      </c>
      <c r="AZ99" s="535"/>
      <c r="BA99" s="510"/>
      <c r="BB99" s="112"/>
      <c r="BC99" s="112"/>
      <c r="BD99" s="112"/>
      <c r="BE99" s="112"/>
    </row>
    <row r="100" spans="1:57" ht="26.25" customHeight="1" thickBot="1" x14ac:dyDescent="0.3">
      <c r="A100" s="629"/>
      <c r="B100" s="527"/>
      <c r="C100" s="569"/>
      <c r="D100" s="644"/>
      <c r="E100" s="511"/>
      <c r="F100" s="511"/>
      <c r="G100" s="511"/>
      <c r="H100" s="511"/>
      <c r="I100" s="511"/>
      <c r="J100" s="511"/>
      <c r="K100" s="511"/>
      <c r="L100" s="511"/>
      <c r="M100" s="511"/>
      <c r="N100" s="511"/>
      <c r="O100" s="511"/>
      <c r="P100" s="511"/>
      <c r="Q100" s="511"/>
      <c r="R100" s="511"/>
      <c r="S100" s="511"/>
      <c r="T100" s="511"/>
      <c r="U100" s="511"/>
      <c r="V100" s="511"/>
      <c r="W100" s="511"/>
      <c r="X100" s="511"/>
      <c r="Y100" s="511"/>
      <c r="Z100" s="511"/>
      <c r="AA100" s="511"/>
      <c r="AB100" s="511"/>
      <c r="AC100" s="511"/>
      <c r="AD100" s="511"/>
      <c r="AE100" s="511"/>
      <c r="AF100" s="511"/>
      <c r="AG100" s="511"/>
      <c r="AH100" s="511"/>
      <c r="AI100" s="511"/>
      <c r="AJ100" s="511"/>
      <c r="AK100" s="511"/>
      <c r="AL100" s="511"/>
      <c r="AM100" s="511"/>
      <c r="AN100" s="511"/>
      <c r="AO100" s="511"/>
      <c r="AP100" s="746" t="s">
        <v>460</v>
      </c>
      <c r="AQ100" s="730">
        <v>21</v>
      </c>
      <c r="AR100" s="620"/>
      <c r="AS100" s="746" t="s">
        <v>460</v>
      </c>
      <c r="AT100" s="730">
        <v>16</v>
      </c>
      <c r="AU100" s="620"/>
      <c r="AV100" s="742" t="s">
        <v>461</v>
      </c>
      <c r="AW100" s="730">
        <v>0</v>
      </c>
      <c r="AX100" s="745"/>
      <c r="AY100" s="741"/>
      <c r="AZ100" s="536"/>
      <c r="BA100" s="511"/>
      <c r="BB100" s="112"/>
      <c r="BC100" s="112"/>
      <c r="BD100" s="112"/>
      <c r="BE100" s="112"/>
    </row>
    <row r="101" spans="1:57" ht="22.5" customHeight="1" x14ac:dyDescent="0.25">
      <c r="A101" s="629"/>
      <c r="B101" s="527"/>
      <c r="C101" s="634" t="s">
        <v>474</v>
      </c>
      <c r="D101" s="121" t="s">
        <v>327</v>
      </c>
      <c r="E101" s="719">
        <v>3195</v>
      </c>
      <c r="F101" s="719">
        <v>3195</v>
      </c>
      <c r="G101" s="719">
        <v>3195</v>
      </c>
      <c r="H101" s="719">
        <v>3195</v>
      </c>
      <c r="I101" s="719">
        <v>3195</v>
      </c>
      <c r="J101" s="719"/>
      <c r="K101" s="719"/>
      <c r="L101" s="719"/>
      <c r="M101" s="719"/>
      <c r="N101" s="719"/>
      <c r="O101" s="719"/>
      <c r="P101" s="719"/>
      <c r="Q101" s="719"/>
      <c r="R101" s="721"/>
      <c r="S101" s="721"/>
      <c r="T101" s="721">
        <v>40</v>
      </c>
      <c r="U101" s="719">
        <v>32</v>
      </c>
      <c r="V101" s="719">
        <v>148</v>
      </c>
      <c r="W101" s="721"/>
      <c r="X101" s="721"/>
      <c r="Y101" s="721"/>
      <c r="Z101" s="721"/>
      <c r="AA101" s="721"/>
      <c r="AB101" s="721"/>
      <c r="AC101" s="721"/>
      <c r="AD101" s="721"/>
      <c r="AE101" s="721"/>
      <c r="AF101" s="722"/>
      <c r="AG101" s="723" t="s">
        <v>474</v>
      </c>
      <c r="AH101" s="724"/>
      <c r="AI101" s="724"/>
      <c r="AJ101" s="725" t="s">
        <v>440</v>
      </c>
      <c r="AK101" s="723" t="s">
        <v>474</v>
      </c>
      <c r="AL101" s="727"/>
      <c r="AM101" s="727" t="s">
        <v>441</v>
      </c>
      <c r="AN101" s="728">
        <v>148</v>
      </c>
      <c r="AO101" s="727">
        <v>90</v>
      </c>
      <c r="AP101" s="746" t="s">
        <v>442</v>
      </c>
      <c r="AQ101" s="730">
        <v>0</v>
      </c>
      <c r="AR101" s="747">
        <v>58</v>
      </c>
      <c r="AS101" s="746" t="s">
        <v>442</v>
      </c>
      <c r="AT101" s="730">
        <v>0</v>
      </c>
      <c r="AU101" s="748">
        <v>0</v>
      </c>
      <c r="AV101" s="742" t="s">
        <v>443</v>
      </c>
      <c r="AW101" s="730">
        <v>59</v>
      </c>
      <c r="AX101" s="743" t="s">
        <v>444</v>
      </c>
      <c r="AY101" s="730">
        <v>0</v>
      </c>
      <c r="AZ101" s="744"/>
      <c r="BA101" s="735"/>
      <c r="BB101" s="112"/>
      <c r="BC101" s="112"/>
      <c r="BD101" s="112"/>
      <c r="BE101" s="112"/>
    </row>
    <row r="102" spans="1:57" ht="38.25" customHeight="1" x14ac:dyDescent="0.25">
      <c r="A102" s="629"/>
      <c r="B102" s="527"/>
      <c r="C102" s="503"/>
      <c r="D102" s="122" t="s">
        <v>330</v>
      </c>
      <c r="E102" s="736">
        <v>127772900</v>
      </c>
      <c r="F102" s="736">
        <v>127772900</v>
      </c>
      <c r="G102" s="736">
        <v>127772900</v>
      </c>
      <c r="H102" s="736">
        <v>127772900</v>
      </c>
      <c r="I102" s="736">
        <v>127772900</v>
      </c>
      <c r="J102" s="736"/>
      <c r="K102" s="736"/>
      <c r="L102" s="736"/>
      <c r="M102" s="736"/>
      <c r="N102" s="736"/>
      <c r="O102" s="736"/>
      <c r="P102" s="736"/>
      <c r="Q102" s="736"/>
      <c r="R102" s="736"/>
      <c r="S102" s="736"/>
      <c r="T102" s="736">
        <v>4313000</v>
      </c>
      <c r="U102" s="736">
        <v>38587400</v>
      </c>
      <c r="V102" s="736">
        <v>41564803.649999999</v>
      </c>
      <c r="W102" s="736"/>
      <c r="X102" s="736"/>
      <c r="Y102" s="736"/>
      <c r="Z102" s="736"/>
      <c r="AA102" s="736"/>
      <c r="AB102" s="736"/>
      <c r="AC102" s="736"/>
      <c r="AD102" s="736"/>
      <c r="AE102" s="736"/>
      <c r="AF102" s="510"/>
      <c r="AG102" s="510"/>
      <c r="AH102" s="510"/>
      <c r="AI102" s="510"/>
      <c r="AJ102" s="510"/>
      <c r="AK102" s="510"/>
      <c r="AL102" s="510"/>
      <c r="AM102" s="510"/>
      <c r="AN102" s="510"/>
      <c r="AO102" s="510"/>
      <c r="AP102" s="746" t="s">
        <v>445</v>
      </c>
      <c r="AQ102" s="730">
        <v>36</v>
      </c>
      <c r="AR102" s="619"/>
      <c r="AS102" s="746" t="s">
        <v>445</v>
      </c>
      <c r="AT102" s="730">
        <v>23</v>
      </c>
      <c r="AU102" s="619"/>
      <c r="AV102" s="742" t="s">
        <v>446</v>
      </c>
      <c r="AW102" s="730">
        <v>0</v>
      </c>
      <c r="AX102" s="743" t="s">
        <v>447</v>
      </c>
      <c r="AY102" s="730">
        <v>0</v>
      </c>
      <c r="AZ102" s="535"/>
      <c r="BA102" s="510"/>
      <c r="BB102" s="112"/>
      <c r="BC102" s="112"/>
      <c r="BD102" s="112"/>
      <c r="BE102" s="112"/>
    </row>
    <row r="103" spans="1:57" ht="15.75" customHeight="1" x14ac:dyDescent="0.25">
      <c r="A103" s="629"/>
      <c r="B103" s="527"/>
      <c r="C103" s="503"/>
      <c r="D103" s="123" t="s">
        <v>332</v>
      </c>
      <c r="E103" s="737">
        <v>0</v>
      </c>
      <c r="F103" s="737">
        <v>0</v>
      </c>
      <c r="G103" s="737">
        <v>0</v>
      </c>
      <c r="H103" s="737">
        <v>0</v>
      </c>
      <c r="I103" s="737">
        <v>0</v>
      </c>
      <c r="J103" s="737"/>
      <c r="K103" s="737"/>
      <c r="L103" s="737"/>
      <c r="M103" s="737"/>
      <c r="N103" s="737"/>
      <c r="O103" s="737"/>
      <c r="P103" s="737"/>
      <c r="Q103" s="737"/>
      <c r="R103" s="737"/>
      <c r="S103" s="738"/>
      <c r="T103" s="737"/>
      <c r="U103" s="737">
        <v>0</v>
      </c>
      <c r="V103" s="737">
        <v>0</v>
      </c>
      <c r="W103" s="738"/>
      <c r="X103" s="738"/>
      <c r="Y103" s="738"/>
      <c r="Z103" s="738"/>
      <c r="AA103" s="738"/>
      <c r="AB103" s="738"/>
      <c r="AC103" s="738"/>
      <c r="AD103" s="738"/>
      <c r="AE103" s="738"/>
      <c r="AF103" s="510"/>
      <c r="AG103" s="510"/>
      <c r="AH103" s="510"/>
      <c r="AI103" s="510"/>
      <c r="AJ103" s="510"/>
      <c r="AK103" s="510"/>
      <c r="AL103" s="510"/>
      <c r="AM103" s="510"/>
      <c r="AN103" s="510"/>
      <c r="AO103" s="510"/>
      <c r="AP103" s="746" t="s">
        <v>448</v>
      </c>
      <c r="AQ103" s="730">
        <v>0</v>
      </c>
      <c r="AR103" s="619"/>
      <c r="AS103" s="746" t="s">
        <v>448</v>
      </c>
      <c r="AT103" s="730">
        <v>0</v>
      </c>
      <c r="AU103" s="619"/>
      <c r="AV103" s="742" t="s">
        <v>449</v>
      </c>
      <c r="AW103" s="730">
        <v>0</v>
      </c>
      <c r="AX103" s="743" t="s">
        <v>450</v>
      </c>
      <c r="AY103" s="730">
        <v>0</v>
      </c>
      <c r="AZ103" s="535"/>
      <c r="BA103" s="510"/>
      <c r="BB103" s="112"/>
      <c r="BC103" s="112"/>
      <c r="BD103" s="112"/>
      <c r="BE103" s="112"/>
    </row>
    <row r="104" spans="1:57" ht="38.25" customHeight="1" x14ac:dyDescent="0.25">
      <c r="A104" s="629"/>
      <c r="B104" s="527"/>
      <c r="C104" s="503"/>
      <c r="D104" s="122" t="s">
        <v>333</v>
      </c>
      <c r="E104" s="736">
        <v>6012053</v>
      </c>
      <c r="F104" s="736">
        <v>6012053</v>
      </c>
      <c r="G104" s="736">
        <v>6012053</v>
      </c>
      <c r="H104" s="736">
        <v>6012053</v>
      </c>
      <c r="I104" s="736">
        <v>6012053</v>
      </c>
      <c r="J104" s="737"/>
      <c r="K104" s="737"/>
      <c r="L104" s="737"/>
      <c r="M104" s="737"/>
      <c r="N104" s="737"/>
      <c r="O104" s="737"/>
      <c r="P104" s="737"/>
      <c r="Q104" s="737"/>
      <c r="R104" s="737"/>
      <c r="S104" s="739"/>
      <c r="T104" s="736">
        <v>2485905</v>
      </c>
      <c r="U104" s="736">
        <v>5758154</v>
      </c>
      <c r="V104" s="736">
        <v>6012053.3499999996</v>
      </c>
      <c r="W104" s="737"/>
      <c r="X104" s="737"/>
      <c r="Y104" s="737"/>
      <c r="Z104" s="737"/>
      <c r="AA104" s="737"/>
      <c r="AB104" s="737"/>
      <c r="AC104" s="737"/>
      <c r="AD104" s="737"/>
      <c r="AE104" s="737"/>
      <c r="AF104" s="510"/>
      <c r="AG104" s="510"/>
      <c r="AH104" s="510"/>
      <c r="AI104" s="510"/>
      <c r="AJ104" s="510"/>
      <c r="AK104" s="510"/>
      <c r="AL104" s="510"/>
      <c r="AM104" s="510"/>
      <c r="AN104" s="510"/>
      <c r="AO104" s="510"/>
      <c r="AP104" s="746" t="s">
        <v>451</v>
      </c>
      <c r="AQ104" s="730">
        <v>14</v>
      </c>
      <c r="AR104" s="619"/>
      <c r="AS104" s="746" t="s">
        <v>451</v>
      </c>
      <c r="AT104" s="730">
        <v>22</v>
      </c>
      <c r="AU104" s="619"/>
      <c r="AV104" s="742" t="s">
        <v>452</v>
      </c>
      <c r="AW104" s="730">
        <v>0</v>
      </c>
      <c r="AX104" s="743" t="s">
        <v>453</v>
      </c>
      <c r="AY104" s="730">
        <v>0</v>
      </c>
      <c r="AZ104" s="535"/>
      <c r="BA104" s="510"/>
      <c r="BB104" s="112"/>
      <c r="BC104" s="112"/>
      <c r="BD104" s="112"/>
      <c r="BE104" s="112"/>
    </row>
    <row r="105" spans="1:57" ht="38.25" customHeight="1" x14ac:dyDescent="0.25">
      <c r="A105" s="629"/>
      <c r="B105" s="527"/>
      <c r="C105" s="503"/>
      <c r="D105" s="123" t="s">
        <v>334</v>
      </c>
      <c r="E105" s="719">
        <v>0</v>
      </c>
      <c r="F105" s="719">
        <v>0</v>
      </c>
      <c r="G105" s="719">
        <v>0</v>
      </c>
      <c r="H105" s="719">
        <v>0</v>
      </c>
      <c r="I105" s="719">
        <v>0</v>
      </c>
      <c r="J105" s="719"/>
      <c r="K105" s="719"/>
      <c r="L105" s="719"/>
      <c r="M105" s="719"/>
      <c r="N105" s="719"/>
      <c r="O105" s="719"/>
      <c r="P105" s="719"/>
      <c r="Q105" s="719"/>
      <c r="R105" s="719"/>
      <c r="S105" s="737"/>
      <c r="T105" s="737">
        <v>0</v>
      </c>
      <c r="U105" s="719">
        <f>U101+U103</f>
        <v>32</v>
      </c>
      <c r="V105" s="719">
        <f t="shared" ref="V105:V106" si="52">V101+V103</f>
        <v>148</v>
      </c>
      <c r="W105" s="737"/>
      <c r="X105" s="737"/>
      <c r="Y105" s="737"/>
      <c r="Z105" s="737"/>
      <c r="AA105" s="737"/>
      <c r="AB105" s="737"/>
      <c r="AC105" s="737"/>
      <c r="AD105" s="737"/>
      <c r="AE105" s="737"/>
      <c r="AF105" s="510"/>
      <c r="AG105" s="510"/>
      <c r="AH105" s="510"/>
      <c r="AI105" s="510"/>
      <c r="AJ105" s="510"/>
      <c r="AK105" s="510"/>
      <c r="AL105" s="510"/>
      <c r="AM105" s="510"/>
      <c r="AN105" s="510"/>
      <c r="AO105" s="510"/>
      <c r="AP105" s="746" t="s">
        <v>454</v>
      </c>
      <c r="AQ105" s="730">
        <v>39</v>
      </c>
      <c r="AR105" s="619"/>
      <c r="AS105" s="746" t="s">
        <v>454</v>
      </c>
      <c r="AT105" s="730">
        <v>13</v>
      </c>
      <c r="AU105" s="619"/>
      <c r="AV105" s="742" t="s">
        <v>455</v>
      </c>
      <c r="AW105" s="730">
        <v>89</v>
      </c>
      <c r="AX105" s="743" t="s">
        <v>456</v>
      </c>
      <c r="AY105" s="730">
        <v>0</v>
      </c>
      <c r="AZ105" s="535"/>
      <c r="BA105" s="510"/>
      <c r="BB105" s="112"/>
      <c r="BC105" s="112"/>
      <c r="BD105" s="112"/>
      <c r="BE105" s="112"/>
    </row>
    <row r="106" spans="1:57" ht="15.75" customHeight="1" x14ac:dyDescent="0.25">
      <c r="A106" s="629"/>
      <c r="B106" s="527"/>
      <c r="C106" s="503"/>
      <c r="D106" s="643" t="s">
        <v>335</v>
      </c>
      <c r="E106" s="740">
        <f t="shared" ref="E106:H106" si="53">E102+E104</f>
        <v>133784953</v>
      </c>
      <c r="F106" s="740">
        <f t="shared" si="53"/>
        <v>133784953</v>
      </c>
      <c r="G106" s="740">
        <f t="shared" si="53"/>
        <v>133784953</v>
      </c>
      <c r="H106" s="740">
        <f t="shared" si="53"/>
        <v>133784953</v>
      </c>
      <c r="I106" s="740">
        <f t="shared" ref="I106" si="54">I102+I104</f>
        <v>133784953</v>
      </c>
      <c r="J106" s="740"/>
      <c r="K106" s="740"/>
      <c r="L106" s="740"/>
      <c r="M106" s="740"/>
      <c r="N106" s="740"/>
      <c r="O106" s="740"/>
      <c r="P106" s="740"/>
      <c r="Q106" s="740"/>
      <c r="R106" s="740"/>
      <c r="S106" s="740"/>
      <c r="T106" s="740">
        <f t="shared" ref="T106:U106" si="55">T102+T104</f>
        <v>6798905</v>
      </c>
      <c r="U106" s="740">
        <f t="shared" si="55"/>
        <v>44345554</v>
      </c>
      <c r="V106" s="740">
        <f t="shared" si="52"/>
        <v>47576857</v>
      </c>
      <c r="W106" s="740"/>
      <c r="X106" s="740"/>
      <c r="Y106" s="740"/>
      <c r="Z106" s="740"/>
      <c r="AA106" s="740"/>
      <c r="AB106" s="740"/>
      <c r="AC106" s="740"/>
      <c r="AD106" s="740"/>
      <c r="AE106" s="740"/>
      <c r="AF106" s="510"/>
      <c r="AG106" s="510"/>
      <c r="AH106" s="510"/>
      <c r="AI106" s="510"/>
      <c r="AJ106" s="510"/>
      <c r="AK106" s="510"/>
      <c r="AL106" s="510"/>
      <c r="AM106" s="510"/>
      <c r="AN106" s="510"/>
      <c r="AO106" s="510"/>
      <c r="AP106" s="746" t="s">
        <v>457</v>
      </c>
      <c r="AQ106" s="730">
        <v>1</v>
      </c>
      <c r="AR106" s="619"/>
      <c r="AS106" s="746" t="s">
        <v>457</v>
      </c>
      <c r="AT106" s="730">
        <v>0</v>
      </c>
      <c r="AU106" s="619"/>
      <c r="AV106" s="742" t="s">
        <v>458</v>
      </c>
      <c r="AW106" s="730">
        <v>0</v>
      </c>
      <c r="AX106" s="743" t="s">
        <v>459</v>
      </c>
      <c r="AY106" s="730">
        <v>148</v>
      </c>
      <c r="AZ106" s="535"/>
      <c r="BA106" s="510"/>
      <c r="BB106" s="112"/>
      <c r="BC106" s="112"/>
      <c r="BD106" s="112"/>
      <c r="BE106" s="112"/>
    </row>
    <row r="107" spans="1:57" ht="26.25" customHeight="1" thickBot="1" x14ac:dyDescent="0.3">
      <c r="A107" s="629"/>
      <c r="B107" s="527"/>
      <c r="C107" s="569"/>
      <c r="D107" s="644"/>
      <c r="E107" s="511"/>
      <c r="F107" s="511"/>
      <c r="G107" s="511"/>
      <c r="H107" s="511"/>
      <c r="I107" s="511"/>
      <c r="J107" s="511"/>
      <c r="K107" s="511"/>
      <c r="L107" s="511"/>
      <c r="M107" s="511"/>
      <c r="N107" s="511"/>
      <c r="O107" s="511"/>
      <c r="P107" s="511"/>
      <c r="Q107" s="511"/>
      <c r="R107" s="511"/>
      <c r="S107" s="511"/>
      <c r="T107" s="511"/>
      <c r="U107" s="511"/>
      <c r="V107" s="511"/>
      <c r="W107" s="511"/>
      <c r="X107" s="511"/>
      <c r="Y107" s="511"/>
      <c r="Z107" s="511"/>
      <c r="AA107" s="511"/>
      <c r="AB107" s="511"/>
      <c r="AC107" s="511"/>
      <c r="AD107" s="511"/>
      <c r="AE107" s="511"/>
      <c r="AF107" s="511"/>
      <c r="AG107" s="511"/>
      <c r="AH107" s="511"/>
      <c r="AI107" s="511"/>
      <c r="AJ107" s="511"/>
      <c r="AK107" s="511"/>
      <c r="AL107" s="511"/>
      <c r="AM107" s="511"/>
      <c r="AN107" s="511"/>
      <c r="AO107" s="511"/>
      <c r="AP107" s="746" t="s">
        <v>460</v>
      </c>
      <c r="AQ107" s="730">
        <v>0</v>
      </c>
      <c r="AR107" s="620"/>
      <c r="AS107" s="746" t="s">
        <v>460</v>
      </c>
      <c r="AT107" s="730">
        <v>0</v>
      </c>
      <c r="AU107" s="620"/>
      <c r="AV107" s="742" t="s">
        <v>461</v>
      </c>
      <c r="AW107" s="730">
        <v>0</v>
      </c>
      <c r="AX107" s="745"/>
      <c r="AY107" s="741"/>
      <c r="AZ107" s="536"/>
      <c r="BA107" s="511"/>
      <c r="BB107" s="112"/>
      <c r="BC107" s="112"/>
      <c r="BD107" s="112"/>
      <c r="BE107" s="112"/>
    </row>
    <row r="108" spans="1:57" ht="22.5" customHeight="1" x14ac:dyDescent="0.25">
      <c r="A108" s="629"/>
      <c r="B108" s="527"/>
      <c r="C108" s="634" t="s">
        <v>475</v>
      </c>
      <c r="D108" s="121" t="s">
        <v>327</v>
      </c>
      <c r="E108" s="719">
        <v>3195</v>
      </c>
      <c r="F108" s="719">
        <v>3195</v>
      </c>
      <c r="G108" s="719">
        <v>3195</v>
      </c>
      <c r="H108" s="719">
        <v>3195</v>
      </c>
      <c r="I108" s="719">
        <v>3195</v>
      </c>
      <c r="J108" s="719"/>
      <c r="K108" s="719"/>
      <c r="L108" s="719"/>
      <c r="M108" s="719"/>
      <c r="N108" s="719"/>
      <c r="O108" s="719"/>
      <c r="P108" s="719"/>
      <c r="Q108" s="719"/>
      <c r="R108" s="721"/>
      <c r="S108" s="721"/>
      <c r="T108" s="721">
        <v>153</v>
      </c>
      <c r="U108" s="719">
        <v>291</v>
      </c>
      <c r="V108" s="719">
        <v>21</v>
      </c>
      <c r="W108" s="721"/>
      <c r="X108" s="721"/>
      <c r="Y108" s="721"/>
      <c r="Z108" s="721"/>
      <c r="AA108" s="721"/>
      <c r="AB108" s="721"/>
      <c r="AC108" s="721"/>
      <c r="AD108" s="721"/>
      <c r="AE108" s="721"/>
      <c r="AF108" s="722"/>
      <c r="AG108" s="723" t="s">
        <v>475</v>
      </c>
      <c r="AH108" s="724"/>
      <c r="AI108" s="724"/>
      <c r="AJ108" s="725" t="s">
        <v>440</v>
      </c>
      <c r="AK108" s="723" t="s">
        <v>475</v>
      </c>
      <c r="AL108" s="727"/>
      <c r="AM108" s="727" t="s">
        <v>441</v>
      </c>
      <c r="AN108" s="728">
        <v>21</v>
      </c>
      <c r="AO108" s="727">
        <v>5</v>
      </c>
      <c r="AP108" s="746" t="s">
        <v>442</v>
      </c>
      <c r="AQ108" s="730">
        <v>0</v>
      </c>
      <c r="AR108" s="747">
        <v>16</v>
      </c>
      <c r="AS108" s="746" t="s">
        <v>442</v>
      </c>
      <c r="AT108" s="730">
        <v>0</v>
      </c>
      <c r="AU108" s="748">
        <v>0</v>
      </c>
      <c r="AV108" s="742" t="s">
        <v>443</v>
      </c>
      <c r="AW108" s="730">
        <v>0</v>
      </c>
      <c r="AX108" s="743" t="s">
        <v>444</v>
      </c>
      <c r="AY108" s="730">
        <v>2</v>
      </c>
      <c r="AZ108" s="744"/>
      <c r="BA108" s="735"/>
      <c r="BB108" s="112"/>
      <c r="BC108" s="112"/>
      <c r="BD108" s="112"/>
      <c r="BE108" s="112"/>
    </row>
    <row r="109" spans="1:57" ht="38.25" customHeight="1" x14ac:dyDescent="0.25">
      <c r="A109" s="629"/>
      <c r="B109" s="527"/>
      <c r="C109" s="503"/>
      <c r="D109" s="122" t="s">
        <v>330</v>
      </c>
      <c r="E109" s="736">
        <v>127772900</v>
      </c>
      <c r="F109" s="736">
        <v>127772900</v>
      </c>
      <c r="G109" s="736">
        <v>127772900</v>
      </c>
      <c r="H109" s="736">
        <v>127772900</v>
      </c>
      <c r="I109" s="736">
        <v>127772900</v>
      </c>
      <c r="J109" s="736"/>
      <c r="K109" s="736"/>
      <c r="L109" s="736"/>
      <c r="M109" s="736"/>
      <c r="N109" s="736"/>
      <c r="O109" s="736"/>
      <c r="P109" s="736"/>
      <c r="Q109" s="736"/>
      <c r="R109" s="736"/>
      <c r="S109" s="736"/>
      <c r="T109" s="736">
        <v>4313000</v>
      </c>
      <c r="U109" s="736">
        <v>38587400</v>
      </c>
      <c r="V109" s="736">
        <v>41564803.649999999</v>
      </c>
      <c r="W109" s="736"/>
      <c r="X109" s="736"/>
      <c r="Y109" s="736"/>
      <c r="Z109" s="736"/>
      <c r="AA109" s="736"/>
      <c r="AB109" s="736"/>
      <c r="AC109" s="736"/>
      <c r="AD109" s="736"/>
      <c r="AE109" s="736"/>
      <c r="AF109" s="510"/>
      <c r="AG109" s="510"/>
      <c r="AH109" s="510"/>
      <c r="AI109" s="510"/>
      <c r="AJ109" s="510"/>
      <c r="AK109" s="510"/>
      <c r="AL109" s="510"/>
      <c r="AM109" s="510"/>
      <c r="AN109" s="510"/>
      <c r="AO109" s="510"/>
      <c r="AP109" s="746" t="s">
        <v>445</v>
      </c>
      <c r="AQ109" s="730">
        <v>0</v>
      </c>
      <c r="AR109" s="619"/>
      <c r="AS109" s="746" t="s">
        <v>445</v>
      </c>
      <c r="AT109" s="730">
        <v>0</v>
      </c>
      <c r="AU109" s="619"/>
      <c r="AV109" s="742" t="s">
        <v>446</v>
      </c>
      <c r="AW109" s="730">
        <v>0</v>
      </c>
      <c r="AX109" s="743" t="s">
        <v>447</v>
      </c>
      <c r="AY109" s="730">
        <v>0</v>
      </c>
      <c r="AZ109" s="535"/>
      <c r="BA109" s="510"/>
      <c r="BB109" s="112"/>
      <c r="BC109" s="112"/>
      <c r="BD109" s="112"/>
      <c r="BE109" s="112"/>
    </row>
    <row r="110" spans="1:57" ht="15.75" customHeight="1" x14ac:dyDescent="0.25">
      <c r="A110" s="629"/>
      <c r="B110" s="527"/>
      <c r="C110" s="503"/>
      <c r="D110" s="123" t="s">
        <v>332</v>
      </c>
      <c r="E110" s="737">
        <v>0</v>
      </c>
      <c r="F110" s="737">
        <v>0</v>
      </c>
      <c r="G110" s="737">
        <v>0</v>
      </c>
      <c r="H110" s="737">
        <v>0</v>
      </c>
      <c r="I110" s="737">
        <v>0</v>
      </c>
      <c r="J110" s="737"/>
      <c r="K110" s="737"/>
      <c r="L110" s="737"/>
      <c r="M110" s="737"/>
      <c r="N110" s="737"/>
      <c r="O110" s="737"/>
      <c r="P110" s="737"/>
      <c r="Q110" s="737"/>
      <c r="R110" s="737"/>
      <c r="S110" s="738"/>
      <c r="T110" s="737"/>
      <c r="U110" s="737">
        <v>0</v>
      </c>
      <c r="V110" s="737">
        <v>0</v>
      </c>
      <c r="W110" s="738"/>
      <c r="X110" s="738"/>
      <c r="Y110" s="738"/>
      <c r="Z110" s="738"/>
      <c r="AA110" s="738"/>
      <c r="AB110" s="738"/>
      <c r="AC110" s="738"/>
      <c r="AD110" s="738"/>
      <c r="AE110" s="738"/>
      <c r="AF110" s="510"/>
      <c r="AG110" s="510"/>
      <c r="AH110" s="510"/>
      <c r="AI110" s="510"/>
      <c r="AJ110" s="510"/>
      <c r="AK110" s="510"/>
      <c r="AL110" s="510"/>
      <c r="AM110" s="510"/>
      <c r="AN110" s="510"/>
      <c r="AO110" s="510"/>
      <c r="AP110" s="746" t="s">
        <v>448</v>
      </c>
      <c r="AQ110" s="730">
        <v>0</v>
      </c>
      <c r="AR110" s="619"/>
      <c r="AS110" s="746" t="s">
        <v>448</v>
      </c>
      <c r="AT110" s="730">
        <v>0</v>
      </c>
      <c r="AU110" s="619"/>
      <c r="AV110" s="742" t="s">
        <v>449</v>
      </c>
      <c r="AW110" s="730">
        <v>0</v>
      </c>
      <c r="AX110" s="743" t="s">
        <v>450</v>
      </c>
      <c r="AY110" s="730">
        <v>0</v>
      </c>
      <c r="AZ110" s="535"/>
      <c r="BA110" s="510"/>
      <c r="BB110" s="112"/>
      <c r="BC110" s="112"/>
      <c r="BD110" s="112"/>
      <c r="BE110" s="112"/>
    </row>
    <row r="111" spans="1:57" ht="38.25" customHeight="1" x14ac:dyDescent="0.25">
      <c r="A111" s="629"/>
      <c r="B111" s="527"/>
      <c r="C111" s="503"/>
      <c r="D111" s="122" t="s">
        <v>333</v>
      </c>
      <c r="E111" s="736">
        <v>6012053</v>
      </c>
      <c r="F111" s="736">
        <v>6012053</v>
      </c>
      <c r="G111" s="736">
        <v>6012053</v>
      </c>
      <c r="H111" s="736">
        <v>6012053</v>
      </c>
      <c r="I111" s="736">
        <v>6012053</v>
      </c>
      <c r="J111" s="737"/>
      <c r="K111" s="737"/>
      <c r="L111" s="737"/>
      <c r="M111" s="737"/>
      <c r="N111" s="737"/>
      <c r="O111" s="737"/>
      <c r="P111" s="737"/>
      <c r="Q111" s="737"/>
      <c r="R111" s="737"/>
      <c r="S111" s="739"/>
      <c r="T111" s="736">
        <v>2485905</v>
      </c>
      <c r="U111" s="736">
        <v>5758154</v>
      </c>
      <c r="V111" s="736">
        <v>6012053.3499999996</v>
      </c>
      <c r="W111" s="737"/>
      <c r="X111" s="737"/>
      <c r="Y111" s="737"/>
      <c r="Z111" s="737"/>
      <c r="AA111" s="737"/>
      <c r="AB111" s="737"/>
      <c r="AC111" s="737"/>
      <c r="AD111" s="737"/>
      <c r="AE111" s="737"/>
      <c r="AF111" s="510"/>
      <c r="AG111" s="510"/>
      <c r="AH111" s="510"/>
      <c r="AI111" s="510"/>
      <c r="AJ111" s="510"/>
      <c r="AK111" s="510"/>
      <c r="AL111" s="510"/>
      <c r="AM111" s="510"/>
      <c r="AN111" s="510"/>
      <c r="AO111" s="510"/>
      <c r="AP111" s="746" t="s">
        <v>451</v>
      </c>
      <c r="AQ111" s="730">
        <v>0</v>
      </c>
      <c r="AR111" s="619"/>
      <c r="AS111" s="746" t="s">
        <v>451</v>
      </c>
      <c r="AT111" s="730">
        <v>3</v>
      </c>
      <c r="AU111" s="619"/>
      <c r="AV111" s="742" t="s">
        <v>452</v>
      </c>
      <c r="AW111" s="730">
        <v>0</v>
      </c>
      <c r="AX111" s="743" t="s">
        <v>453</v>
      </c>
      <c r="AY111" s="730">
        <v>0</v>
      </c>
      <c r="AZ111" s="535"/>
      <c r="BA111" s="510"/>
      <c r="BB111" s="112"/>
      <c r="BC111" s="112"/>
      <c r="BD111" s="112"/>
      <c r="BE111" s="112"/>
    </row>
    <row r="112" spans="1:57" ht="38.25" customHeight="1" x14ac:dyDescent="0.25">
      <c r="A112" s="629"/>
      <c r="B112" s="527"/>
      <c r="C112" s="503"/>
      <c r="D112" s="123" t="s">
        <v>334</v>
      </c>
      <c r="E112" s="719">
        <v>0</v>
      </c>
      <c r="F112" s="719">
        <v>0</v>
      </c>
      <c r="G112" s="719">
        <v>0</v>
      </c>
      <c r="H112" s="719">
        <v>0</v>
      </c>
      <c r="I112" s="719">
        <v>0</v>
      </c>
      <c r="J112" s="719"/>
      <c r="K112" s="719"/>
      <c r="L112" s="719"/>
      <c r="M112" s="719"/>
      <c r="N112" s="719"/>
      <c r="O112" s="719"/>
      <c r="P112" s="719"/>
      <c r="Q112" s="719"/>
      <c r="R112" s="719"/>
      <c r="S112" s="737"/>
      <c r="T112" s="737">
        <v>0</v>
      </c>
      <c r="U112" s="719">
        <f>U108+U110</f>
        <v>291</v>
      </c>
      <c r="V112" s="719">
        <f t="shared" ref="V112:V113" si="56">V108+V110</f>
        <v>21</v>
      </c>
      <c r="W112" s="737"/>
      <c r="X112" s="737"/>
      <c r="Y112" s="737"/>
      <c r="Z112" s="737"/>
      <c r="AA112" s="737"/>
      <c r="AB112" s="737"/>
      <c r="AC112" s="737"/>
      <c r="AD112" s="737"/>
      <c r="AE112" s="737"/>
      <c r="AF112" s="510"/>
      <c r="AG112" s="510"/>
      <c r="AH112" s="510"/>
      <c r="AI112" s="510"/>
      <c r="AJ112" s="510"/>
      <c r="AK112" s="510"/>
      <c r="AL112" s="510"/>
      <c r="AM112" s="510"/>
      <c r="AN112" s="510"/>
      <c r="AO112" s="510"/>
      <c r="AP112" s="746" t="s">
        <v>454</v>
      </c>
      <c r="AQ112" s="730">
        <v>5</v>
      </c>
      <c r="AR112" s="619"/>
      <c r="AS112" s="746" t="s">
        <v>454</v>
      </c>
      <c r="AT112" s="730">
        <v>13</v>
      </c>
      <c r="AU112" s="619"/>
      <c r="AV112" s="742" t="s">
        <v>455</v>
      </c>
      <c r="AW112" s="730">
        <v>0</v>
      </c>
      <c r="AX112" s="743" t="s">
        <v>456</v>
      </c>
      <c r="AY112" s="730">
        <v>0</v>
      </c>
      <c r="AZ112" s="535"/>
      <c r="BA112" s="510"/>
      <c r="BB112" s="112"/>
      <c r="BC112" s="112"/>
      <c r="BD112" s="112"/>
      <c r="BE112" s="112"/>
    </row>
    <row r="113" spans="1:57" ht="15.75" customHeight="1" x14ac:dyDescent="0.25">
      <c r="A113" s="629"/>
      <c r="B113" s="527"/>
      <c r="C113" s="503"/>
      <c r="D113" s="643" t="s">
        <v>335</v>
      </c>
      <c r="E113" s="740">
        <f t="shared" ref="E113:H113" si="57">E109+E111</f>
        <v>133784953</v>
      </c>
      <c r="F113" s="740">
        <f t="shared" si="57"/>
        <v>133784953</v>
      </c>
      <c r="G113" s="740">
        <f t="shared" si="57"/>
        <v>133784953</v>
      </c>
      <c r="H113" s="740">
        <f t="shared" si="57"/>
        <v>133784953</v>
      </c>
      <c r="I113" s="740">
        <f t="shared" ref="I113" si="58">I109+I111</f>
        <v>133784953</v>
      </c>
      <c r="J113" s="740"/>
      <c r="K113" s="740"/>
      <c r="L113" s="740"/>
      <c r="M113" s="740"/>
      <c r="N113" s="740"/>
      <c r="O113" s="740"/>
      <c r="P113" s="740"/>
      <c r="Q113" s="740"/>
      <c r="R113" s="740"/>
      <c r="S113" s="740"/>
      <c r="T113" s="740">
        <f t="shared" ref="T113:U113" si="59">T109+T111</f>
        <v>6798905</v>
      </c>
      <c r="U113" s="740">
        <f t="shared" si="59"/>
        <v>44345554</v>
      </c>
      <c r="V113" s="740">
        <f t="shared" si="56"/>
        <v>47576857</v>
      </c>
      <c r="W113" s="740"/>
      <c r="X113" s="740"/>
      <c r="Y113" s="740"/>
      <c r="Z113" s="740"/>
      <c r="AA113" s="740"/>
      <c r="AB113" s="740"/>
      <c r="AC113" s="740"/>
      <c r="AD113" s="740"/>
      <c r="AE113" s="740"/>
      <c r="AF113" s="510"/>
      <c r="AG113" s="510"/>
      <c r="AH113" s="510"/>
      <c r="AI113" s="510"/>
      <c r="AJ113" s="510"/>
      <c r="AK113" s="510"/>
      <c r="AL113" s="510"/>
      <c r="AM113" s="510"/>
      <c r="AN113" s="510"/>
      <c r="AO113" s="510"/>
      <c r="AP113" s="746" t="s">
        <v>457</v>
      </c>
      <c r="AQ113" s="730">
        <v>8</v>
      </c>
      <c r="AR113" s="619"/>
      <c r="AS113" s="746" t="s">
        <v>457</v>
      </c>
      <c r="AT113" s="730">
        <v>0</v>
      </c>
      <c r="AU113" s="619"/>
      <c r="AV113" s="742" t="s">
        <v>458</v>
      </c>
      <c r="AW113" s="730">
        <v>21</v>
      </c>
      <c r="AX113" s="743" t="s">
        <v>459</v>
      </c>
      <c r="AY113" s="730">
        <v>19</v>
      </c>
      <c r="AZ113" s="535"/>
      <c r="BA113" s="510"/>
      <c r="BB113" s="112"/>
      <c r="BC113" s="112"/>
      <c r="BD113" s="112"/>
      <c r="BE113" s="112"/>
    </row>
    <row r="114" spans="1:57" ht="26.25" customHeight="1" thickBot="1" x14ac:dyDescent="0.3">
      <c r="A114" s="629"/>
      <c r="B114" s="527"/>
      <c r="C114" s="569"/>
      <c r="D114" s="644"/>
      <c r="E114" s="511"/>
      <c r="F114" s="511"/>
      <c r="G114" s="511"/>
      <c r="H114" s="511"/>
      <c r="I114" s="511"/>
      <c r="J114" s="511"/>
      <c r="K114" s="511"/>
      <c r="L114" s="511"/>
      <c r="M114" s="511"/>
      <c r="N114" s="511"/>
      <c r="O114" s="511"/>
      <c r="P114" s="511"/>
      <c r="Q114" s="511"/>
      <c r="R114" s="511"/>
      <c r="S114" s="511"/>
      <c r="T114" s="511"/>
      <c r="U114" s="511"/>
      <c r="V114" s="511"/>
      <c r="W114" s="511"/>
      <c r="X114" s="511"/>
      <c r="Y114" s="511"/>
      <c r="Z114" s="511"/>
      <c r="AA114" s="511"/>
      <c r="AB114" s="511"/>
      <c r="AC114" s="511"/>
      <c r="AD114" s="511"/>
      <c r="AE114" s="511"/>
      <c r="AF114" s="511"/>
      <c r="AG114" s="511"/>
      <c r="AH114" s="511"/>
      <c r="AI114" s="511"/>
      <c r="AJ114" s="511"/>
      <c r="AK114" s="511"/>
      <c r="AL114" s="511"/>
      <c r="AM114" s="511"/>
      <c r="AN114" s="511"/>
      <c r="AO114" s="511"/>
      <c r="AP114" s="746" t="s">
        <v>460</v>
      </c>
      <c r="AQ114" s="730">
        <v>0</v>
      </c>
      <c r="AR114" s="620"/>
      <c r="AS114" s="746" t="s">
        <v>460</v>
      </c>
      <c r="AT114" s="730">
        <v>0</v>
      </c>
      <c r="AU114" s="620"/>
      <c r="AV114" s="742" t="s">
        <v>461</v>
      </c>
      <c r="AW114" s="730">
        <v>0</v>
      </c>
      <c r="AX114" s="745"/>
      <c r="AY114" s="741"/>
      <c r="AZ114" s="536"/>
      <c r="BA114" s="511"/>
      <c r="BB114" s="112"/>
      <c r="BC114" s="112"/>
      <c r="BD114" s="112"/>
      <c r="BE114" s="112"/>
    </row>
    <row r="115" spans="1:57" ht="22.5" customHeight="1" x14ac:dyDescent="0.25">
      <c r="A115" s="629"/>
      <c r="B115" s="527"/>
      <c r="C115" s="634" t="s">
        <v>476</v>
      </c>
      <c r="D115" s="121" t="s">
        <v>327</v>
      </c>
      <c r="E115" s="719">
        <v>3195</v>
      </c>
      <c r="F115" s="719">
        <v>3195</v>
      </c>
      <c r="G115" s="719">
        <v>3195</v>
      </c>
      <c r="H115" s="719">
        <v>3195</v>
      </c>
      <c r="I115" s="719">
        <v>3195</v>
      </c>
      <c r="J115" s="719"/>
      <c r="K115" s="719"/>
      <c r="L115" s="719"/>
      <c r="M115" s="719"/>
      <c r="N115" s="719"/>
      <c r="O115" s="719"/>
      <c r="P115" s="719"/>
      <c r="Q115" s="719"/>
      <c r="R115" s="721"/>
      <c r="S115" s="721"/>
      <c r="T115" s="721">
        <v>0</v>
      </c>
      <c r="U115" s="719">
        <v>236</v>
      </c>
      <c r="V115" s="719">
        <v>675</v>
      </c>
      <c r="W115" s="721"/>
      <c r="X115" s="721"/>
      <c r="Y115" s="721"/>
      <c r="Z115" s="721"/>
      <c r="AA115" s="721"/>
      <c r="AB115" s="721"/>
      <c r="AC115" s="721"/>
      <c r="AD115" s="721"/>
      <c r="AE115" s="721"/>
      <c r="AF115" s="722"/>
      <c r="AG115" s="723" t="s">
        <v>476</v>
      </c>
      <c r="AH115" s="724"/>
      <c r="AI115" s="724"/>
      <c r="AJ115" s="725" t="s">
        <v>440</v>
      </c>
      <c r="AK115" s="723" t="s">
        <v>476</v>
      </c>
      <c r="AL115" s="727"/>
      <c r="AM115" s="727" t="s">
        <v>441</v>
      </c>
      <c r="AN115" s="728">
        <v>675</v>
      </c>
      <c r="AO115" s="727">
        <v>345</v>
      </c>
      <c r="AP115" s="746" t="s">
        <v>442</v>
      </c>
      <c r="AQ115" s="730">
        <v>0</v>
      </c>
      <c r="AR115" s="747">
        <v>330</v>
      </c>
      <c r="AS115" s="746" t="s">
        <v>442</v>
      </c>
      <c r="AT115" s="730">
        <v>0</v>
      </c>
      <c r="AU115" s="748">
        <v>0</v>
      </c>
      <c r="AV115" s="742" t="s">
        <v>443</v>
      </c>
      <c r="AW115" s="730">
        <v>289</v>
      </c>
      <c r="AX115" s="743" t="s">
        <v>444</v>
      </c>
      <c r="AY115" s="730">
        <v>3</v>
      </c>
      <c r="AZ115" s="744"/>
      <c r="BA115" s="735"/>
      <c r="BB115" s="112"/>
      <c r="BC115" s="112"/>
      <c r="BD115" s="112"/>
      <c r="BE115" s="112"/>
    </row>
    <row r="116" spans="1:57" ht="38.25" customHeight="1" x14ac:dyDescent="0.25">
      <c r="A116" s="629"/>
      <c r="B116" s="527"/>
      <c r="C116" s="503"/>
      <c r="D116" s="122" t="s">
        <v>330</v>
      </c>
      <c r="E116" s="736">
        <v>127772900</v>
      </c>
      <c r="F116" s="736">
        <v>127772900</v>
      </c>
      <c r="G116" s="736">
        <v>127772900</v>
      </c>
      <c r="H116" s="736">
        <v>127772900</v>
      </c>
      <c r="I116" s="736">
        <v>127772900</v>
      </c>
      <c r="J116" s="736"/>
      <c r="K116" s="736"/>
      <c r="L116" s="736"/>
      <c r="M116" s="736"/>
      <c r="N116" s="736"/>
      <c r="O116" s="736"/>
      <c r="P116" s="736"/>
      <c r="Q116" s="736"/>
      <c r="R116" s="736"/>
      <c r="S116" s="736"/>
      <c r="T116" s="736">
        <v>4313000</v>
      </c>
      <c r="U116" s="736">
        <v>38587400</v>
      </c>
      <c r="V116" s="736">
        <v>41564803.649999999</v>
      </c>
      <c r="W116" s="736"/>
      <c r="X116" s="736"/>
      <c r="Y116" s="736"/>
      <c r="Z116" s="736"/>
      <c r="AA116" s="736"/>
      <c r="AB116" s="736"/>
      <c r="AC116" s="736"/>
      <c r="AD116" s="736"/>
      <c r="AE116" s="736"/>
      <c r="AF116" s="510"/>
      <c r="AG116" s="510"/>
      <c r="AH116" s="510"/>
      <c r="AI116" s="510"/>
      <c r="AJ116" s="510"/>
      <c r="AK116" s="510"/>
      <c r="AL116" s="510"/>
      <c r="AM116" s="510"/>
      <c r="AN116" s="510"/>
      <c r="AO116" s="510"/>
      <c r="AP116" s="746" t="s">
        <v>445</v>
      </c>
      <c r="AQ116" s="730">
        <v>140</v>
      </c>
      <c r="AR116" s="619"/>
      <c r="AS116" s="746" t="s">
        <v>445</v>
      </c>
      <c r="AT116" s="730">
        <v>111</v>
      </c>
      <c r="AU116" s="619"/>
      <c r="AV116" s="742" t="s">
        <v>446</v>
      </c>
      <c r="AW116" s="730">
        <v>0</v>
      </c>
      <c r="AX116" s="743" t="s">
        <v>447</v>
      </c>
      <c r="AY116" s="730">
        <v>0</v>
      </c>
      <c r="AZ116" s="535"/>
      <c r="BA116" s="510"/>
      <c r="BB116" s="112"/>
      <c r="BC116" s="112"/>
      <c r="BD116" s="112"/>
      <c r="BE116" s="112"/>
    </row>
    <row r="117" spans="1:57" ht="15.75" customHeight="1" x14ac:dyDescent="0.25">
      <c r="A117" s="629"/>
      <c r="B117" s="527"/>
      <c r="C117" s="503"/>
      <c r="D117" s="123" t="s">
        <v>332</v>
      </c>
      <c r="E117" s="737">
        <v>0</v>
      </c>
      <c r="F117" s="737">
        <v>0</v>
      </c>
      <c r="G117" s="737">
        <v>0</v>
      </c>
      <c r="H117" s="737">
        <v>0</v>
      </c>
      <c r="I117" s="737">
        <v>0</v>
      </c>
      <c r="J117" s="737"/>
      <c r="K117" s="737"/>
      <c r="L117" s="737"/>
      <c r="M117" s="737"/>
      <c r="N117" s="737"/>
      <c r="O117" s="737"/>
      <c r="P117" s="737"/>
      <c r="Q117" s="737"/>
      <c r="R117" s="737"/>
      <c r="S117" s="738"/>
      <c r="T117" s="737"/>
      <c r="U117" s="737">
        <v>0</v>
      </c>
      <c r="V117" s="737">
        <v>0</v>
      </c>
      <c r="W117" s="738"/>
      <c r="X117" s="738"/>
      <c r="Y117" s="738"/>
      <c r="Z117" s="738"/>
      <c r="AA117" s="738"/>
      <c r="AB117" s="738"/>
      <c r="AC117" s="738"/>
      <c r="AD117" s="738"/>
      <c r="AE117" s="738"/>
      <c r="AF117" s="510"/>
      <c r="AG117" s="510"/>
      <c r="AH117" s="510"/>
      <c r="AI117" s="510"/>
      <c r="AJ117" s="510"/>
      <c r="AK117" s="510"/>
      <c r="AL117" s="510"/>
      <c r="AM117" s="510"/>
      <c r="AN117" s="510"/>
      <c r="AO117" s="510"/>
      <c r="AP117" s="746" t="s">
        <v>448</v>
      </c>
      <c r="AQ117" s="730">
        <v>24</v>
      </c>
      <c r="AR117" s="619"/>
      <c r="AS117" s="746" t="s">
        <v>448</v>
      </c>
      <c r="AT117" s="730">
        <v>19</v>
      </c>
      <c r="AU117" s="619"/>
      <c r="AV117" s="742" t="s">
        <v>449</v>
      </c>
      <c r="AW117" s="730">
        <v>0</v>
      </c>
      <c r="AX117" s="743" t="s">
        <v>450</v>
      </c>
      <c r="AY117" s="730">
        <v>2</v>
      </c>
      <c r="AZ117" s="535"/>
      <c r="BA117" s="510"/>
      <c r="BB117" s="112"/>
      <c r="BC117" s="112"/>
      <c r="BD117" s="112"/>
      <c r="BE117" s="112"/>
    </row>
    <row r="118" spans="1:57" ht="38.25" customHeight="1" x14ac:dyDescent="0.25">
      <c r="A118" s="629"/>
      <c r="B118" s="527"/>
      <c r="C118" s="503"/>
      <c r="D118" s="122" t="s">
        <v>333</v>
      </c>
      <c r="E118" s="736">
        <v>6012053</v>
      </c>
      <c r="F118" s="736">
        <v>6012053</v>
      </c>
      <c r="G118" s="736">
        <v>6012053</v>
      </c>
      <c r="H118" s="736">
        <v>6012053</v>
      </c>
      <c r="I118" s="736">
        <v>6012053</v>
      </c>
      <c r="J118" s="737"/>
      <c r="K118" s="737"/>
      <c r="L118" s="737"/>
      <c r="M118" s="737"/>
      <c r="N118" s="737"/>
      <c r="O118" s="737"/>
      <c r="P118" s="737"/>
      <c r="Q118" s="737"/>
      <c r="R118" s="737"/>
      <c r="S118" s="739"/>
      <c r="T118" s="736">
        <v>2485905</v>
      </c>
      <c r="U118" s="736">
        <v>5758154</v>
      </c>
      <c r="V118" s="736">
        <v>6012053.3499999996</v>
      </c>
      <c r="W118" s="737"/>
      <c r="X118" s="737"/>
      <c r="Y118" s="737"/>
      <c r="Z118" s="737"/>
      <c r="AA118" s="737"/>
      <c r="AB118" s="737"/>
      <c r="AC118" s="737"/>
      <c r="AD118" s="737"/>
      <c r="AE118" s="737"/>
      <c r="AF118" s="510"/>
      <c r="AG118" s="510"/>
      <c r="AH118" s="510"/>
      <c r="AI118" s="510"/>
      <c r="AJ118" s="510"/>
      <c r="AK118" s="510"/>
      <c r="AL118" s="510"/>
      <c r="AM118" s="510"/>
      <c r="AN118" s="510"/>
      <c r="AO118" s="510"/>
      <c r="AP118" s="746" t="s">
        <v>451</v>
      </c>
      <c r="AQ118" s="730">
        <v>64</v>
      </c>
      <c r="AR118" s="619"/>
      <c r="AS118" s="746" t="s">
        <v>451</v>
      </c>
      <c r="AT118" s="730">
        <v>57</v>
      </c>
      <c r="AU118" s="619"/>
      <c r="AV118" s="742" t="s">
        <v>452</v>
      </c>
      <c r="AW118" s="730">
        <v>0</v>
      </c>
      <c r="AX118" s="743" t="s">
        <v>453</v>
      </c>
      <c r="AY118" s="730">
        <v>0</v>
      </c>
      <c r="AZ118" s="535"/>
      <c r="BA118" s="510"/>
      <c r="BB118" s="112"/>
      <c r="BC118" s="112"/>
      <c r="BD118" s="112"/>
      <c r="BE118" s="112"/>
    </row>
    <row r="119" spans="1:57" ht="38.25" customHeight="1" x14ac:dyDescent="0.25">
      <c r="A119" s="629"/>
      <c r="B119" s="527"/>
      <c r="C119" s="503"/>
      <c r="D119" s="123" t="s">
        <v>334</v>
      </c>
      <c r="E119" s="719">
        <v>0</v>
      </c>
      <c r="F119" s="719">
        <v>0</v>
      </c>
      <c r="G119" s="719">
        <v>0</v>
      </c>
      <c r="H119" s="719">
        <v>0</v>
      </c>
      <c r="I119" s="719">
        <v>0</v>
      </c>
      <c r="J119" s="719"/>
      <c r="K119" s="719"/>
      <c r="L119" s="719"/>
      <c r="M119" s="719"/>
      <c r="N119" s="719"/>
      <c r="O119" s="719"/>
      <c r="P119" s="719"/>
      <c r="Q119" s="719"/>
      <c r="R119" s="719"/>
      <c r="S119" s="737"/>
      <c r="T119" s="737">
        <v>0</v>
      </c>
      <c r="U119" s="719">
        <f>U115+U117</f>
        <v>236</v>
      </c>
      <c r="V119" s="719">
        <f t="shared" ref="V119:V120" si="60">V115+V117</f>
        <v>675</v>
      </c>
      <c r="W119" s="737"/>
      <c r="X119" s="737"/>
      <c r="Y119" s="737"/>
      <c r="Z119" s="737"/>
      <c r="AA119" s="737"/>
      <c r="AB119" s="737"/>
      <c r="AC119" s="737"/>
      <c r="AD119" s="737"/>
      <c r="AE119" s="737"/>
      <c r="AF119" s="510"/>
      <c r="AG119" s="510"/>
      <c r="AH119" s="510"/>
      <c r="AI119" s="510"/>
      <c r="AJ119" s="510"/>
      <c r="AK119" s="510"/>
      <c r="AL119" s="510"/>
      <c r="AM119" s="510"/>
      <c r="AN119" s="510"/>
      <c r="AO119" s="510"/>
      <c r="AP119" s="746" t="s">
        <v>454</v>
      </c>
      <c r="AQ119" s="730">
        <v>114</v>
      </c>
      <c r="AR119" s="619"/>
      <c r="AS119" s="746" t="s">
        <v>454</v>
      </c>
      <c r="AT119" s="730">
        <v>138</v>
      </c>
      <c r="AU119" s="619"/>
      <c r="AV119" s="742" t="s">
        <v>455</v>
      </c>
      <c r="AW119" s="730">
        <v>76</v>
      </c>
      <c r="AX119" s="743" t="s">
        <v>456</v>
      </c>
      <c r="AY119" s="730">
        <v>0</v>
      </c>
      <c r="AZ119" s="535"/>
      <c r="BA119" s="510"/>
      <c r="BB119" s="112"/>
      <c r="BC119" s="112"/>
      <c r="BD119" s="112"/>
      <c r="BE119" s="112"/>
    </row>
    <row r="120" spans="1:57" ht="15.75" customHeight="1" x14ac:dyDescent="0.25">
      <c r="A120" s="629"/>
      <c r="B120" s="527"/>
      <c r="C120" s="503"/>
      <c r="D120" s="643" t="s">
        <v>335</v>
      </c>
      <c r="E120" s="740">
        <f t="shared" ref="E120:H120" si="61">E116+E118</f>
        <v>133784953</v>
      </c>
      <c r="F120" s="740">
        <f t="shared" si="61"/>
        <v>133784953</v>
      </c>
      <c r="G120" s="740">
        <f t="shared" si="61"/>
        <v>133784953</v>
      </c>
      <c r="H120" s="740">
        <f t="shared" si="61"/>
        <v>133784953</v>
      </c>
      <c r="I120" s="740">
        <f t="shared" ref="I120" si="62">I116+I118</f>
        <v>133784953</v>
      </c>
      <c r="J120" s="740"/>
      <c r="K120" s="740"/>
      <c r="L120" s="740"/>
      <c r="M120" s="740"/>
      <c r="N120" s="740"/>
      <c r="O120" s="740"/>
      <c r="P120" s="740"/>
      <c r="Q120" s="740"/>
      <c r="R120" s="740"/>
      <c r="S120" s="740"/>
      <c r="T120" s="740">
        <f t="shared" ref="T120:U120" si="63">T116+T118</f>
        <v>6798905</v>
      </c>
      <c r="U120" s="740">
        <f t="shared" si="63"/>
        <v>44345554</v>
      </c>
      <c r="V120" s="740">
        <f t="shared" si="60"/>
        <v>47576857</v>
      </c>
      <c r="W120" s="740"/>
      <c r="X120" s="740"/>
      <c r="Y120" s="740"/>
      <c r="Z120" s="740"/>
      <c r="AA120" s="740"/>
      <c r="AB120" s="740"/>
      <c r="AC120" s="740"/>
      <c r="AD120" s="740"/>
      <c r="AE120" s="740"/>
      <c r="AF120" s="510"/>
      <c r="AG120" s="510"/>
      <c r="AH120" s="510"/>
      <c r="AI120" s="510"/>
      <c r="AJ120" s="510"/>
      <c r="AK120" s="510"/>
      <c r="AL120" s="510"/>
      <c r="AM120" s="510"/>
      <c r="AN120" s="510"/>
      <c r="AO120" s="510"/>
      <c r="AP120" s="746" t="s">
        <v>457</v>
      </c>
      <c r="AQ120" s="730">
        <v>3</v>
      </c>
      <c r="AR120" s="619"/>
      <c r="AS120" s="746" t="s">
        <v>457</v>
      </c>
      <c r="AT120" s="730">
        <v>5</v>
      </c>
      <c r="AU120" s="619"/>
      <c r="AV120" s="742" t="s">
        <v>458</v>
      </c>
      <c r="AW120" s="730">
        <v>174</v>
      </c>
      <c r="AX120" s="743" t="s">
        <v>459</v>
      </c>
      <c r="AY120" s="730">
        <v>670</v>
      </c>
      <c r="AZ120" s="535"/>
      <c r="BA120" s="510"/>
      <c r="BB120" s="112"/>
      <c r="BC120" s="112"/>
      <c r="BD120" s="112"/>
      <c r="BE120" s="112"/>
    </row>
    <row r="121" spans="1:57" ht="26.25" customHeight="1" thickBot="1" x14ac:dyDescent="0.3">
      <c r="A121" s="629"/>
      <c r="B121" s="527"/>
      <c r="C121" s="569"/>
      <c r="D121" s="644"/>
      <c r="E121" s="511"/>
      <c r="F121" s="511"/>
      <c r="G121" s="511"/>
      <c r="H121" s="511"/>
      <c r="I121" s="511"/>
      <c r="J121" s="511"/>
      <c r="K121" s="511"/>
      <c r="L121" s="511"/>
      <c r="M121" s="511"/>
      <c r="N121" s="511"/>
      <c r="O121" s="511"/>
      <c r="P121" s="511"/>
      <c r="Q121" s="511"/>
      <c r="R121" s="511"/>
      <c r="S121" s="511"/>
      <c r="T121" s="511"/>
      <c r="U121" s="511"/>
      <c r="V121" s="511"/>
      <c r="W121" s="511"/>
      <c r="X121" s="511"/>
      <c r="Y121" s="511"/>
      <c r="Z121" s="511"/>
      <c r="AA121" s="511"/>
      <c r="AB121" s="511"/>
      <c r="AC121" s="511"/>
      <c r="AD121" s="511"/>
      <c r="AE121" s="511"/>
      <c r="AF121" s="511"/>
      <c r="AG121" s="511"/>
      <c r="AH121" s="511"/>
      <c r="AI121" s="511"/>
      <c r="AJ121" s="511"/>
      <c r="AK121" s="511"/>
      <c r="AL121" s="511"/>
      <c r="AM121" s="511"/>
      <c r="AN121" s="511"/>
      <c r="AO121" s="511"/>
      <c r="AP121" s="746" t="s">
        <v>460</v>
      </c>
      <c r="AQ121" s="730">
        <v>0</v>
      </c>
      <c r="AR121" s="620"/>
      <c r="AS121" s="746" t="s">
        <v>460</v>
      </c>
      <c r="AT121" s="730">
        <v>0</v>
      </c>
      <c r="AU121" s="620"/>
      <c r="AV121" s="742" t="s">
        <v>461</v>
      </c>
      <c r="AW121" s="730">
        <v>136</v>
      </c>
      <c r="AX121" s="745"/>
      <c r="AY121" s="741"/>
      <c r="AZ121" s="536"/>
      <c r="BA121" s="511"/>
      <c r="BB121" s="112"/>
      <c r="BC121" s="112"/>
      <c r="BD121" s="112"/>
      <c r="BE121" s="112"/>
    </row>
    <row r="122" spans="1:57" ht="22.5" customHeight="1" x14ac:dyDescent="0.25">
      <c r="A122" s="629"/>
      <c r="B122" s="527"/>
      <c r="C122" s="634" t="s">
        <v>477</v>
      </c>
      <c r="D122" s="121" t="s">
        <v>327</v>
      </c>
      <c r="E122" s="719">
        <v>3195</v>
      </c>
      <c r="F122" s="719">
        <v>3195</v>
      </c>
      <c r="G122" s="719">
        <v>3195</v>
      </c>
      <c r="H122" s="719">
        <v>3195</v>
      </c>
      <c r="I122" s="719">
        <v>3195</v>
      </c>
      <c r="J122" s="719"/>
      <c r="K122" s="719"/>
      <c r="L122" s="719"/>
      <c r="M122" s="719"/>
      <c r="N122" s="719"/>
      <c r="O122" s="719"/>
      <c r="P122" s="719"/>
      <c r="Q122" s="719"/>
      <c r="R122" s="721"/>
      <c r="S122" s="721"/>
      <c r="T122" s="721">
        <v>17</v>
      </c>
      <c r="U122" s="719">
        <v>279</v>
      </c>
      <c r="V122" s="719">
        <v>736</v>
      </c>
      <c r="W122" s="721"/>
      <c r="X122" s="721"/>
      <c r="Y122" s="721"/>
      <c r="Z122" s="721"/>
      <c r="AA122" s="721"/>
      <c r="AB122" s="721"/>
      <c r="AC122" s="721"/>
      <c r="AD122" s="721"/>
      <c r="AE122" s="721"/>
      <c r="AF122" s="722"/>
      <c r="AG122" s="723" t="s">
        <v>477</v>
      </c>
      <c r="AH122" s="724"/>
      <c r="AI122" s="724"/>
      <c r="AJ122" s="725" t="s">
        <v>440</v>
      </c>
      <c r="AK122" s="723" t="s">
        <v>477</v>
      </c>
      <c r="AL122" s="727"/>
      <c r="AM122" s="727" t="s">
        <v>441</v>
      </c>
      <c r="AN122" s="728">
        <v>736</v>
      </c>
      <c r="AO122" s="727">
        <v>366</v>
      </c>
      <c r="AP122" s="746" t="s">
        <v>442</v>
      </c>
      <c r="AQ122" s="730">
        <v>0</v>
      </c>
      <c r="AR122" s="747">
        <v>370</v>
      </c>
      <c r="AS122" s="746" t="s">
        <v>442</v>
      </c>
      <c r="AT122" s="730">
        <v>0</v>
      </c>
      <c r="AU122" s="748">
        <v>0</v>
      </c>
      <c r="AV122" s="742" t="s">
        <v>443</v>
      </c>
      <c r="AW122" s="730">
        <v>0</v>
      </c>
      <c r="AX122" s="743" t="s">
        <v>444</v>
      </c>
      <c r="AY122" s="730">
        <v>1</v>
      </c>
      <c r="AZ122" s="744"/>
      <c r="BA122" s="735"/>
      <c r="BB122" s="112"/>
      <c r="BC122" s="112"/>
      <c r="BD122" s="112"/>
      <c r="BE122" s="112"/>
    </row>
    <row r="123" spans="1:57" ht="38.25" customHeight="1" x14ac:dyDescent="0.25">
      <c r="A123" s="629"/>
      <c r="B123" s="527"/>
      <c r="C123" s="503"/>
      <c r="D123" s="122" t="s">
        <v>330</v>
      </c>
      <c r="E123" s="736">
        <v>127772900</v>
      </c>
      <c r="F123" s="736">
        <v>127772900</v>
      </c>
      <c r="G123" s="736">
        <v>127772900</v>
      </c>
      <c r="H123" s="736">
        <v>127772900</v>
      </c>
      <c r="I123" s="736">
        <v>127772900</v>
      </c>
      <c r="J123" s="736"/>
      <c r="K123" s="736"/>
      <c r="L123" s="736"/>
      <c r="M123" s="736"/>
      <c r="N123" s="736"/>
      <c r="O123" s="736"/>
      <c r="P123" s="736"/>
      <c r="Q123" s="736"/>
      <c r="R123" s="736"/>
      <c r="S123" s="736"/>
      <c r="T123" s="736">
        <v>4313000</v>
      </c>
      <c r="U123" s="736">
        <v>38587400</v>
      </c>
      <c r="V123" s="736">
        <v>41564803.649999999</v>
      </c>
      <c r="W123" s="736"/>
      <c r="X123" s="736"/>
      <c r="Y123" s="736"/>
      <c r="Z123" s="736"/>
      <c r="AA123" s="736"/>
      <c r="AB123" s="736"/>
      <c r="AC123" s="736"/>
      <c r="AD123" s="736"/>
      <c r="AE123" s="736"/>
      <c r="AF123" s="510"/>
      <c r="AG123" s="510"/>
      <c r="AH123" s="510"/>
      <c r="AI123" s="510"/>
      <c r="AJ123" s="510"/>
      <c r="AK123" s="510"/>
      <c r="AL123" s="510"/>
      <c r="AM123" s="510"/>
      <c r="AN123" s="510"/>
      <c r="AO123" s="510"/>
      <c r="AP123" s="746" t="s">
        <v>445</v>
      </c>
      <c r="AQ123" s="730">
        <v>0</v>
      </c>
      <c r="AR123" s="619"/>
      <c r="AS123" s="746" t="s">
        <v>445</v>
      </c>
      <c r="AT123" s="730">
        <v>0</v>
      </c>
      <c r="AU123" s="619"/>
      <c r="AV123" s="742" t="s">
        <v>446</v>
      </c>
      <c r="AW123" s="730">
        <v>57</v>
      </c>
      <c r="AX123" s="743" t="s">
        <v>447</v>
      </c>
      <c r="AY123" s="730">
        <v>0</v>
      </c>
      <c r="AZ123" s="535"/>
      <c r="BA123" s="510"/>
      <c r="BB123" s="112"/>
      <c r="BC123" s="112"/>
      <c r="BD123" s="112"/>
      <c r="BE123" s="112"/>
    </row>
    <row r="124" spans="1:57" ht="15.75" customHeight="1" x14ac:dyDescent="0.25">
      <c r="A124" s="629"/>
      <c r="B124" s="527"/>
      <c r="C124" s="503"/>
      <c r="D124" s="123" t="s">
        <v>332</v>
      </c>
      <c r="E124" s="737">
        <v>0</v>
      </c>
      <c r="F124" s="737">
        <v>0</v>
      </c>
      <c r="G124" s="737">
        <v>0</v>
      </c>
      <c r="H124" s="737">
        <v>0</v>
      </c>
      <c r="I124" s="737">
        <v>0</v>
      </c>
      <c r="J124" s="737"/>
      <c r="K124" s="737"/>
      <c r="L124" s="737"/>
      <c r="M124" s="737"/>
      <c r="N124" s="737"/>
      <c r="O124" s="737"/>
      <c r="P124" s="737"/>
      <c r="Q124" s="737"/>
      <c r="R124" s="737"/>
      <c r="S124" s="738"/>
      <c r="T124" s="737"/>
      <c r="U124" s="737">
        <v>0</v>
      </c>
      <c r="V124" s="737">
        <v>0</v>
      </c>
      <c r="W124" s="738"/>
      <c r="X124" s="738"/>
      <c r="Y124" s="738"/>
      <c r="Z124" s="738"/>
      <c r="AA124" s="738"/>
      <c r="AB124" s="738"/>
      <c r="AC124" s="738"/>
      <c r="AD124" s="738"/>
      <c r="AE124" s="738"/>
      <c r="AF124" s="510"/>
      <c r="AG124" s="510"/>
      <c r="AH124" s="510"/>
      <c r="AI124" s="510"/>
      <c r="AJ124" s="510"/>
      <c r="AK124" s="510"/>
      <c r="AL124" s="510"/>
      <c r="AM124" s="510"/>
      <c r="AN124" s="510"/>
      <c r="AO124" s="510"/>
      <c r="AP124" s="746" t="s">
        <v>448</v>
      </c>
      <c r="AQ124" s="730">
        <v>26</v>
      </c>
      <c r="AR124" s="619"/>
      <c r="AS124" s="746" t="s">
        <v>448</v>
      </c>
      <c r="AT124" s="730">
        <v>0</v>
      </c>
      <c r="AU124" s="619"/>
      <c r="AV124" s="742" t="s">
        <v>449</v>
      </c>
      <c r="AW124" s="730">
        <v>2</v>
      </c>
      <c r="AX124" s="743" t="s">
        <v>450</v>
      </c>
      <c r="AY124" s="730">
        <v>0</v>
      </c>
      <c r="AZ124" s="535"/>
      <c r="BA124" s="510"/>
      <c r="BB124" s="112"/>
      <c r="BC124" s="112"/>
      <c r="BD124" s="112"/>
      <c r="BE124" s="112"/>
    </row>
    <row r="125" spans="1:57" ht="38.25" customHeight="1" x14ac:dyDescent="0.25">
      <c r="A125" s="629"/>
      <c r="B125" s="527"/>
      <c r="C125" s="503"/>
      <c r="D125" s="122" t="s">
        <v>333</v>
      </c>
      <c r="E125" s="736">
        <v>6012053</v>
      </c>
      <c r="F125" s="736">
        <v>6012053</v>
      </c>
      <c r="G125" s="736">
        <v>6012053</v>
      </c>
      <c r="H125" s="736">
        <v>6012053</v>
      </c>
      <c r="I125" s="736">
        <v>6012053</v>
      </c>
      <c r="J125" s="737"/>
      <c r="K125" s="737"/>
      <c r="L125" s="737"/>
      <c r="M125" s="737"/>
      <c r="N125" s="737"/>
      <c r="O125" s="737"/>
      <c r="P125" s="737"/>
      <c r="Q125" s="737"/>
      <c r="R125" s="737"/>
      <c r="S125" s="739"/>
      <c r="T125" s="736">
        <v>2485905</v>
      </c>
      <c r="U125" s="736">
        <v>5758154</v>
      </c>
      <c r="V125" s="736">
        <v>6012053.3499999996</v>
      </c>
      <c r="W125" s="737"/>
      <c r="X125" s="737"/>
      <c r="Y125" s="737"/>
      <c r="Z125" s="737"/>
      <c r="AA125" s="737"/>
      <c r="AB125" s="737"/>
      <c r="AC125" s="737"/>
      <c r="AD125" s="737"/>
      <c r="AE125" s="737"/>
      <c r="AF125" s="510"/>
      <c r="AG125" s="510"/>
      <c r="AH125" s="510"/>
      <c r="AI125" s="510"/>
      <c r="AJ125" s="510"/>
      <c r="AK125" s="510"/>
      <c r="AL125" s="510"/>
      <c r="AM125" s="510"/>
      <c r="AN125" s="510"/>
      <c r="AO125" s="510"/>
      <c r="AP125" s="746" t="s">
        <v>451</v>
      </c>
      <c r="AQ125" s="730">
        <v>140</v>
      </c>
      <c r="AR125" s="619"/>
      <c r="AS125" s="746" t="s">
        <v>451</v>
      </c>
      <c r="AT125" s="730">
        <v>160</v>
      </c>
      <c r="AU125" s="619"/>
      <c r="AV125" s="742" t="s">
        <v>452</v>
      </c>
      <c r="AW125" s="730">
        <v>0</v>
      </c>
      <c r="AX125" s="743" t="s">
        <v>453</v>
      </c>
      <c r="AY125" s="730">
        <v>0</v>
      </c>
      <c r="AZ125" s="535"/>
      <c r="BA125" s="510"/>
      <c r="BB125" s="112"/>
      <c r="BC125" s="112"/>
      <c r="BD125" s="112"/>
      <c r="BE125" s="112"/>
    </row>
    <row r="126" spans="1:57" ht="38.25" customHeight="1" x14ac:dyDescent="0.25">
      <c r="A126" s="629"/>
      <c r="B126" s="527"/>
      <c r="C126" s="503"/>
      <c r="D126" s="123" t="s">
        <v>334</v>
      </c>
      <c r="E126" s="719">
        <v>0</v>
      </c>
      <c r="F126" s="719">
        <v>0</v>
      </c>
      <c r="G126" s="719">
        <v>0</v>
      </c>
      <c r="H126" s="719">
        <v>0</v>
      </c>
      <c r="I126" s="719">
        <v>0</v>
      </c>
      <c r="J126" s="719"/>
      <c r="K126" s="719"/>
      <c r="L126" s="719"/>
      <c r="M126" s="719"/>
      <c r="N126" s="719"/>
      <c r="O126" s="719"/>
      <c r="P126" s="719"/>
      <c r="Q126" s="719"/>
      <c r="R126" s="719"/>
      <c r="S126" s="737"/>
      <c r="T126" s="737">
        <v>0</v>
      </c>
      <c r="U126" s="719">
        <f>U122+U124</f>
        <v>279</v>
      </c>
      <c r="V126" s="719">
        <f t="shared" ref="V126:V127" si="64">V122+V124</f>
        <v>736</v>
      </c>
      <c r="W126" s="737"/>
      <c r="X126" s="737"/>
      <c r="Y126" s="737"/>
      <c r="Z126" s="737"/>
      <c r="AA126" s="737"/>
      <c r="AB126" s="737"/>
      <c r="AC126" s="737"/>
      <c r="AD126" s="737"/>
      <c r="AE126" s="737"/>
      <c r="AF126" s="510"/>
      <c r="AG126" s="510"/>
      <c r="AH126" s="510"/>
      <c r="AI126" s="510"/>
      <c r="AJ126" s="510"/>
      <c r="AK126" s="510"/>
      <c r="AL126" s="510"/>
      <c r="AM126" s="510"/>
      <c r="AN126" s="510"/>
      <c r="AO126" s="510"/>
      <c r="AP126" s="746" t="s">
        <v>454</v>
      </c>
      <c r="AQ126" s="730">
        <v>191</v>
      </c>
      <c r="AR126" s="619"/>
      <c r="AS126" s="746" t="s">
        <v>454</v>
      </c>
      <c r="AT126" s="730">
        <v>167</v>
      </c>
      <c r="AU126" s="619"/>
      <c r="AV126" s="742" t="s">
        <v>455</v>
      </c>
      <c r="AW126" s="730">
        <v>619</v>
      </c>
      <c r="AX126" s="743" t="s">
        <v>456</v>
      </c>
      <c r="AY126" s="730">
        <v>0</v>
      </c>
      <c r="AZ126" s="535"/>
      <c r="BA126" s="510"/>
      <c r="BB126" s="112"/>
      <c r="BC126" s="112"/>
      <c r="BD126" s="112"/>
      <c r="BE126" s="112"/>
    </row>
    <row r="127" spans="1:57" ht="15.75" customHeight="1" x14ac:dyDescent="0.25">
      <c r="A127" s="629"/>
      <c r="B127" s="527"/>
      <c r="C127" s="503"/>
      <c r="D127" s="643" t="s">
        <v>335</v>
      </c>
      <c r="E127" s="740">
        <f t="shared" ref="E127:H127" si="65">E123+E125</f>
        <v>133784953</v>
      </c>
      <c r="F127" s="740">
        <f t="shared" si="65"/>
        <v>133784953</v>
      </c>
      <c r="G127" s="740">
        <f t="shared" si="65"/>
        <v>133784953</v>
      </c>
      <c r="H127" s="740">
        <f t="shared" si="65"/>
        <v>133784953</v>
      </c>
      <c r="I127" s="740">
        <f t="shared" ref="I127" si="66">I123+I125</f>
        <v>133784953</v>
      </c>
      <c r="J127" s="740"/>
      <c r="K127" s="740"/>
      <c r="L127" s="740"/>
      <c r="M127" s="740"/>
      <c r="N127" s="740"/>
      <c r="O127" s="740"/>
      <c r="P127" s="740"/>
      <c r="Q127" s="740"/>
      <c r="R127" s="740"/>
      <c r="S127" s="740"/>
      <c r="T127" s="740">
        <f t="shared" ref="T127:U127" si="67">T123+T125</f>
        <v>6798905</v>
      </c>
      <c r="U127" s="740">
        <f t="shared" si="67"/>
        <v>44345554</v>
      </c>
      <c r="V127" s="740">
        <f t="shared" si="64"/>
        <v>47576857</v>
      </c>
      <c r="W127" s="740"/>
      <c r="X127" s="740"/>
      <c r="Y127" s="740"/>
      <c r="Z127" s="740"/>
      <c r="AA127" s="740"/>
      <c r="AB127" s="740"/>
      <c r="AC127" s="740"/>
      <c r="AD127" s="740"/>
      <c r="AE127" s="740"/>
      <c r="AF127" s="510"/>
      <c r="AG127" s="510"/>
      <c r="AH127" s="510"/>
      <c r="AI127" s="510"/>
      <c r="AJ127" s="510"/>
      <c r="AK127" s="510"/>
      <c r="AL127" s="510"/>
      <c r="AM127" s="510"/>
      <c r="AN127" s="510"/>
      <c r="AO127" s="510"/>
      <c r="AP127" s="746" t="s">
        <v>457</v>
      </c>
      <c r="AQ127" s="730">
        <v>9</v>
      </c>
      <c r="AR127" s="619"/>
      <c r="AS127" s="746" t="s">
        <v>457</v>
      </c>
      <c r="AT127" s="730">
        <v>12</v>
      </c>
      <c r="AU127" s="619"/>
      <c r="AV127" s="742" t="s">
        <v>458</v>
      </c>
      <c r="AW127" s="730">
        <v>58</v>
      </c>
      <c r="AX127" s="743" t="s">
        <v>459</v>
      </c>
      <c r="AY127" s="730">
        <v>735</v>
      </c>
      <c r="AZ127" s="535"/>
      <c r="BA127" s="510"/>
      <c r="BB127" s="112"/>
      <c r="BC127" s="112"/>
      <c r="BD127" s="112"/>
      <c r="BE127" s="112"/>
    </row>
    <row r="128" spans="1:57" ht="26.25" customHeight="1" thickBot="1" x14ac:dyDescent="0.3">
      <c r="A128" s="629"/>
      <c r="B128" s="527"/>
      <c r="C128" s="569"/>
      <c r="D128" s="644"/>
      <c r="E128" s="511"/>
      <c r="F128" s="511"/>
      <c r="G128" s="511"/>
      <c r="H128" s="511"/>
      <c r="I128" s="511"/>
      <c r="J128" s="511"/>
      <c r="K128" s="511"/>
      <c r="L128" s="511"/>
      <c r="M128" s="511"/>
      <c r="N128" s="511"/>
      <c r="O128" s="511"/>
      <c r="P128" s="511"/>
      <c r="Q128" s="511"/>
      <c r="R128" s="511"/>
      <c r="S128" s="511"/>
      <c r="T128" s="511"/>
      <c r="U128" s="511"/>
      <c r="V128" s="511"/>
      <c r="W128" s="511"/>
      <c r="X128" s="511"/>
      <c r="Y128" s="511"/>
      <c r="Z128" s="511"/>
      <c r="AA128" s="511"/>
      <c r="AB128" s="511"/>
      <c r="AC128" s="511"/>
      <c r="AD128" s="511"/>
      <c r="AE128" s="511"/>
      <c r="AF128" s="511"/>
      <c r="AG128" s="511"/>
      <c r="AH128" s="511"/>
      <c r="AI128" s="511"/>
      <c r="AJ128" s="511"/>
      <c r="AK128" s="511"/>
      <c r="AL128" s="511"/>
      <c r="AM128" s="511"/>
      <c r="AN128" s="511"/>
      <c r="AO128" s="511"/>
      <c r="AP128" s="746" t="s">
        <v>460</v>
      </c>
      <c r="AQ128" s="730">
        <v>0</v>
      </c>
      <c r="AR128" s="620"/>
      <c r="AS128" s="746" t="s">
        <v>460</v>
      </c>
      <c r="AT128" s="730">
        <v>0</v>
      </c>
      <c r="AU128" s="620"/>
      <c r="AV128" s="742" t="s">
        <v>461</v>
      </c>
      <c r="AW128" s="730">
        <v>0</v>
      </c>
      <c r="AX128" s="745"/>
      <c r="AY128" s="741"/>
      <c r="AZ128" s="536"/>
      <c r="BA128" s="511"/>
      <c r="BB128" s="112"/>
      <c r="BC128" s="112"/>
      <c r="BD128" s="112"/>
      <c r="BE128" s="112"/>
    </row>
    <row r="129" spans="1:57" ht="22.5" customHeight="1" x14ac:dyDescent="0.25">
      <c r="A129" s="629"/>
      <c r="B129" s="527"/>
      <c r="C129" s="634" t="s">
        <v>478</v>
      </c>
      <c r="D129" s="121" t="s">
        <v>327</v>
      </c>
      <c r="E129" s="719">
        <v>3195</v>
      </c>
      <c r="F129" s="719">
        <v>3195</v>
      </c>
      <c r="G129" s="719">
        <v>3195</v>
      </c>
      <c r="H129" s="719">
        <v>3195</v>
      </c>
      <c r="I129" s="719">
        <v>3195</v>
      </c>
      <c r="J129" s="719"/>
      <c r="K129" s="719"/>
      <c r="L129" s="719"/>
      <c r="M129" s="719"/>
      <c r="N129" s="719"/>
      <c r="O129" s="719"/>
      <c r="P129" s="719"/>
      <c r="Q129" s="719"/>
      <c r="R129" s="721"/>
      <c r="S129" s="721"/>
      <c r="T129" s="721">
        <v>26</v>
      </c>
      <c r="U129" s="719">
        <v>228</v>
      </c>
      <c r="V129" s="719">
        <v>245</v>
      </c>
      <c r="W129" s="721"/>
      <c r="X129" s="721"/>
      <c r="Y129" s="721"/>
      <c r="Z129" s="721"/>
      <c r="AA129" s="721"/>
      <c r="AB129" s="721"/>
      <c r="AC129" s="721"/>
      <c r="AD129" s="721"/>
      <c r="AE129" s="721"/>
      <c r="AF129" s="722"/>
      <c r="AG129" s="723" t="s">
        <v>478</v>
      </c>
      <c r="AH129" s="724"/>
      <c r="AI129" s="724"/>
      <c r="AJ129" s="725" t="s">
        <v>440</v>
      </c>
      <c r="AK129" s="723" t="s">
        <v>478</v>
      </c>
      <c r="AL129" s="727"/>
      <c r="AM129" s="727" t="s">
        <v>441</v>
      </c>
      <c r="AN129" s="728">
        <v>245</v>
      </c>
      <c r="AO129" s="727">
        <v>110</v>
      </c>
      <c r="AP129" s="746" t="s">
        <v>442</v>
      </c>
      <c r="AQ129" s="730">
        <v>36</v>
      </c>
      <c r="AR129" s="747">
        <v>134</v>
      </c>
      <c r="AS129" s="746" t="s">
        <v>442</v>
      </c>
      <c r="AT129" s="730">
        <v>12</v>
      </c>
      <c r="AU129" s="748">
        <v>1</v>
      </c>
      <c r="AV129" s="742" t="s">
        <v>443</v>
      </c>
      <c r="AW129" s="730">
        <v>221</v>
      </c>
      <c r="AX129" s="743" t="s">
        <v>444</v>
      </c>
      <c r="AY129" s="730">
        <v>2</v>
      </c>
      <c r="AZ129" s="744"/>
      <c r="BA129" s="735"/>
      <c r="BB129" s="112"/>
      <c r="BC129" s="112"/>
      <c r="BD129" s="112"/>
      <c r="BE129" s="112"/>
    </row>
    <row r="130" spans="1:57" ht="38.25" customHeight="1" x14ac:dyDescent="0.25">
      <c r="A130" s="629"/>
      <c r="B130" s="527"/>
      <c r="C130" s="503"/>
      <c r="D130" s="122" t="s">
        <v>330</v>
      </c>
      <c r="E130" s="736">
        <v>127772900</v>
      </c>
      <c r="F130" s="736">
        <v>127772900</v>
      </c>
      <c r="G130" s="736">
        <v>127772900</v>
      </c>
      <c r="H130" s="736">
        <v>127772900</v>
      </c>
      <c r="I130" s="736">
        <v>127772900</v>
      </c>
      <c r="J130" s="736"/>
      <c r="K130" s="736"/>
      <c r="L130" s="736"/>
      <c r="M130" s="736"/>
      <c r="N130" s="736"/>
      <c r="O130" s="736"/>
      <c r="P130" s="736"/>
      <c r="Q130" s="736"/>
      <c r="R130" s="736"/>
      <c r="S130" s="736"/>
      <c r="T130" s="736">
        <v>4313000</v>
      </c>
      <c r="U130" s="736">
        <v>38587400</v>
      </c>
      <c r="V130" s="736">
        <v>41564803.649999999</v>
      </c>
      <c r="W130" s="736"/>
      <c r="X130" s="736"/>
      <c r="Y130" s="736"/>
      <c r="Z130" s="736"/>
      <c r="AA130" s="736"/>
      <c r="AB130" s="736"/>
      <c r="AC130" s="736"/>
      <c r="AD130" s="736"/>
      <c r="AE130" s="736"/>
      <c r="AF130" s="510"/>
      <c r="AG130" s="510"/>
      <c r="AH130" s="510"/>
      <c r="AI130" s="510"/>
      <c r="AJ130" s="510"/>
      <c r="AK130" s="510"/>
      <c r="AL130" s="510"/>
      <c r="AM130" s="510"/>
      <c r="AN130" s="510"/>
      <c r="AO130" s="510"/>
      <c r="AP130" s="746" t="s">
        <v>445</v>
      </c>
      <c r="AQ130" s="730">
        <v>63</v>
      </c>
      <c r="AR130" s="619"/>
      <c r="AS130" s="746" t="s">
        <v>445</v>
      </c>
      <c r="AT130" s="730">
        <v>81</v>
      </c>
      <c r="AU130" s="619"/>
      <c r="AV130" s="742" t="s">
        <v>446</v>
      </c>
      <c r="AW130" s="730">
        <v>21</v>
      </c>
      <c r="AX130" s="743" t="s">
        <v>447</v>
      </c>
      <c r="AY130" s="730">
        <v>0</v>
      </c>
      <c r="AZ130" s="535"/>
      <c r="BA130" s="510"/>
      <c r="BB130" s="112"/>
      <c r="BC130" s="112"/>
      <c r="BD130" s="112"/>
      <c r="BE130" s="112"/>
    </row>
    <row r="131" spans="1:57" ht="15.75" customHeight="1" x14ac:dyDescent="0.25">
      <c r="A131" s="629"/>
      <c r="B131" s="527"/>
      <c r="C131" s="503"/>
      <c r="D131" s="123" t="s">
        <v>332</v>
      </c>
      <c r="E131" s="737">
        <v>0</v>
      </c>
      <c r="F131" s="737">
        <v>0</v>
      </c>
      <c r="G131" s="737">
        <v>0</v>
      </c>
      <c r="H131" s="737">
        <v>0</v>
      </c>
      <c r="I131" s="737">
        <v>0</v>
      </c>
      <c r="J131" s="737"/>
      <c r="K131" s="737"/>
      <c r="L131" s="737"/>
      <c r="M131" s="737"/>
      <c r="N131" s="737"/>
      <c r="O131" s="737"/>
      <c r="P131" s="737"/>
      <c r="Q131" s="737"/>
      <c r="R131" s="737"/>
      <c r="S131" s="738"/>
      <c r="T131" s="737"/>
      <c r="U131" s="737">
        <v>0</v>
      </c>
      <c r="V131" s="737">
        <v>0</v>
      </c>
      <c r="W131" s="738"/>
      <c r="X131" s="738"/>
      <c r="Y131" s="738"/>
      <c r="Z131" s="738"/>
      <c r="AA131" s="738"/>
      <c r="AB131" s="738"/>
      <c r="AC131" s="738"/>
      <c r="AD131" s="738"/>
      <c r="AE131" s="738"/>
      <c r="AF131" s="510"/>
      <c r="AG131" s="510"/>
      <c r="AH131" s="510"/>
      <c r="AI131" s="510"/>
      <c r="AJ131" s="510"/>
      <c r="AK131" s="510"/>
      <c r="AL131" s="510"/>
      <c r="AM131" s="510"/>
      <c r="AN131" s="510"/>
      <c r="AO131" s="510"/>
      <c r="AP131" s="746" t="s">
        <v>448</v>
      </c>
      <c r="AQ131" s="730">
        <v>7</v>
      </c>
      <c r="AR131" s="619"/>
      <c r="AS131" s="746" t="s">
        <v>448</v>
      </c>
      <c r="AT131" s="730">
        <v>2</v>
      </c>
      <c r="AU131" s="619"/>
      <c r="AV131" s="742" t="s">
        <v>449</v>
      </c>
      <c r="AW131" s="730">
        <v>0</v>
      </c>
      <c r="AX131" s="743" t="s">
        <v>450</v>
      </c>
      <c r="AY131" s="730">
        <v>0</v>
      </c>
      <c r="AZ131" s="535"/>
      <c r="BA131" s="510"/>
      <c r="BB131" s="112"/>
      <c r="BC131" s="112"/>
      <c r="BD131" s="112"/>
      <c r="BE131" s="112"/>
    </row>
    <row r="132" spans="1:57" ht="38.25" customHeight="1" x14ac:dyDescent="0.25">
      <c r="A132" s="629"/>
      <c r="B132" s="527"/>
      <c r="C132" s="503"/>
      <c r="D132" s="122" t="s">
        <v>333</v>
      </c>
      <c r="E132" s="736">
        <v>6012053</v>
      </c>
      <c r="F132" s="736">
        <v>6012053</v>
      </c>
      <c r="G132" s="736">
        <v>6012053</v>
      </c>
      <c r="H132" s="736">
        <v>6012053</v>
      </c>
      <c r="I132" s="736">
        <v>6012053</v>
      </c>
      <c r="J132" s="737"/>
      <c r="K132" s="737"/>
      <c r="L132" s="737"/>
      <c r="M132" s="737"/>
      <c r="N132" s="737"/>
      <c r="O132" s="737"/>
      <c r="P132" s="737"/>
      <c r="Q132" s="737"/>
      <c r="R132" s="737"/>
      <c r="S132" s="739"/>
      <c r="T132" s="736">
        <v>2485905</v>
      </c>
      <c r="U132" s="736">
        <v>5758154</v>
      </c>
      <c r="V132" s="736">
        <v>6012053.3499999996</v>
      </c>
      <c r="W132" s="737"/>
      <c r="X132" s="737"/>
      <c r="Y132" s="737"/>
      <c r="Z132" s="737"/>
      <c r="AA132" s="737"/>
      <c r="AB132" s="737"/>
      <c r="AC132" s="737"/>
      <c r="AD132" s="737"/>
      <c r="AE132" s="737"/>
      <c r="AF132" s="510"/>
      <c r="AG132" s="510"/>
      <c r="AH132" s="510"/>
      <c r="AI132" s="510"/>
      <c r="AJ132" s="510"/>
      <c r="AK132" s="510"/>
      <c r="AL132" s="510"/>
      <c r="AM132" s="510"/>
      <c r="AN132" s="510"/>
      <c r="AO132" s="510"/>
      <c r="AP132" s="746" t="s">
        <v>451</v>
      </c>
      <c r="AQ132" s="730">
        <v>4</v>
      </c>
      <c r="AR132" s="619"/>
      <c r="AS132" s="746" t="s">
        <v>451</v>
      </c>
      <c r="AT132" s="730">
        <v>2</v>
      </c>
      <c r="AU132" s="619"/>
      <c r="AV132" s="742" t="s">
        <v>452</v>
      </c>
      <c r="AW132" s="730">
        <v>0</v>
      </c>
      <c r="AX132" s="743" t="s">
        <v>453</v>
      </c>
      <c r="AY132" s="730">
        <v>0</v>
      </c>
      <c r="AZ132" s="535"/>
      <c r="BA132" s="510"/>
      <c r="BB132" s="112"/>
      <c r="BC132" s="112"/>
      <c r="BD132" s="112"/>
      <c r="BE132" s="112"/>
    </row>
    <row r="133" spans="1:57" ht="38.25" customHeight="1" x14ac:dyDescent="0.25">
      <c r="A133" s="629"/>
      <c r="B133" s="527"/>
      <c r="C133" s="503"/>
      <c r="D133" s="123" t="s">
        <v>334</v>
      </c>
      <c r="E133" s="719">
        <v>0</v>
      </c>
      <c r="F133" s="719">
        <v>0</v>
      </c>
      <c r="G133" s="719">
        <v>0</v>
      </c>
      <c r="H133" s="719">
        <v>0</v>
      </c>
      <c r="I133" s="719">
        <v>0</v>
      </c>
      <c r="J133" s="719"/>
      <c r="K133" s="719"/>
      <c r="L133" s="719"/>
      <c r="M133" s="719"/>
      <c r="N133" s="719"/>
      <c r="O133" s="719"/>
      <c r="P133" s="719"/>
      <c r="Q133" s="719"/>
      <c r="R133" s="719"/>
      <c r="S133" s="737"/>
      <c r="T133" s="737">
        <v>0</v>
      </c>
      <c r="U133" s="719">
        <f>U129+U131</f>
        <v>228</v>
      </c>
      <c r="V133" s="719">
        <f t="shared" ref="V133:V134" si="68">V129+V131</f>
        <v>245</v>
      </c>
      <c r="W133" s="737"/>
      <c r="X133" s="737"/>
      <c r="Y133" s="737"/>
      <c r="Z133" s="737"/>
      <c r="AA133" s="737"/>
      <c r="AB133" s="737"/>
      <c r="AC133" s="737"/>
      <c r="AD133" s="737"/>
      <c r="AE133" s="737"/>
      <c r="AF133" s="510"/>
      <c r="AG133" s="510"/>
      <c r="AH133" s="510"/>
      <c r="AI133" s="510"/>
      <c r="AJ133" s="510"/>
      <c r="AK133" s="510"/>
      <c r="AL133" s="510"/>
      <c r="AM133" s="510"/>
      <c r="AN133" s="510"/>
      <c r="AO133" s="510"/>
      <c r="AP133" s="746" t="s">
        <v>454</v>
      </c>
      <c r="AQ133" s="730">
        <v>0</v>
      </c>
      <c r="AR133" s="619"/>
      <c r="AS133" s="746" t="s">
        <v>454</v>
      </c>
      <c r="AT133" s="730">
        <v>1</v>
      </c>
      <c r="AU133" s="619"/>
      <c r="AV133" s="742" t="s">
        <v>455</v>
      </c>
      <c r="AW133" s="730">
        <v>2</v>
      </c>
      <c r="AX133" s="743" t="s">
        <v>456</v>
      </c>
      <c r="AY133" s="730">
        <v>0</v>
      </c>
      <c r="AZ133" s="535"/>
      <c r="BA133" s="510"/>
      <c r="BB133" s="112"/>
      <c r="BC133" s="112"/>
      <c r="BD133" s="112"/>
      <c r="BE133" s="112"/>
    </row>
    <row r="134" spans="1:57" ht="15.75" customHeight="1" x14ac:dyDescent="0.25">
      <c r="A134" s="629"/>
      <c r="B134" s="527"/>
      <c r="C134" s="503"/>
      <c r="D134" s="643" t="s">
        <v>335</v>
      </c>
      <c r="E134" s="740">
        <f t="shared" ref="E134:H134" si="69">E130+E132</f>
        <v>133784953</v>
      </c>
      <c r="F134" s="740">
        <f t="shared" si="69"/>
        <v>133784953</v>
      </c>
      <c r="G134" s="740">
        <f t="shared" si="69"/>
        <v>133784953</v>
      </c>
      <c r="H134" s="740">
        <f t="shared" si="69"/>
        <v>133784953</v>
      </c>
      <c r="I134" s="740">
        <f t="shared" ref="I134" si="70">I130+I132</f>
        <v>133784953</v>
      </c>
      <c r="J134" s="740"/>
      <c r="K134" s="740"/>
      <c r="L134" s="740"/>
      <c r="M134" s="740"/>
      <c r="N134" s="740"/>
      <c r="O134" s="740"/>
      <c r="P134" s="740"/>
      <c r="Q134" s="740"/>
      <c r="R134" s="740"/>
      <c r="S134" s="740"/>
      <c r="T134" s="740">
        <f t="shared" ref="T134:U134" si="71">T130+T132</f>
        <v>6798905</v>
      </c>
      <c r="U134" s="740">
        <f t="shared" si="71"/>
        <v>44345554</v>
      </c>
      <c r="V134" s="740">
        <f t="shared" si="68"/>
        <v>47576857</v>
      </c>
      <c r="W134" s="740"/>
      <c r="X134" s="740"/>
      <c r="Y134" s="740"/>
      <c r="Z134" s="740"/>
      <c r="AA134" s="740"/>
      <c r="AB134" s="740"/>
      <c r="AC134" s="740"/>
      <c r="AD134" s="740"/>
      <c r="AE134" s="740"/>
      <c r="AF134" s="510"/>
      <c r="AG134" s="510"/>
      <c r="AH134" s="510"/>
      <c r="AI134" s="510"/>
      <c r="AJ134" s="510"/>
      <c r="AK134" s="510"/>
      <c r="AL134" s="510"/>
      <c r="AM134" s="510"/>
      <c r="AN134" s="510"/>
      <c r="AO134" s="510"/>
      <c r="AP134" s="746" t="s">
        <v>457</v>
      </c>
      <c r="AQ134" s="730">
        <v>0</v>
      </c>
      <c r="AR134" s="619"/>
      <c r="AS134" s="746" t="s">
        <v>457</v>
      </c>
      <c r="AT134" s="730">
        <v>0</v>
      </c>
      <c r="AU134" s="619"/>
      <c r="AV134" s="742" t="s">
        <v>458</v>
      </c>
      <c r="AW134" s="730">
        <v>1</v>
      </c>
      <c r="AX134" s="743" t="s">
        <v>459</v>
      </c>
      <c r="AY134" s="730">
        <v>243</v>
      </c>
      <c r="AZ134" s="535"/>
      <c r="BA134" s="510"/>
      <c r="BB134" s="112"/>
      <c r="BC134" s="112"/>
      <c r="BD134" s="112"/>
      <c r="BE134" s="112"/>
    </row>
    <row r="135" spans="1:57" ht="26.25" customHeight="1" thickBot="1" x14ac:dyDescent="0.3">
      <c r="A135" s="629"/>
      <c r="B135" s="527"/>
      <c r="C135" s="569"/>
      <c r="D135" s="644"/>
      <c r="E135" s="511"/>
      <c r="F135" s="511"/>
      <c r="G135" s="511"/>
      <c r="H135" s="511"/>
      <c r="I135" s="511"/>
      <c r="J135" s="511"/>
      <c r="K135" s="511"/>
      <c r="L135" s="511"/>
      <c r="M135" s="511"/>
      <c r="N135" s="511"/>
      <c r="O135" s="511"/>
      <c r="P135" s="511"/>
      <c r="Q135" s="511"/>
      <c r="R135" s="511"/>
      <c r="S135" s="511"/>
      <c r="T135" s="511"/>
      <c r="U135" s="511"/>
      <c r="V135" s="511"/>
      <c r="W135" s="511"/>
      <c r="X135" s="511"/>
      <c r="Y135" s="511"/>
      <c r="Z135" s="511"/>
      <c r="AA135" s="511"/>
      <c r="AB135" s="511"/>
      <c r="AC135" s="511"/>
      <c r="AD135" s="511"/>
      <c r="AE135" s="511"/>
      <c r="AF135" s="511"/>
      <c r="AG135" s="511"/>
      <c r="AH135" s="511"/>
      <c r="AI135" s="511"/>
      <c r="AJ135" s="511"/>
      <c r="AK135" s="511"/>
      <c r="AL135" s="511"/>
      <c r="AM135" s="511"/>
      <c r="AN135" s="511"/>
      <c r="AO135" s="511"/>
      <c r="AP135" s="746" t="s">
        <v>460</v>
      </c>
      <c r="AQ135" s="730">
        <v>0</v>
      </c>
      <c r="AR135" s="620"/>
      <c r="AS135" s="746" t="s">
        <v>460</v>
      </c>
      <c r="AT135" s="730">
        <v>0</v>
      </c>
      <c r="AU135" s="620"/>
      <c r="AV135" s="742" t="s">
        <v>461</v>
      </c>
      <c r="AW135" s="730">
        <v>0</v>
      </c>
      <c r="AX135" s="745"/>
      <c r="AY135" s="741"/>
      <c r="AZ135" s="536"/>
      <c r="BA135" s="511"/>
      <c r="BB135" s="112"/>
      <c r="BC135" s="112"/>
      <c r="BD135" s="112"/>
      <c r="BE135" s="112"/>
    </row>
    <row r="136" spans="1:57" ht="22.5" customHeight="1" x14ac:dyDescent="0.25">
      <c r="A136" s="629"/>
      <c r="B136" s="527"/>
      <c r="C136" s="634" t="s">
        <v>479</v>
      </c>
      <c r="D136" s="121" t="s">
        <v>327</v>
      </c>
      <c r="E136" s="719">
        <v>3195</v>
      </c>
      <c r="F136" s="719">
        <v>3195</v>
      </c>
      <c r="G136" s="719">
        <v>3195</v>
      </c>
      <c r="H136" s="719">
        <v>3195</v>
      </c>
      <c r="I136" s="719">
        <v>3195</v>
      </c>
      <c r="J136" s="719"/>
      <c r="K136" s="719"/>
      <c r="L136" s="719"/>
      <c r="M136" s="719"/>
      <c r="N136" s="719"/>
      <c r="O136" s="719"/>
      <c r="P136" s="719"/>
      <c r="Q136" s="719"/>
      <c r="R136" s="721"/>
      <c r="S136" s="721"/>
      <c r="T136" s="721">
        <v>0</v>
      </c>
      <c r="U136" s="719">
        <v>244</v>
      </c>
      <c r="V136" s="719">
        <v>805</v>
      </c>
      <c r="W136" s="721"/>
      <c r="X136" s="721"/>
      <c r="Y136" s="721"/>
      <c r="Z136" s="721"/>
      <c r="AA136" s="721"/>
      <c r="AB136" s="721"/>
      <c r="AC136" s="721"/>
      <c r="AD136" s="721"/>
      <c r="AE136" s="721"/>
      <c r="AF136" s="722"/>
      <c r="AG136" s="723" t="s">
        <v>479</v>
      </c>
      <c r="AH136" s="724"/>
      <c r="AI136" s="724"/>
      <c r="AJ136" s="725" t="s">
        <v>440</v>
      </c>
      <c r="AK136" s="723" t="s">
        <v>479</v>
      </c>
      <c r="AL136" s="727"/>
      <c r="AM136" s="727" t="s">
        <v>441</v>
      </c>
      <c r="AN136" s="728">
        <v>805</v>
      </c>
      <c r="AO136" s="727">
        <v>277</v>
      </c>
      <c r="AP136" s="746" t="s">
        <v>442</v>
      </c>
      <c r="AQ136" s="730">
        <v>19</v>
      </c>
      <c r="AR136" s="747">
        <v>417</v>
      </c>
      <c r="AS136" s="746" t="s">
        <v>442</v>
      </c>
      <c r="AT136" s="730">
        <v>8</v>
      </c>
      <c r="AU136" s="748">
        <v>0</v>
      </c>
      <c r="AV136" s="742" t="s">
        <v>443</v>
      </c>
      <c r="AW136" s="730">
        <v>559</v>
      </c>
      <c r="AX136" s="743" t="s">
        <v>444</v>
      </c>
      <c r="AY136" s="730">
        <v>14</v>
      </c>
      <c r="AZ136" s="744"/>
      <c r="BA136" s="735"/>
      <c r="BB136" s="112"/>
      <c r="BC136" s="112"/>
      <c r="BD136" s="112"/>
      <c r="BE136" s="112"/>
    </row>
    <row r="137" spans="1:57" ht="38.25" customHeight="1" x14ac:dyDescent="0.25">
      <c r="A137" s="629"/>
      <c r="B137" s="527"/>
      <c r="C137" s="503"/>
      <c r="D137" s="122" t="s">
        <v>330</v>
      </c>
      <c r="E137" s="736">
        <v>127772900</v>
      </c>
      <c r="F137" s="736">
        <v>127772900</v>
      </c>
      <c r="G137" s="736">
        <v>127772900</v>
      </c>
      <c r="H137" s="736">
        <v>127772900</v>
      </c>
      <c r="I137" s="736">
        <v>127772900</v>
      </c>
      <c r="J137" s="736"/>
      <c r="K137" s="736"/>
      <c r="L137" s="736"/>
      <c r="M137" s="736"/>
      <c r="N137" s="736"/>
      <c r="O137" s="736"/>
      <c r="P137" s="736"/>
      <c r="Q137" s="736"/>
      <c r="R137" s="736"/>
      <c r="S137" s="736"/>
      <c r="T137" s="736">
        <v>4313000</v>
      </c>
      <c r="U137" s="736">
        <v>38587400</v>
      </c>
      <c r="V137" s="736">
        <v>41564803.649999999</v>
      </c>
      <c r="W137" s="736"/>
      <c r="X137" s="736"/>
      <c r="Y137" s="736"/>
      <c r="Z137" s="736"/>
      <c r="AA137" s="736"/>
      <c r="AB137" s="736"/>
      <c r="AC137" s="736"/>
      <c r="AD137" s="736"/>
      <c r="AE137" s="736"/>
      <c r="AF137" s="510"/>
      <c r="AG137" s="510"/>
      <c r="AH137" s="510"/>
      <c r="AI137" s="510"/>
      <c r="AJ137" s="510"/>
      <c r="AK137" s="510"/>
      <c r="AL137" s="510"/>
      <c r="AM137" s="510"/>
      <c r="AN137" s="510"/>
      <c r="AO137" s="510"/>
      <c r="AP137" s="746" t="s">
        <v>445</v>
      </c>
      <c r="AQ137" s="730">
        <v>296</v>
      </c>
      <c r="AR137" s="619"/>
      <c r="AS137" s="746" t="s">
        <v>445</v>
      </c>
      <c r="AT137" s="730">
        <v>314</v>
      </c>
      <c r="AU137" s="619"/>
      <c r="AV137" s="742" t="s">
        <v>446</v>
      </c>
      <c r="AW137" s="730">
        <v>123</v>
      </c>
      <c r="AX137" s="743" t="s">
        <v>447</v>
      </c>
      <c r="AY137" s="730">
        <v>0</v>
      </c>
      <c r="AZ137" s="535"/>
      <c r="BA137" s="510"/>
      <c r="BB137" s="112"/>
      <c r="BC137" s="112"/>
      <c r="BD137" s="112"/>
      <c r="BE137" s="112"/>
    </row>
    <row r="138" spans="1:57" ht="15.75" customHeight="1" x14ac:dyDescent="0.25">
      <c r="A138" s="629"/>
      <c r="B138" s="527"/>
      <c r="C138" s="503"/>
      <c r="D138" s="123" t="s">
        <v>332</v>
      </c>
      <c r="E138" s="737">
        <v>0</v>
      </c>
      <c r="F138" s="737">
        <v>0</v>
      </c>
      <c r="G138" s="737">
        <v>0</v>
      </c>
      <c r="H138" s="737">
        <v>0</v>
      </c>
      <c r="I138" s="737">
        <v>0</v>
      </c>
      <c r="J138" s="737"/>
      <c r="K138" s="737"/>
      <c r="L138" s="737"/>
      <c r="M138" s="737"/>
      <c r="N138" s="737"/>
      <c r="O138" s="737"/>
      <c r="P138" s="737"/>
      <c r="Q138" s="737"/>
      <c r="R138" s="737"/>
      <c r="S138" s="738"/>
      <c r="T138" s="737"/>
      <c r="U138" s="737">
        <v>0</v>
      </c>
      <c r="V138" s="737">
        <v>0</v>
      </c>
      <c r="W138" s="738"/>
      <c r="X138" s="738"/>
      <c r="Y138" s="738"/>
      <c r="Z138" s="738"/>
      <c r="AA138" s="738"/>
      <c r="AB138" s="738"/>
      <c r="AC138" s="738"/>
      <c r="AD138" s="738"/>
      <c r="AE138" s="738"/>
      <c r="AF138" s="510"/>
      <c r="AG138" s="510"/>
      <c r="AH138" s="510"/>
      <c r="AI138" s="510"/>
      <c r="AJ138" s="510"/>
      <c r="AK138" s="510"/>
      <c r="AL138" s="510"/>
      <c r="AM138" s="510"/>
      <c r="AN138" s="510"/>
      <c r="AO138" s="510"/>
      <c r="AP138" s="746" t="s">
        <v>448</v>
      </c>
      <c r="AQ138" s="730">
        <v>33</v>
      </c>
      <c r="AR138" s="619"/>
      <c r="AS138" s="746" t="s">
        <v>448</v>
      </c>
      <c r="AT138" s="730">
        <v>38</v>
      </c>
      <c r="AU138" s="619"/>
      <c r="AV138" s="742" t="s">
        <v>449</v>
      </c>
      <c r="AW138" s="730">
        <v>0</v>
      </c>
      <c r="AX138" s="743" t="s">
        <v>450</v>
      </c>
      <c r="AY138" s="730">
        <v>7</v>
      </c>
      <c r="AZ138" s="535"/>
      <c r="BA138" s="510"/>
      <c r="BB138" s="112"/>
      <c r="BC138" s="112"/>
      <c r="BD138" s="112"/>
      <c r="BE138" s="112"/>
    </row>
    <row r="139" spans="1:57" ht="38.25" customHeight="1" x14ac:dyDescent="0.25">
      <c r="A139" s="629"/>
      <c r="B139" s="527"/>
      <c r="C139" s="503"/>
      <c r="D139" s="122" t="s">
        <v>333</v>
      </c>
      <c r="E139" s="736">
        <v>6012060</v>
      </c>
      <c r="F139" s="736">
        <v>6012060</v>
      </c>
      <c r="G139" s="736">
        <v>6012060</v>
      </c>
      <c r="H139" s="736">
        <v>6012060</v>
      </c>
      <c r="I139" s="736">
        <v>6012060</v>
      </c>
      <c r="J139" s="737"/>
      <c r="K139" s="737"/>
      <c r="L139" s="737"/>
      <c r="M139" s="737"/>
      <c r="N139" s="737"/>
      <c r="O139" s="737"/>
      <c r="P139" s="737"/>
      <c r="Q139" s="737"/>
      <c r="R139" s="737"/>
      <c r="S139" s="739"/>
      <c r="T139" s="736">
        <v>2485905</v>
      </c>
      <c r="U139" s="736">
        <v>5758154</v>
      </c>
      <c r="V139" s="736">
        <v>6012053.3499999996</v>
      </c>
      <c r="W139" s="737"/>
      <c r="X139" s="737"/>
      <c r="Y139" s="737"/>
      <c r="Z139" s="737"/>
      <c r="AA139" s="737"/>
      <c r="AB139" s="737"/>
      <c r="AC139" s="737"/>
      <c r="AD139" s="737"/>
      <c r="AE139" s="737"/>
      <c r="AF139" s="510"/>
      <c r="AG139" s="510"/>
      <c r="AH139" s="510"/>
      <c r="AI139" s="510"/>
      <c r="AJ139" s="510"/>
      <c r="AK139" s="510"/>
      <c r="AL139" s="510"/>
      <c r="AM139" s="510"/>
      <c r="AN139" s="510"/>
      <c r="AO139" s="510"/>
      <c r="AP139" s="746" t="s">
        <v>451</v>
      </c>
      <c r="AQ139" s="730">
        <v>8</v>
      </c>
      <c r="AR139" s="619"/>
      <c r="AS139" s="746" t="s">
        <v>451</v>
      </c>
      <c r="AT139" s="730">
        <v>18</v>
      </c>
      <c r="AU139" s="619"/>
      <c r="AV139" s="742" t="s">
        <v>452</v>
      </c>
      <c r="AW139" s="730">
        <v>0</v>
      </c>
      <c r="AX139" s="743" t="s">
        <v>453</v>
      </c>
      <c r="AY139" s="730">
        <v>0</v>
      </c>
      <c r="AZ139" s="535"/>
      <c r="BA139" s="510"/>
      <c r="BB139" s="112"/>
      <c r="BC139" s="112"/>
      <c r="BD139" s="112"/>
      <c r="BE139" s="112"/>
    </row>
    <row r="140" spans="1:57" ht="38.25" customHeight="1" x14ac:dyDescent="0.25">
      <c r="A140" s="629"/>
      <c r="B140" s="527"/>
      <c r="C140" s="503"/>
      <c r="D140" s="123" t="s">
        <v>334</v>
      </c>
      <c r="E140" s="719">
        <v>0</v>
      </c>
      <c r="F140" s="719">
        <v>0</v>
      </c>
      <c r="G140" s="719">
        <v>0</v>
      </c>
      <c r="H140" s="719">
        <v>0</v>
      </c>
      <c r="I140" s="719">
        <v>0</v>
      </c>
      <c r="J140" s="719"/>
      <c r="K140" s="719"/>
      <c r="L140" s="719"/>
      <c r="M140" s="719"/>
      <c r="N140" s="719"/>
      <c r="O140" s="719"/>
      <c r="P140" s="719"/>
      <c r="Q140" s="719"/>
      <c r="R140" s="719"/>
      <c r="S140" s="737"/>
      <c r="T140" s="737">
        <v>0</v>
      </c>
      <c r="U140" s="719">
        <f>U136+U138</f>
        <v>244</v>
      </c>
      <c r="V140" s="719">
        <f t="shared" ref="V140:V141" si="72">V136+V138</f>
        <v>805</v>
      </c>
      <c r="W140" s="737"/>
      <c r="X140" s="737"/>
      <c r="Y140" s="737"/>
      <c r="Z140" s="737"/>
      <c r="AA140" s="737"/>
      <c r="AB140" s="737"/>
      <c r="AC140" s="737"/>
      <c r="AD140" s="737"/>
      <c r="AE140" s="737"/>
      <c r="AF140" s="510"/>
      <c r="AG140" s="510"/>
      <c r="AH140" s="510"/>
      <c r="AI140" s="510"/>
      <c r="AJ140" s="510"/>
      <c r="AK140" s="510"/>
      <c r="AL140" s="510"/>
      <c r="AM140" s="510"/>
      <c r="AN140" s="510"/>
      <c r="AO140" s="510"/>
      <c r="AP140" s="746" t="s">
        <v>454</v>
      </c>
      <c r="AQ140" s="730">
        <v>29</v>
      </c>
      <c r="AR140" s="619"/>
      <c r="AS140" s="746" t="s">
        <v>454</v>
      </c>
      <c r="AT140" s="730">
        <v>33</v>
      </c>
      <c r="AU140" s="619"/>
      <c r="AV140" s="742" t="s">
        <v>455</v>
      </c>
      <c r="AW140" s="730">
        <v>70</v>
      </c>
      <c r="AX140" s="743" t="s">
        <v>456</v>
      </c>
      <c r="AY140" s="730">
        <v>0</v>
      </c>
      <c r="AZ140" s="535"/>
      <c r="BA140" s="510"/>
      <c r="BB140" s="112"/>
      <c r="BC140" s="112"/>
      <c r="BD140" s="112"/>
      <c r="BE140" s="112"/>
    </row>
    <row r="141" spans="1:57" ht="15.75" customHeight="1" x14ac:dyDescent="0.25">
      <c r="A141" s="629"/>
      <c r="B141" s="527"/>
      <c r="C141" s="503"/>
      <c r="D141" s="643" t="s">
        <v>335</v>
      </c>
      <c r="E141" s="740">
        <f t="shared" ref="E141:H141" si="73">E137+E139</f>
        <v>133784960</v>
      </c>
      <c r="F141" s="740">
        <f t="shared" si="73"/>
        <v>133784960</v>
      </c>
      <c r="G141" s="740">
        <f t="shared" si="73"/>
        <v>133784960</v>
      </c>
      <c r="H141" s="740">
        <f t="shared" si="73"/>
        <v>133784960</v>
      </c>
      <c r="I141" s="740">
        <f t="shared" ref="I141" si="74">I137+I139</f>
        <v>133784960</v>
      </c>
      <c r="J141" s="740"/>
      <c r="K141" s="740"/>
      <c r="L141" s="740"/>
      <c r="M141" s="740"/>
      <c r="N141" s="740"/>
      <c r="O141" s="740"/>
      <c r="P141" s="740"/>
      <c r="Q141" s="740"/>
      <c r="R141" s="740"/>
      <c r="S141" s="740"/>
      <c r="T141" s="740">
        <f t="shared" ref="T141:U141" si="75">T137+T139</f>
        <v>6798905</v>
      </c>
      <c r="U141" s="740">
        <f t="shared" si="75"/>
        <v>44345554</v>
      </c>
      <c r="V141" s="740">
        <f t="shared" si="72"/>
        <v>47576857</v>
      </c>
      <c r="W141" s="740"/>
      <c r="X141" s="740"/>
      <c r="Y141" s="740"/>
      <c r="Z141" s="740"/>
      <c r="AA141" s="740"/>
      <c r="AB141" s="740"/>
      <c r="AC141" s="740"/>
      <c r="AD141" s="740"/>
      <c r="AE141" s="740"/>
      <c r="AF141" s="510"/>
      <c r="AG141" s="510"/>
      <c r="AH141" s="510"/>
      <c r="AI141" s="510"/>
      <c r="AJ141" s="510"/>
      <c r="AK141" s="510"/>
      <c r="AL141" s="510"/>
      <c r="AM141" s="510"/>
      <c r="AN141" s="510"/>
      <c r="AO141" s="510"/>
      <c r="AP141" s="746" t="s">
        <v>457</v>
      </c>
      <c r="AQ141" s="730">
        <v>3</v>
      </c>
      <c r="AR141" s="619"/>
      <c r="AS141" s="746" t="s">
        <v>457</v>
      </c>
      <c r="AT141" s="730">
        <v>6</v>
      </c>
      <c r="AU141" s="619"/>
      <c r="AV141" s="742" t="s">
        <v>458</v>
      </c>
      <c r="AW141" s="730">
        <v>22</v>
      </c>
      <c r="AX141" s="743" t="s">
        <v>459</v>
      </c>
      <c r="AY141" s="730">
        <v>784</v>
      </c>
      <c r="AZ141" s="535"/>
      <c r="BA141" s="510"/>
      <c r="BB141" s="112"/>
      <c r="BC141" s="112"/>
      <c r="BD141" s="112"/>
      <c r="BE141" s="112"/>
    </row>
    <row r="142" spans="1:57" ht="26.25" customHeight="1" thickBot="1" x14ac:dyDescent="0.3">
      <c r="A142" s="629"/>
      <c r="B142" s="527"/>
      <c r="C142" s="569"/>
      <c r="D142" s="644"/>
      <c r="E142" s="511"/>
      <c r="F142" s="511"/>
      <c r="G142" s="511"/>
      <c r="H142" s="511"/>
      <c r="I142" s="511"/>
      <c r="J142" s="511"/>
      <c r="K142" s="511"/>
      <c r="L142" s="511"/>
      <c r="M142" s="511"/>
      <c r="N142" s="511"/>
      <c r="O142" s="511"/>
      <c r="P142" s="511"/>
      <c r="Q142" s="511"/>
      <c r="R142" s="511"/>
      <c r="S142" s="511"/>
      <c r="T142" s="511"/>
      <c r="U142" s="511"/>
      <c r="V142" s="511"/>
      <c r="W142" s="511"/>
      <c r="X142" s="511"/>
      <c r="Y142" s="511"/>
      <c r="Z142" s="511"/>
      <c r="AA142" s="511"/>
      <c r="AB142" s="511"/>
      <c r="AC142" s="511"/>
      <c r="AD142" s="511"/>
      <c r="AE142" s="511"/>
      <c r="AF142" s="511"/>
      <c r="AG142" s="511"/>
      <c r="AH142" s="511"/>
      <c r="AI142" s="511"/>
      <c r="AJ142" s="511"/>
      <c r="AK142" s="511"/>
      <c r="AL142" s="511"/>
      <c r="AM142" s="511"/>
      <c r="AN142" s="511"/>
      <c r="AO142" s="511"/>
      <c r="AP142" s="746" t="s">
        <v>460</v>
      </c>
      <c r="AQ142" s="730">
        <v>0</v>
      </c>
      <c r="AR142" s="620"/>
      <c r="AS142" s="746" t="s">
        <v>460</v>
      </c>
      <c r="AT142" s="730">
        <v>0</v>
      </c>
      <c r="AU142" s="620"/>
      <c r="AV142" s="742" t="s">
        <v>461</v>
      </c>
      <c r="AW142" s="730">
        <v>0</v>
      </c>
      <c r="AX142" s="745"/>
      <c r="AY142" s="741"/>
      <c r="AZ142" s="536"/>
      <c r="BA142" s="511"/>
      <c r="BB142" s="112"/>
      <c r="BC142" s="112"/>
      <c r="BD142" s="112"/>
      <c r="BE142" s="112"/>
    </row>
    <row r="143" spans="1:57" ht="22.5" customHeight="1" x14ac:dyDescent="0.25">
      <c r="A143" s="629"/>
      <c r="B143" s="527"/>
      <c r="C143" s="634" t="s">
        <v>480</v>
      </c>
      <c r="D143" s="121" t="s">
        <v>327</v>
      </c>
      <c r="E143" s="719">
        <v>3195</v>
      </c>
      <c r="F143" s="719">
        <v>3195</v>
      </c>
      <c r="G143" s="719">
        <v>3195</v>
      </c>
      <c r="H143" s="719">
        <v>3195</v>
      </c>
      <c r="I143" s="719">
        <v>3195</v>
      </c>
      <c r="J143" s="719"/>
      <c r="K143" s="719"/>
      <c r="L143" s="719"/>
      <c r="M143" s="719"/>
      <c r="N143" s="719"/>
      <c r="O143" s="719"/>
      <c r="P143" s="719"/>
      <c r="Q143" s="719"/>
      <c r="R143" s="721"/>
      <c r="S143" s="721"/>
      <c r="T143" s="721">
        <v>0</v>
      </c>
      <c r="U143" s="719">
        <v>0</v>
      </c>
      <c r="V143" s="719">
        <v>27</v>
      </c>
      <c r="W143" s="721"/>
      <c r="X143" s="721"/>
      <c r="Y143" s="721"/>
      <c r="Z143" s="721"/>
      <c r="AA143" s="721"/>
      <c r="AB143" s="721"/>
      <c r="AC143" s="721"/>
      <c r="AD143" s="721"/>
      <c r="AE143" s="721"/>
      <c r="AF143" s="722"/>
      <c r="AG143" s="723" t="s">
        <v>480</v>
      </c>
      <c r="AH143" s="724"/>
      <c r="AI143" s="724"/>
      <c r="AJ143" s="725" t="s">
        <v>440</v>
      </c>
      <c r="AK143" s="723" t="s">
        <v>480</v>
      </c>
      <c r="AL143" s="727"/>
      <c r="AM143" s="727" t="s">
        <v>441</v>
      </c>
      <c r="AN143" s="728">
        <v>27</v>
      </c>
      <c r="AO143" s="727">
        <v>15</v>
      </c>
      <c r="AP143" s="729" t="s">
        <v>442</v>
      </c>
      <c r="AQ143" s="730">
        <v>0</v>
      </c>
      <c r="AR143" s="727">
        <v>12</v>
      </c>
      <c r="AS143" s="729" t="s">
        <v>442</v>
      </c>
      <c r="AT143" s="730">
        <v>0</v>
      </c>
      <c r="AU143" s="731">
        <v>0</v>
      </c>
      <c r="AV143" s="732" t="s">
        <v>443</v>
      </c>
      <c r="AW143" s="730">
        <v>26</v>
      </c>
      <c r="AX143" s="732" t="s">
        <v>444</v>
      </c>
      <c r="AY143" s="730">
        <v>0</v>
      </c>
      <c r="AZ143" s="734"/>
      <c r="BA143" s="735"/>
      <c r="BB143" s="112"/>
      <c r="BC143" s="112"/>
      <c r="BD143" s="112"/>
      <c r="BE143" s="112"/>
    </row>
    <row r="144" spans="1:57" ht="38.25" customHeight="1" x14ac:dyDescent="0.25">
      <c r="A144" s="629"/>
      <c r="B144" s="527"/>
      <c r="C144" s="503"/>
      <c r="D144" s="122" t="s">
        <v>330</v>
      </c>
      <c r="E144" s="736">
        <v>127772900</v>
      </c>
      <c r="F144" s="736">
        <v>127772900</v>
      </c>
      <c r="G144" s="736">
        <v>127772900</v>
      </c>
      <c r="H144" s="736">
        <v>127772900</v>
      </c>
      <c r="I144" s="736">
        <v>127772900</v>
      </c>
      <c r="J144" s="736"/>
      <c r="K144" s="736"/>
      <c r="L144" s="736"/>
      <c r="M144" s="736"/>
      <c r="N144" s="736"/>
      <c r="O144" s="736"/>
      <c r="P144" s="736"/>
      <c r="Q144" s="736"/>
      <c r="R144" s="736"/>
      <c r="S144" s="736"/>
      <c r="T144" s="736">
        <v>4313000</v>
      </c>
      <c r="U144" s="736">
        <v>38587400</v>
      </c>
      <c r="V144" s="736">
        <v>41564803.649999999</v>
      </c>
      <c r="W144" s="736"/>
      <c r="X144" s="736"/>
      <c r="Y144" s="736"/>
      <c r="Z144" s="736"/>
      <c r="AA144" s="736"/>
      <c r="AB144" s="736"/>
      <c r="AC144" s="736"/>
      <c r="AD144" s="736"/>
      <c r="AE144" s="736"/>
      <c r="AF144" s="510"/>
      <c r="AG144" s="510"/>
      <c r="AH144" s="510"/>
      <c r="AI144" s="510"/>
      <c r="AJ144" s="510"/>
      <c r="AK144" s="510"/>
      <c r="AL144" s="510"/>
      <c r="AM144" s="510"/>
      <c r="AN144" s="510"/>
      <c r="AO144" s="510"/>
      <c r="AP144" s="729" t="s">
        <v>445</v>
      </c>
      <c r="AQ144" s="730">
        <v>15</v>
      </c>
      <c r="AR144" s="510"/>
      <c r="AS144" s="729" t="s">
        <v>445</v>
      </c>
      <c r="AT144" s="730">
        <v>11</v>
      </c>
      <c r="AU144" s="510"/>
      <c r="AV144" s="732" t="s">
        <v>446</v>
      </c>
      <c r="AW144" s="730">
        <v>0</v>
      </c>
      <c r="AX144" s="732" t="s">
        <v>447</v>
      </c>
      <c r="AY144" s="730">
        <v>0</v>
      </c>
      <c r="AZ144" s="510"/>
      <c r="BA144" s="510"/>
      <c r="BB144" s="112"/>
      <c r="BC144" s="112"/>
      <c r="BD144" s="112"/>
      <c r="BE144" s="112"/>
    </row>
    <row r="145" spans="1:57" ht="15.75" customHeight="1" x14ac:dyDescent="0.25">
      <c r="A145" s="629"/>
      <c r="B145" s="527"/>
      <c r="C145" s="503"/>
      <c r="D145" s="123" t="s">
        <v>332</v>
      </c>
      <c r="E145" s="737">
        <v>0</v>
      </c>
      <c r="F145" s="737">
        <v>0</v>
      </c>
      <c r="G145" s="737">
        <v>0</v>
      </c>
      <c r="H145" s="737">
        <v>0</v>
      </c>
      <c r="I145" s="737">
        <v>0</v>
      </c>
      <c r="J145" s="737"/>
      <c r="K145" s="737"/>
      <c r="L145" s="737"/>
      <c r="M145" s="737"/>
      <c r="N145" s="737"/>
      <c r="O145" s="737"/>
      <c r="P145" s="737"/>
      <c r="Q145" s="737"/>
      <c r="R145" s="737"/>
      <c r="S145" s="738"/>
      <c r="T145" s="737"/>
      <c r="U145" s="737">
        <v>0</v>
      </c>
      <c r="V145" s="737">
        <v>0</v>
      </c>
      <c r="W145" s="738"/>
      <c r="X145" s="738"/>
      <c r="Y145" s="738"/>
      <c r="Z145" s="738"/>
      <c r="AA145" s="738"/>
      <c r="AB145" s="738"/>
      <c r="AC145" s="738"/>
      <c r="AD145" s="738"/>
      <c r="AE145" s="738"/>
      <c r="AF145" s="510"/>
      <c r="AG145" s="510"/>
      <c r="AH145" s="510"/>
      <c r="AI145" s="510"/>
      <c r="AJ145" s="510"/>
      <c r="AK145" s="510"/>
      <c r="AL145" s="510"/>
      <c r="AM145" s="510"/>
      <c r="AN145" s="510"/>
      <c r="AO145" s="510"/>
      <c r="AP145" s="729" t="s">
        <v>448</v>
      </c>
      <c r="AQ145" s="730">
        <v>0</v>
      </c>
      <c r="AR145" s="510"/>
      <c r="AS145" s="729" t="s">
        <v>448</v>
      </c>
      <c r="AT145" s="730">
        <v>0</v>
      </c>
      <c r="AU145" s="510"/>
      <c r="AV145" s="732" t="s">
        <v>449</v>
      </c>
      <c r="AW145" s="730">
        <v>0</v>
      </c>
      <c r="AX145" s="732" t="s">
        <v>450</v>
      </c>
      <c r="AY145" s="730">
        <v>0</v>
      </c>
      <c r="AZ145" s="510"/>
      <c r="BA145" s="510"/>
      <c r="BB145" s="112"/>
      <c r="BC145" s="112"/>
      <c r="BD145" s="112"/>
      <c r="BE145" s="112"/>
    </row>
    <row r="146" spans="1:57" ht="38.25" customHeight="1" x14ac:dyDescent="0.25">
      <c r="A146" s="629"/>
      <c r="B146" s="527"/>
      <c r="C146" s="503"/>
      <c r="D146" s="122" t="s">
        <v>333</v>
      </c>
      <c r="E146" s="736">
        <v>6012053</v>
      </c>
      <c r="F146" s="736">
        <v>6012053</v>
      </c>
      <c r="G146" s="736">
        <v>6012053</v>
      </c>
      <c r="H146" s="736">
        <v>6012053</v>
      </c>
      <c r="I146" s="736">
        <v>6012053</v>
      </c>
      <c r="J146" s="737"/>
      <c r="K146" s="737"/>
      <c r="L146" s="737"/>
      <c r="M146" s="737"/>
      <c r="N146" s="737"/>
      <c r="O146" s="737"/>
      <c r="P146" s="737"/>
      <c r="Q146" s="737"/>
      <c r="R146" s="737"/>
      <c r="S146" s="739"/>
      <c r="T146" s="736">
        <v>2485905</v>
      </c>
      <c r="U146" s="736">
        <v>5758154</v>
      </c>
      <c r="V146" s="736">
        <v>6012053.3499999996</v>
      </c>
      <c r="W146" s="737"/>
      <c r="X146" s="737"/>
      <c r="Y146" s="737"/>
      <c r="Z146" s="737"/>
      <c r="AA146" s="737"/>
      <c r="AB146" s="737"/>
      <c r="AC146" s="737"/>
      <c r="AD146" s="737"/>
      <c r="AE146" s="737"/>
      <c r="AF146" s="510"/>
      <c r="AG146" s="510"/>
      <c r="AH146" s="510"/>
      <c r="AI146" s="510"/>
      <c r="AJ146" s="510"/>
      <c r="AK146" s="510"/>
      <c r="AL146" s="510"/>
      <c r="AM146" s="510"/>
      <c r="AN146" s="510"/>
      <c r="AO146" s="510"/>
      <c r="AP146" s="729" t="s">
        <v>451</v>
      </c>
      <c r="AQ146" s="730">
        <v>0</v>
      </c>
      <c r="AR146" s="510"/>
      <c r="AS146" s="729" t="s">
        <v>451</v>
      </c>
      <c r="AT146" s="730">
        <v>0</v>
      </c>
      <c r="AU146" s="510"/>
      <c r="AV146" s="732" t="s">
        <v>452</v>
      </c>
      <c r="AW146" s="730">
        <v>0</v>
      </c>
      <c r="AX146" s="732" t="s">
        <v>453</v>
      </c>
      <c r="AY146" s="730">
        <v>0</v>
      </c>
      <c r="AZ146" s="510"/>
      <c r="BA146" s="510"/>
      <c r="BB146" s="112"/>
      <c r="BC146" s="112"/>
      <c r="BD146" s="112"/>
      <c r="BE146" s="112"/>
    </row>
    <row r="147" spans="1:57" ht="38.25" customHeight="1" x14ac:dyDescent="0.25">
      <c r="A147" s="629"/>
      <c r="B147" s="527"/>
      <c r="C147" s="503"/>
      <c r="D147" s="123" t="s">
        <v>334</v>
      </c>
      <c r="E147" s="719">
        <v>0</v>
      </c>
      <c r="F147" s="719">
        <v>0</v>
      </c>
      <c r="G147" s="719">
        <v>0</v>
      </c>
      <c r="H147" s="719">
        <v>0</v>
      </c>
      <c r="I147" s="719">
        <v>0</v>
      </c>
      <c r="J147" s="719"/>
      <c r="K147" s="719"/>
      <c r="L147" s="719"/>
      <c r="M147" s="719"/>
      <c r="N147" s="719"/>
      <c r="O147" s="719"/>
      <c r="P147" s="719"/>
      <c r="Q147" s="719"/>
      <c r="R147" s="719"/>
      <c r="S147" s="737"/>
      <c r="T147" s="737">
        <v>0</v>
      </c>
      <c r="U147" s="719">
        <f>U143+U145</f>
        <v>0</v>
      </c>
      <c r="V147" s="719">
        <f t="shared" ref="V147:V148" si="76">V143+V145</f>
        <v>27</v>
      </c>
      <c r="W147" s="737"/>
      <c r="X147" s="737"/>
      <c r="Y147" s="737"/>
      <c r="Z147" s="737"/>
      <c r="AA147" s="737"/>
      <c r="AB147" s="737"/>
      <c r="AC147" s="737"/>
      <c r="AD147" s="737"/>
      <c r="AE147" s="737"/>
      <c r="AF147" s="510"/>
      <c r="AG147" s="510"/>
      <c r="AH147" s="510"/>
      <c r="AI147" s="510"/>
      <c r="AJ147" s="510"/>
      <c r="AK147" s="510"/>
      <c r="AL147" s="510"/>
      <c r="AM147" s="510"/>
      <c r="AN147" s="510"/>
      <c r="AO147" s="510"/>
      <c r="AP147" s="729" t="s">
        <v>454</v>
      </c>
      <c r="AQ147" s="730">
        <v>0</v>
      </c>
      <c r="AR147" s="510"/>
      <c r="AS147" s="729" t="s">
        <v>454</v>
      </c>
      <c r="AT147" s="730">
        <v>1</v>
      </c>
      <c r="AU147" s="510"/>
      <c r="AV147" s="732" t="s">
        <v>455</v>
      </c>
      <c r="AW147" s="730">
        <v>0</v>
      </c>
      <c r="AX147" s="732" t="s">
        <v>456</v>
      </c>
      <c r="AY147" s="730">
        <v>0</v>
      </c>
      <c r="AZ147" s="510"/>
      <c r="BA147" s="510"/>
      <c r="BB147" s="112"/>
      <c r="BC147" s="112"/>
      <c r="BD147" s="112"/>
      <c r="BE147" s="112"/>
    </row>
    <row r="148" spans="1:57" ht="15.75" customHeight="1" x14ac:dyDescent="0.25">
      <c r="A148" s="629"/>
      <c r="B148" s="527"/>
      <c r="C148" s="503"/>
      <c r="D148" s="643" t="s">
        <v>335</v>
      </c>
      <c r="E148" s="740">
        <f t="shared" ref="E148:H148" si="77">E144+E146</f>
        <v>133784953</v>
      </c>
      <c r="F148" s="740">
        <f t="shared" si="77"/>
        <v>133784953</v>
      </c>
      <c r="G148" s="740">
        <f t="shared" si="77"/>
        <v>133784953</v>
      </c>
      <c r="H148" s="740">
        <f t="shared" si="77"/>
        <v>133784953</v>
      </c>
      <c r="I148" s="740">
        <f t="shared" ref="I148" si="78">I144+I146</f>
        <v>133784953</v>
      </c>
      <c r="J148" s="740"/>
      <c r="K148" s="740"/>
      <c r="L148" s="740"/>
      <c r="M148" s="740"/>
      <c r="N148" s="740"/>
      <c r="O148" s="740"/>
      <c r="P148" s="740"/>
      <c r="Q148" s="740"/>
      <c r="R148" s="740"/>
      <c r="S148" s="740"/>
      <c r="T148" s="740">
        <f t="shared" ref="T148:U148" si="79">T144+T146</f>
        <v>6798905</v>
      </c>
      <c r="U148" s="740">
        <f t="shared" si="79"/>
        <v>44345554</v>
      </c>
      <c r="V148" s="740">
        <f t="shared" si="76"/>
        <v>47576857</v>
      </c>
      <c r="W148" s="740"/>
      <c r="X148" s="740"/>
      <c r="Y148" s="740"/>
      <c r="Z148" s="740"/>
      <c r="AA148" s="740"/>
      <c r="AB148" s="740"/>
      <c r="AC148" s="740"/>
      <c r="AD148" s="740"/>
      <c r="AE148" s="740"/>
      <c r="AF148" s="510"/>
      <c r="AG148" s="510"/>
      <c r="AH148" s="510"/>
      <c r="AI148" s="510"/>
      <c r="AJ148" s="510"/>
      <c r="AK148" s="510"/>
      <c r="AL148" s="510"/>
      <c r="AM148" s="510"/>
      <c r="AN148" s="510"/>
      <c r="AO148" s="510"/>
      <c r="AP148" s="729" t="s">
        <v>457</v>
      </c>
      <c r="AQ148" s="730">
        <v>0</v>
      </c>
      <c r="AR148" s="510"/>
      <c r="AS148" s="729" t="s">
        <v>457</v>
      </c>
      <c r="AT148" s="730">
        <v>0</v>
      </c>
      <c r="AU148" s="510"/>
      <c r="AV148" s="732" t="s">
        <v>458</v>
      </c>
      <c r="AW148" s="730">
        <v>1</v>
      </c>
      <c r="AX148" s="732" t="s">
        <v>459</v>
      </c>
      <c r="AY148" s="730">
        <v>27</v>
      </c>
      <c r="AZ148" s="510"/>
      <c r="BA148" s="510"/>
      <c r="BB148" s="112"/>
      <c r="BC148" s="112"/>
      <c r="BD148" s="112"/>
      <c r="BE148" s="112"/>
    </row>
    <row r="149" spans="1:57" ht="25.5" customHeight="1" x14ac:dyDescent="0.25">
      <c r="A149" s="629"/>
      <c r="B149" s="527"/>
      <c r="C149" s="569"/>
      <c r="D149" s="652"/>
      <c r="E149" s="511"/>
      <c r="F149" s="511"/>
      <c r="G149" s="511"/>
      <c r="H149" s="511"/>
      <c r="I149" s="511"/>
      <c r="J149" s="511"/>
      <c r="K149" s="511"/>
      <c r="L149" s="511"/>
      <c r="M149" s="511"/>
      <c r="N149" s="511"/>
      <c r="O149" s="511"/>
      <c r="P149" s="511"/>
      <c r="Q149" s="511"/>
      <c r="R149" s="511"/>
      <c r="S149" s="511"/>
      <c r="T149" s="511"/>
      <c r="U149" s="511"/>
      <c r="V149" s="511"/>
      <c r="W149" s="511"/>
      <c r="X149" s="511"/>
      <c r="Y149" s="511"/>
      <c r="Z149" s="511"/>
      <c r="AA149" s="511"/>
      <c r="AB149" s="511"/>
      <c r="AC149" s="511"/>
      <c r="AD149" s="511"/>
      <c r="AE149" s="511"/>
      <c r="AF149" s="511"/>
      <c r="AG149" s="511"/>
      <c r="AH149" s="511"/>
      <c r="AI149" s="511"/>
      <c r="AJ149" s="511"/>
      <c r="AK149" s="511"/>
      <c r="AL149" s="511"/>
      <c r="AM149" s="511"/>
      <c r="AN149" s="511"/>
      <c r="AO149" s="511"/>
      <c r="AP149" s="729" t="s">
        <v>460</v>
      </c>
      <c r="AQ149" s="730">
        <v>0</v>
      </c>
      <c r="AR149" s="511"/>
      <c r="AS149" s="729" t="s">
        <v>460</v>
      </c>
      <c r="AT149" s="730">
        <v>0</v>
      </c>
      <c r="AU149" s="511"/>
      <c r="AV149" s="732" t="s">
        <v>461</v>
      </c>
      <c r="AW149" s="730">
        <v>0</v>
      </c>
      <c r="AX149" s="741"/>
      <c r="AY149" s="730">
        <v>0</v>
      </c>
      <c r="AZ149" s="511"/>
      <c r="BA149" s="511"/>
      <c r="BB149" s="112"/>
      <c r="BC149" s="112"/>
      <c r="BD149" s="112"/>
      <c r="BE149" s="112"/>
    </row>
    <row r="150" spans="1:57" ht="18" customHeight="1" x14ac:dyDescent="0.25">
      <c r="A150" s="629"/>
      <c r="B150" s="527"/>
      <c r="C150" s="651" t="s">
        <v>481</v>
      </c>
      <c r="D150" s="123" t="s">
        <v>482</v>
      </c>
      <c r="E150" s="755">
        <f t="shared" ref="E150:H150" si="80">E143+E136+E129+E122+E115+E108+E101+E94+E87+E80+E73+E66+E59+E52+E45+E38+E31+E24+E17+E10</f>
        <v>63911</v>
      </c>
      <c r="F150" s="755">
        <f t="shared" si="80"/>
        <v>63911</v>
      </c>
      <c r="G150" s="755">
        <f t="shared" si="80"/>
        <v>63911</v>
      </c>
      <c r="H150" s="755">
        <f t="shared" si="80"/>
        <v>63911</v>
      </c>
      <c r="I150" s="755">
        <f t="shared" ref="I150" si="81">I143+I136+I129+I122+I115+I108+I101+I94+I87+I80+I73+I66+I59+I52+I45+I38+I31+I24+I17+I10</f>
        <v>63911</v>
      </c>
      <c r="J150" s="755"/>
      <c r="K150" s="755"/>
      <c r="L150" s="755"/>
      <c r="M150" s="755"/>
      <c r="N150" s="755"/>
      <c r="O150" s="755"/>
      <c r="P150" s="755"/>
      <c r="Q150" s="755"/>
      <c r="R150" s="755"/>
      <c r="S150" s="755"/>
      <c r="T150" s="755">
        <f t="shared" ref="T150:T151" si="82">T143+T136+T129+T122+T115+T108+T101+T94+T87+T80+T73+T66+T59+T52+T45+T38+T31+T24+T17+T10</f>
        <v>1739</v>
      </c>
      <c r="U150" s="755">
        <f>U14+U21+U28+U35+U42+U49+U56+U63+U70+U77+U84+U91+U98+U105+U112+U119+U126+U133+U140+U147</f>
        <v>6775</v>
      </c>
      <c r="V150" s="755">
        <f>V14+V21+V28+V35+V42+V49+V56+V63+V70+V77+V84+V91+V98+V105+V112+V119+V126+V133+V140+V147</f>
        <v>25825</v>
      </c>
      <c r="W150" s="755"/>
      <c r="X150" s="755"/>
      <c r="Y150" s="755"/>
      <c r="Z150" s="755"/>
      <c r="AA150" s="755"/>
      <c r="AB150" s="755"/>
      <c r="AC150" s="755"/>
      <c r="AD150" s="755"/>
      <c r="AE150" s="755"/>
      <c r="AF150" s="756"/>
      <c r="AG150" s="757"/>
      <c r="AH150" s="757"/>
      <c r="AI150" s="757"/>
      <c r="AJ150" s="758"/>
      <c r="AK150" s="757"/>
      <c r="AL150" s="757"/>
      <c r="AM150" s="757"/>
      <c r="AN150" s="757"/>
      <c r="AO150" s="757">
        <f>AO10+AO17+AO24+AO31+AO38+AO45+AO52+AO59+AO66+AO73+AO80+AO87+AO94+AO101+AO108+AO115+AO122+AO129+AO136+AO143</f>
        <v>12736</v>
      </c>
      <c r="AP150" s="757"/>
      <c r="AQ150" s="757"/>
      <c r="AR150" s="757">
        <f>AR10+AR17+AR24+AR31+AR38+AR45+AR52+AR59+AR66+AR73+AR80+AR87+AR94+AR101+AR108+AR115+AR122+AR129+AR136+AR143</f>
        <v>12973</v>
      </c>
      <c r="AS150" s="757"/>
      <c r="AT150" s="757"/>
      <c r="AU150" s="757">
        <f>SUM(AU10:AU149)</f>
        <v>5</v>
      </c>
      <c r="AV150" s="757"/>
      <c r="AW150" s="757">
        <f>SUM(AW10:AW149)</f>
        <v>25784</v>
      </c>
      <c r="AX150" s="757"/>
      <c r="AY150" s="757">
        <f t="shared" ref="AY150:AZ150" si="83">SUM(AY10:AY149)</f>
        <v>25825</v>
      </c>
      <c r="AZ150" s="757">
        <f t="shared" si="83"/>
        <v>0</v>
      </c>
      <c r="BA150" s="735"/>
      <c r="BB150" s="112"/>
      <c r="BC150" s="112"/>
      <c r="BD150" s="112"/>
      <c r="BE150" s="112"/>
    </row>
    <row r="151" spans="1:57" ht="15.75" customHeight="1" x14ac:dyDescent="0.25">
      <c r="A151" s="629"/>
      <c r="B151" s="527"/>
      <c r="C151" s="503"/>
      <c r="D151" s="643" t="s">
        <v>483</v>
      </c>
      <c r="E151" s="759">
        <f t="shared" ref="E151:H151" si="84">E144+E137+E130+E123+E116+E109+E102+E95+E88+E81+E74+E67+E60+E53+E46+E39+E32+E25+E18+E11</f>
        <v>2555458000</v>
      </c>
      <c r="F151" s="759">
        <f t="shared" si="84"/>
        <v>2555458000</v>
      </c>
      <c r="G151" s="759">
        <f t="shared" si="84"/>
        <v>2555458000</v>
      </c>
      <c r="H151" s="759">
        <f t="shared" si="84"/>
        <v>2555458000</v>
      </c>
      <c r="I151" s="759">
        <f t="shared" ref="I151" si="85">I144+I137+I130+I123+I116+I109+I102+I95+I88+I81+I74+I67+I60+I53+I46+I39+I32+I25+I18+I11</f>
        <v>2555458000</v>
      </c>
      <c r="J151" s="759"/>
      <c r="K151" s="759"/>
      <c r="L151" s="759"/>
      <c r="M151" s="759"/>
      <c r="N151" s="759"/>
      <c r="O151" s="759"/>
      <c r="P151" s="759"/>
      <c r="Q151" s="759"/>
      <c r="R151" s="759"/>
      <c r="S151" s="757"/>
      <c r="T151" s="759">
        <f t="shared" si="82"/>
        <v>86260000</v>
      </c>
      <c r="U151" s="759">
        <f>U11+U18+U25+U32+U39+U46+U53+U60+U67+U74+U81+U88+U95+U102+U109+U116+U123+U130+U137+U144</f>
        <v>771748000</v>
      </c>
      <c r="V151" s="759">
        <f>V11+V18+V25+V32+V39+V46+V53+V60+V67+V74+V81+V88+V95+V102+V109+V116+V123+V130+V137+V144</f>
        <v>831296072.99999976</v>
      </c>
      <c r="W151" s="759"/>
      <c r="X151" s="759"/>
      <c r="Y151" s="759"/>
      <c r="Z151" s="759"/>
      <c r="AA151" s="759"/>
      <c r="AB151" s="759"/>
      <c r="AC151" s="759"/>
      <c r="AD151" s="759"/>
      <c r="AE151" s="759"/>
      <c r="AF151" s="510"/>
      <c r="AG151" s="510"/>
      <c r="AH151" s="510"/>
      <c r="AI151" s="510"/>
      <c r="AJ151" s="510"/>
      <c r="AK151" s="510"/>
      <c r="AL151" s="510"/>
      <c r="AM151" s="510"/>
      <c r="AN151" s="510"/>
      <c r="AO151" s="510"/>
      <c r="AP151" s="510"/>
      <c r="AQ151" s="510"/>
      <c r="AR151" s="510"/>
      <c r="AS151" s="510"/>
      <c r="AT151" s="510"/>
      <c r="AU151" s="510"/>
      <c r="AV151" s="510"/>
      <c r="AW151" s="510"/>
      <c r="AX151" s="510"/>
      <c r="AY151" s="510"/>
      <c r="AZ151" s="510"/>
      <c r="BA151" s="510"/>
      <c r="BB151" s="112"/>
      <c r="BC151" s="112"/>
      <c r="BD151" s="112"/>
      <c r="BE151" s="112"/>
    </row>
    <row r="152" spans="1:57" ht="15.75" customHeight="1" x14ac:dyDescent="0.25">
      <c r="A152" s="629"/>
      <c r="B152" s="527"/>
      <c r="C152" s="503"/>
      <c r="D152" s="661"/>
      <c r="E152" s="511"/>
      <c r="F152" s="511"/>
      <c r="G152" s="511"/>
      <c r="H152" s="511"/>
      <c r="I152" s="511"/>
      <c r="J152" s="511"/>
      <c r="K152" s="511"/>
      <c r="L152" s="511"/>
      <c r="M152" s="511"/>
      <c r="N152" s="511"/>
      <c r="O152" s="511"/>
      <c r="P152" s="511"/>
      <c r="Q152" s="511"/>
      <c r="R152" s="511"/>
      <c r="S152" s="511"/>
      <c r="T152" s="511"/>
      <c r="U152" s="511"/>
      <c r="V152" s="511"/>
      <c r="W152" s="511"/>
      <c r="X152" s="511"/>
      <c r="Y152" s="511"/>
      <c r="Z152" s="511"/>
      <c r="AA152" s="511"/>
      <c r="AB152" s="511"/>
      <c r="AC152" s="511"/>
      <c r="AD152" s="511"/>
      <c r="AE152" s="511"/>
      <c r="AF152" s="510"/>
      <c r="AG152" s="510"/>
      <c r="AH152" s="510"/>
      <c r="AI152" s="510"/>
      <c r="AJ152" s="510"/>
      <c r="AK152" s="510"/>
      <c r="AL152" s="510"/>
      <c r="AM152" s="510"/>
      <c r="AN152" s="510"/>
      <c r="AO152" s="510"/>
      <c r="AP152" s="510"/>
      <c r="AQ152" s="510"/>
      <c r="AR152" s="510"/>
      <c r="AS152" s="510"/>
      <c r="AT152" s="510"/>
      <c r="AU152" s="510"/>
      <c r="AV152" s="510"/>
      <c r="AW152" s="510"/>
      <c r="AX152" s="510"/>
      <c r="AY152" s="510"/>
      <c r="AZ152" s="510"/>
      <c r="BA152" s="510"/>
      <c r="BB152" s="112"/>
      <c r="BC152" s="112"/>
      <c r="BD152" s="112"/>
      <c r="BE152" s="112"/>
    </row>
    <row r="153" spans="1:57" ht="21.75" customHeight="1" x14ac:dyDescent="0.25">
      <c r="A153" s="629"/>
      <c r="B153" s="527"/>
      <c r="C153" s="503"/>
      <c r="D153" s="124" t="s">
        <v>484</v>
      </c>
      <c r="E153" s="760">
        <v>0</v>
      </c>
      <c r="F153" s="760">
        <v>0</v>
      </c>
      <c r="G153" s="760">
        <v>0</v>
      </c>
      <c r="H153" s="760">
        <v>0</v>
      </c>
      <c r="I153" s="760">
        <v>0</v>
      </c>
      <c r="J153" s="760"/>
      <c r="K153" s="760"/>
      <c r="L153" s="760"/>
      <c r="M153" s="760"/>
      <c r="N153" s="760"/>
      <c r="O153" s="760"/>
      <c r="P153" s="760"/>
      <c r="Q153" s="760"/>
      <c r="R153" s="760"/>
      <c r="S153" s="761"/>
      <c r="T153" s="760">
        <v>0</v>
      </c>
      <c r="U153" s="760">
        <v>0</v>
      </c>
      <c r="V153" s="760">
        <v>0</v>
      </c>
      <c r="W153" s="760"/>
      <c r="X153" s="760"/>
      <c r="Y153" s="760"/>
      <c r="Z153" s="760"/>
      <c r="AA153" s="760"/>
      <c r="AB153" s="760"/>
      <c r="AC153" s="760"/>
      <c r="AD153" s="760"/>
      <c r="AE153" s="760"/>
      <c r="AF153" s="510"/>
      <c r="AG153" s="510"/>
      <c r="AH153" s="510"/>
      <c r="AI153" s="510"/>
      <c r="AJ153" s="510"/>
      <c r="AK153" s="510"/>
      <c r="AL153" s="510"/>
      <c r="AM153" s="510"/>
      <c r="AN153" s="510"/>
      <c r="AO153" s="510"/>
      <c r="AP153" s="510"/>
      <c r="AQ153" s="510"/>
      <c r="AR153" s="510"/>
      <c r="AS153" s="510"/>
      <c r="AT153" s="510"/>
      <c r="AU153" s="510"/>
      <c r="AV153" s="510"/>
      <c r="AW153" s="510"/>
      <c r="AX153" s="510"/>
      <c r="AY153" s="510"/>
      <c r="AZ153" s="510"/>
      <c r="BA153" s="510"/>
      <c r="BB153" s="112"/>
      <c r="BC153" s="112"/>
      <c r="BD153" s="112"/>
      <c r="BE153" s="112"/>
    </row>
    <row r="154" spans="1:57" ht="33.75" customHeight="1" thickBot="1" x14ac:dyDescent="0.3">
      <c r="A154" s="629"/>
      <c r="B154" s="527"/>
      <c r="C154" s="569"/>
      <c r="D154" s="125" t="s">
        <v>485</v>
      </c>
      <c r="E154" s="760">
        <f t="shared" ref="E154:H154" si="86">E146+E139+E132+E125+E118+E111+E104+E97+E90+E83+E76+E69+E62+E55+E48+E41+E34+E27+E20+E13</f>
        <v>120241067</v>
      </c>
      <c r="F154" s="760">
        <f t="shared" si="86"/>
        <v>120241067</v>
      </c>
      <c r="G154" s="760">
        <f t="shared" si="86"/>
        <v>120241067</v>
      </c>
      <c r="H154" s="760">
        <f t="shared" si="86"/>
        <v>120241067</v>
      </c>
      <c r="I154" s="760">
        <f t="shared" ref="I154" si="87">I146+I139+I132+I125+I118+I111+I104+I97+I90+I83+I76+I69+I62+I55+I48+I41+I34+I27+I20+I13</f>
        <v>120241067</v>
      </c>
      <c r="J154" s="760"/>
      <c r="K154" s="760"/>
      <c r="L154" s="760"/>
      <c r="M154" s="760"/>
      <c r="N154" s="760"/>
      <c r="O154" s="760"/>
      <c r="P154" s="760"/>
      <c r="Q154" s="760"/>
      <c r="R154" s="760"/>
      <c r="S154" s="739"/>
      <c r="T154" s="760">
        <f t="shared" ref="T154:U154" si="88">T146+T139+T132+T125+T118+T111+T104+T97+T90+T83+T76+T69+T62+T55+T48+T41+T34+T27+T20+T13</f>
        <v>49718100</v>
      </c>
      <c r="U154" s="760">
        <f t="shared" si="88"/>
        <v>115163067</v>
      </c>
      <c r="V154" s="760">
        <f>V146+V139+V132+V125+V118+V111+V104+V97+V90+V83+V76+V69+V62+V55+V48+V41+V34+V27+V20+V13</f>
        <v>120241066.64999996</v>
      </c>
      <c r="W154" s="760"/>
      <c r="X154" s="760"/>
      <c r="Y154" s="760"/>
      <c r="Z154" s="760"/>
      <c r="AA154" s="760"/>
      <c r="AB154" s="760"/>
      <c r="AC154" s="760"/>
      <c r="AD154" s="760"/>
      <c r="AE154" s="760"/>
      <c r="AF154" s="511"/>
      <c r="AG154" s="762"/>
      <c r="AH154" s="762"/>
      <c r="AI154" s="762"/>
      <c r="AJ154" s="762"/>
      <c r="AK154" s="762"/>
      <c r="AL154" s="511"/>
      <c r="AM154" s="511"/>
      <c r="AN154" s="511"/>
      <c r="AO154" s="511"/>
      <c r="AP154" s="511"/>
      <c r="AQ154" s="511"/>
      <c r="AR154" s="511"/>
      <c r="AS154" s="511"/>
      <c r="AT154" s="511"/>
      <c r="AU154" s="511"/>
      <c r="AV154" s="511"/>
      <c r="AW154" s="511"/>
      <c r="AX154" s="511"/>
      <c r="AY154" s="511"/>
      <c r="AZ154" s="511"/>
      <c r="BA154" s="511"/>
      <c r="BB154" s="112"/>
      <c r="BC154" s="112"/>
      <c r="BD154" s="112"/>
      <c r="BE154" s="112"/>
    </row>
    <row r="155" spans="1:57" ht="63.75" customHeight="1" x14ac:dyDescent="0.25">
      <c r="A155" s="629"/>
      <c r="B155" s="527"/>
      <c r="C155" s="634" t="s">
        <v>486</v>
      </c>
      <c r="D155" s="121" t="s">
        <v>327</v>
      </c>
      <c r="E155" s="737">
        <v>7867</v>
      </c>
      <c r="F155" s="737">
        <v>7867</v>
      </c>
      <c r="G155" s="737">
        <v>7867</v>
      </c>
      <c r="H155" s="737">
        <v>7867</v>
      </c>
      <c r="I155" s="737">
        <v>7867</v>
      </c>
      <c r="J155" s="737"/>
      <c r="K155" s="737"/>
      <c r="L155" s="737"/>
      <c r="M155" s="737"/>
      <c r="N155" s="719"/>
      <c r="O155" s="719"/>
      <c r="P155" s="719"/>
      <c r="Q155" s="719"/>
      <c r="R155" s="721"/>
      <c r="S155" s="720"/>
      <c r="T155" s="721">
        <v>633</v>
      </c>
      <c r="U155" s="737">
        <v>607</v>
      </c>
      <c r="V155" s="737">
        <v>2109</v>
      </c>
      <c r="W155" s="721"/>
      <c r="X155" s="721"/>
      <c r="Y155" s="721"/>
      <c r="Z155" s="721"/>
      <c r="AA155" s="721"/>
      <c r="AB155" s="721"/>
      <c r="AC155" s="721"/>
      <c r="AD155" s="721"/>
      <c r="AE155" s="721"/>
      <c r="AF155" s="722"/>
      <c r="AG155" s="581" t="s">
        <v>487</v>
      </c>
      <c r="AH155" s="581"/>
      <c r="AI155" s="763"/>
      <c r="AJ155" s="725" t="s">
        <v>440</v>
      </c>
      <c r="AK155" s="764" t="s">
        <v>488</v>
      </c>
      <c r="AL155" s="727"/>
      <c r="AM155" s="727" t="s">
        <v>441</v>
      </c>
      <c r="AN155" s="722">
        <v>2109</v>
      </c>
      <c r="AO155" s="727">
        <v>538</v>
      </c>
      <c r="AP155" s="746" t="s">
        <v>442</v>
      </c>
      <c r="AQ155" s="730">
        <v>259</v>
      </c>
      <c r="AR155" s="747">
        <v>1036</v>
      </c>
      <c r="AS155" s="746" t="s">
        <v>442</v>
      </c>
      <c r="AT155" s="730">
        <v>244</v>
      </c>
      <c r="AU155" s="748">
        <v>1</v>
      </c>
      <c r="AV155" s="742" t="s">
        <v>443</v>
      </c>
      <c r="AW155" s="730">
        <v>1991</v>
      </c>
      <c r="AX155" s="743" t="s">
        <v>444</v>
      </c>
      <c r="AY155" s="730">
        <v>7</v>
      </c>
      <c r="AZ155" s="744"/>
      <c r="BA155" s="735"/>
      <c r="BB155" s="112"/>
      <c r="BC155" s="112"/>
      <c r="BD155" s="112"/>
      <c r="BE155" s="112"/>
    </row>
    <row r="156" spans="1:57" ht="66.75" customHeight="1" x14ac:dyDescent="0.25">
      <c r="A156" s="629"/>
      <c r="B156" s="527"/>
      <c r="C156" s="503"/>
      <c r="D156" s="122" t="s">
        <v>330</v>
      </c>
      <c r="E156" s="736">
        <v>167816000</v>
      </c>
      <c r="F156" s="736">
        <v>167816000</v>
      </c>
      <c r="G156" s="736">
        <v>167816000</v>
      </c>
      <c r="H156" s="736">
        <v>167816000</v>
      </c>
      <c r="I156" s="736">
        <v>167816000</v>
      </c>
      <c r="J156" s="736"/>
      <c r="K156" s="736"/>
      <c r="L156" s="736"/>
      <c r="M156" s="736"/>
      <c r="N156" s="736"/>
      <c r="O156" s="736"/>
      <c r="P156" s="736"/>
      <c r="Q156" s="736"/>
      <c r="R156" s="736"/>
      <c r="S156" s="736"/>
      <c r="T156" s="736">
        <v>1492666</v>
      </c>
      <c r="U156" s="736">
        <v>80638500</v>
      </c>
      <c r="V156" s="736">
        <v>82571000</v>
      </c>
      <c r="W156" s="736"/>
      <c r="X156" s="736"/>
      <c r="Y156" s="736"/>
      <c r="Z156" s="736"/>
      <c r="AA156" s="736"/>
      <c r="AB156" s="736"/>
      <c r="AC156" s="736"/>
      <c r="AD156" s="736"/>
      <c r="AE156" s="765"/>
      <c r="AF156" s="510"/>
      <c r="AG156" s="510"/>
      <c r="AH156" s="510"/>
      <c r="AI156" s="510"/>
      <c r="AJ156" s="510"/>
      <c r="AK156" s="510"/>
      <c r="AL156" s="510"/>
      <c r="AM156" s="510"/>
      <c r="AN156" s="510"/>
      <c r="AO156" s="510"/>
      <c r="AP156" s="746" t="s">
        <v>445</v>
      </c>
      <c r="AQ156" s="730">
        <v>711</v>
      </c>
      <c r="AR156" s="619"/>
      <c r="AS156" s="746" t="s">
        <v>445</v>
      </c>
      <c r="AT156" s="730">
        <v>636</v>
      </c>
      <c r="AU156" s="619"/>
      <c r="AV156" s="742" t="s">
        <v>446</v>
      </c>
      <c r="AW156" s="730">
        <v>2</v>
      </c>
      <c r="AX156" s="743" t="s">
        <v>447</v>
      </c>
      <c r="AY156" s="730">
        <v>0</v>
      </c>
      <c r="AZ156" s="535"/>
      <c r="BA156" s="510"/>
      <c r="BB156" s="112"/>
      <c r="BC156" s="112"/>
      <c r="BD156" s="112"/>
      <c r="BE156" s="112"/>
    </row>
    <row r="157" spans="1:57" ht="15.75" customHeight="1" x14ac:dyDescent="0.25">
      <c r="A157" s="629"/>
      <c r="B157" s="527"/>
      <c r="C157" s="503"/>
      <c r="D157" s="123" t="s">
        <v>332</v>
      </c>
      <c r="E157" s="737">
        <v>0</v>
      </c>
      <c r="F157" s="737">
        <v>0</v>
      </c>
      <c r="G157" s="737">
        <v>0</v>
      </c>
      <c r="H157" s="737">
        <v>0</v>
      </c>
      <c r="I157" s="737">
        <v>0</v>
      </c>
      <c r="J157" s="737"/>
      <c r="K157" s="737"/>
      <c r="L157" s="737"/>
      <c r="M157" s="737"/>
      <c r="N157" s="737"/>
      <c r="O157" s="737"/>
      <c r="P157" s="737"/>
      <c r="Q157" s="737"/>
      <c r="R157" s="737"/>
      <c r="S157" s="738"/>
      <c r="T157" s="737">
        <v>0</v>
      </c>
      <c r="U157" s="737">
        <v>0</v>
      </c>
      <c r="V157" s="737">
        <v>0</v>
      </c>
      <c r="W157" s="737"/>
      <c r="X157" s="737"/>
      <c r="Y157" s="737"/>
      <c r="Z157" s="737"/>
      <c r="AA157" s="737"/>
      <c r="AB157" s="737"/>
      <c r="AC157" s="737"/>
      <c r="AD157" s="737"/>
      <c r="AE157" s="738"/>
      <c r="AF157" s="510"/>
      <c r="AG157" s="510"/>
      <c r="AH157" s="510"/>
      <c r="AI157" s="510"/>
      <c r="AJ157" s="510"/>
      <c r="AK157" s="510"/>
      <c r="AL157" s="510"/>
      <c r="AM157" s="510"/>
      <c r="AN157" s="510"/>
      <c r="AO157" s="510"/>
      <c r="AP157" s="746" t="s">
        <v>448</v>
      </c>
      <c r="AQ157" s="730">
        <v>67</v>
      </c>
      <c r="AR157" s="619"/>
      <c r="AS157" s="746" t="s">
        <v>448</v>
      </c>
      <c r="AT157" s="730">
        <v>72</v>
      </c>
      <c r="AU157" s="619"/>
      <c r="AV157" s="742" t="s">
        <v>449</v>
      </c>
      <c r="AW157" s="730">
        <v>10</v>
      </c>
      <c r="AX157" s="743" t="s">
        <v>450</v>
      </c>
      <c r="AY157" s="730">
        <v>2</v>
      </c>
      <c r="AZ157" s="535"/>
      <c r="BA157" s="510"/>
      <c r="BB157" s="112"/>
      <c r="BC157" s="112"/>
      <c r="BD157" s="112"/>
      <c r="BE157" s="112"/>
    </row>
    <row r="158" spans="1:57" ht="38.25" customHeight="1" x14ac:dyDescent="0.25">
      <c r="A158" s="629"/>
      <c r="B158" s="527"/>
      <c r="C158" s="503"/>
      <c r="D158" s="122" t="s">
        <v>333</v>
      </c>
      <c r="E158" s="737">
        <v>13878838</v>
      </c>
      <c r="F158" s="737">
        <v>13878838</v>
      </c>
      <c r="G158" s="737">
        <v>13878838</v>
      </c>
      <c r="H158" s="737">
        <v>13878838</v>
      </c>
      <c r="I158" s="737">
        <v>13878838</v>
      </c>
      <c r="J158" s="737"/>
      <c r="K158" s="737"/>
      <c r="L158" s="737"/>
      <c r="M158" s="737"/>
      <c r="N158" s="737"/>
      <c r="O158" s="737"/>
      <c r="P158" s="737"/>
      <c r="Q158" s="737"/>
      <c r="R158" s="737"/>
      <c r="S158" s="738"/>
      <c r="T158" s="736">
        <v>5277722</v>
      </c>
      <c r="U158" s="736">
        <v>11891767</v>
      </c>
      <c r="V158" s="736">
        <v>13477138.83</v>
      </c>
      <c r="W158" s="737"/>
      <c r="X158" s="737"/>
      <c r="Y158" s="737"/>
      <c r="Z158" s="737"/>
      <c r="AA158" s="737"/>
      <c r="AB158" s="737"/>
      <c r="AC158" s="737"/>
      <c r="AD158" s="737"/>
      <c r="AE158" s="737"/>
      <c r="AF158" s="510"/>
      <c r="AG158" s="510"/>
      <c r="AH158" s="510"/>
      <c r="AI158" s="510"/>
      <c r="AJ158" s="510"/>
      <c r="AK158" s="510"/>
      <c r="AL158" s="510"/>
      <c r="AM158" s="510"/>
      <c r="AN158" s="510"/>
      <c r="AO158" s="510"/>
      <c r="AP158" s="746" t="s">
        <v>451</v>
      </c>
      <c r="AQ158" s="730">
        <v>21</v>
      </c>
      <c r="AR158" s="619"/>
      <c r="AS158" s="746" t="s">
        <v>451</v>
      </c>
      <c r="AT158" s="730">
        <v>28</v>
      </c>
      <c r="AU158" s="619"/>
      <c r="AV158" s="742" t="s">
        <v>452</v>
      </c>
      <c r="AW158" s="730">
        <v>0</v>
      </c>
      <c r="AX158" s="743" t="s">
        <v>453</v>
      </c>
      <c r="AY158" s="730">
        <v>1</v>
      </c>
      <c r="AZ158" s="535"/>
      <c r="BA158" s="510"/>
      <c r="BB158" s="112"/>
      <c r="BC158" s="112"/>
      <c r="BD158" s="112"/>
      <c r="BE158" s="112"/>
    </row>
    <row r="159" spans="1:57" ht="38.25" customHeight="1" x14ac:dyDescent="0.25">
      <c r="A159" s="629"/>
      <c r="B159" s="527"/>
      <c r="C159" s="503"/>
      <c r="D159" s="123" t="s">
        <v>334</v>
      </c>
      <c r="E159" s="737">
        <v>0</v>
      </c>
      <c r="F159" s="737">
        <v>0</v>
      </c>
      <c r="G159" s="737">
        <v>0</v>
      </c>
      <c r="H159" s="737">
        <v>0</v>
      </c>
      <c r="I159" s="737">
        <v>0</v>
      </c>
      <c r="J159" s="737"/>
      <c r="K159" s="737"/>
      <c r="L159" s="737"/>
      <c r="M159" s="737"/>
      <c r="N159" s="737"/>
      <c r="O159" s="737"/>
      <c r="P159" s="737"/>
      <c r="Q159" s="737"/>
      <c r="R159" s="737"/>
      <c r="S159" s="737"/>
      <c r="T159" s="737">
        <v>0</v>
      </c>
      <c r="U159" s="737">
        <f>U155+U157</f>
        <v>607</v>
      </c>
      <c r="V159" s="737">
        <f t="shared" ref="V159:V160" si="89">V155+V157</f>
        <v>2109</v>
      </c>
      <c r="W159" s="737"/>
      <c r="X159" s="737"/>
      <c r="Y159" s="737"/>
      <c r="Z159" s="737"/>
      <c r="AA159" s="737"/>
      <c r="AB159" s="737"/>
      <c r="AC159" s="737"/>
      <c r="AD159" s="737"/>
      <c r="AE159" s="737"/>
      <c r="AF159" s="510"/>
      <c r="AG159" s="510"/>
      <c r="AH159" s="510"/>
      <c r="AI159" s="510"/>
      <c r="AJ159" s="510"/>
      <c r="AK159" s="510"/>
      <c r="AL159" s="510"/>
      <c r="AM159" s="510"/>
      <c r="AN159" s="510"/>
      <c r="AO159" s="510"/>
      <c r="AP159" s="746" t="s">
        <v>454</v>
      </c>
      <c r="AQ159" s="730">
        <v>13</v>
      </c>
      <c r="AR159" s="619"/>
      <c r="AS159" s="746" t="s">
        <v>454</v>
      </c>
      <c r="AT159" s="730">
        <v>44</v>
      </c>
      <c r="AU159" s="619"/>
      <c r="AV159" s="742" t="s">
        <v>455</v>
      </c>
      <c r="AW159" s="730">
        <v>91</v>
      </c>
      <c r="AX159" s="743" t="s">
        <v>456</v>
      </c>
      <c r="AY159" s="730">
        <v>0</v>
      </c>
      <c r="AZ159" s="535"/>
      <c r="BA159" s="510"/>
      <c r="BB159" s="112"/>
      <c r="BC159" s="112"/>
      <c r="BD159" s="112"/>
      <c r="BE159" s="112"/>
    </row>
    <row r="160" spans="1:57" ht="15.75" customHeight="1" x14ac:dyDescent="0.25">
      <c r="A160" s="629"/>
      <c r="B160" s="527"/>
      <c r="C160" s="503"/>
      <c r="D160" s="643" t="s">
        <v>335</v>
      </c>
      <c r="E160" s="740">
        <f t="shared" ref="E160:H160" si="90">E156+E158</f>
        <v>181694838</v>
      </c>
      <c r="F160" s="740">
        <f t="shared" si="90"/>
        <v>181694838</v>
      </c>
      <c r="G160" s="740">
        <f t="shared" si="90"/>
        <v>181694838</v>
      </c>
      <c r="H160" s="740">
        <f t="shared" si="90"/>
        <v>181694838</v>
      </c>
      <c r="I160" s="740">
        <f t="shared" ref="I160" si="91">I156+I158</f>
        <v>181694838</v>
      </c>
      <c r="J160" s="740"/>
      <c r="K160" s="740"/>
      <c r="L160" s="740"/>
      <c r="M160" s="740"/>
      <c r="N160" s="740"/>
      <c r="O160" s="740"/>
      <c r="P160" s="740"/>
      <c r="Q160" s="740"/>
      <c r="R160" s="740"/>
      <c r="S160" s="740"/>
      <c r="T160" s="740">
        <f t="shared" ref="T160:U160" si="92">T156+T158</f>
        <v>6770388</v>
      </c>
      <c r="U160" s="740">
        <f t="shared" si="92"/>
        <v>92530267</v>
      </c>
      <c r="V160" s="740">
        <f t="shared" si="89"/>
        <v>96048138.829999998</v>
      </c>
      <c r="W160" s="740"/>
      <c r="X160" s="740"/>
      <c r="Y160" s="740"/>
      <c r="Z160" s="740"/>
      <c r="AA160" s="740"/>
      <c r="AB160" s="740"/>
      <c r="AC160" s="740"/>
      <c r="AD160" s="740"/>
      <c r="AE160" s="740"/>
      <c r="AF160" s="510"/>
      <c r="AG160" s="510"/>
      <c r="AH160" s="510"/>
      <c r="AI160" s="510"/>
      <c r="AJ160" s="510"/>
      <c r="AK160" s="510"/>
      <c r="AL160" s="510"/>
      <c r="AM160" s="510"/>
      <c r="AN160" s="510"/>
      <c r="AO160" s="510"/>
      <c r="AP160" s="746" t="s">
        <v>457</v>
      </c>
      <c r="AQ160" s="730">
        <v>1</v>
      </c>
      <c r="AR160" s="619"/>
      <c r="AS160" s="746" t="s">
        <v>457</v>
      </c>
      <c r="AT160" s="730">
        <v>12</v>
      </c>
      <c r="AU160" s="619"/>
      <c r="AV160" s="742" t="s">
        <v>458</v>
      </c>
      <c r="AW160" s="730">
        <v>15</v>
      </c>
      <c r="AX160" s="743" t="s">
        <v>459</v>
      </c>
      <c r="AY160" s="730">
        <v>2099</v>
      </c>
      <c r="AZ160" s="535"/>
      <c r="BA160" s="510"/>
      <c r="BB160" s="112"/>
      <c r="BC160" s="112"/>
      <c r="BD160" s="112"/>
      <c r="BE160" s="112"/>
    </row>
    <row r="161" spans="1:57" ht="26.25" customHeight="1" thickBot="1" x14ac:dyDescent="0.3">
      <c r="A161" s="629"/>
      <c r="B161" s="527"/>
      <c r="C161" s="569"/>
      <c r="D161" s="652"/>
      <c r="E161" s="511"/>
      <c r="F161" s="511"/>
      <c r="G161" s="511"/>
      <c r="H161" s="511"/>
      <c r="I161" s="511"/>
      <c r="J161" s="511"/>
      <c r="K161" s="511"/>
      <c r="L161" s="511"/>
      <c r="M161" s="511"/>
      <c r="N161" s="511"/>
      <c r="O161" s="511"/>
      <c r="P161" s="511"/>
      <c r="Q161" s="511"/>
      <c r="R161" s="511"/>
      <c r="S161" s="511"/>
      <c r="T161" s="511"/>
      <c r="U161" s="511"/>
      <c r="V161" s="511"/>
      <c r="W161" s="511"/>
      <c r="X161" s="511"/>
      <c r="Y161" s="511"/>
      <c r="Z161" s="511"/>
      <c r="AA161" s="511"/>
      <c r="AB161" s="511"/>
      <c r="AC161" s="511"/>
      <c r="AD161" s="511"/>
      <c r="AE161" s="511"/>
      <c r="AF161" s="511"/>
      <c r="AG161" s="762"/>
      <c r="AH161" s="762"/>
      <c r="AI161" s="762"/>
      <c r="AJ161" s="511"/>
      <c r="AK161" s="762"/>
      <c r="AL161" s="511"/>
      <c r="AM161" s="511"/>
      <c r="AN161" s="511"/>
      <c r="AO161" s="511"/>
      <c r="AP161" s="746" t="s">
        <v>460</v>
      </c>
      <c r="AQ161" s="730">
        <v>0</v>
      </c>
      <c r="AR161" s="620"/>
      <c r="AS161" s="746" t="s">
        <v>460</v>
      </c>
      <c r="AT161" s="730">
        <v>0</v>
      </c>
      <c r="AU161" s="620"/>
      <c r="AV161" s="742" t="s">
        <v>461</v>
      </c>
      <c r="AW161" s="730">
        <v>0</v>
      </c>
      <c r="AX161" s="745"/>
      <c r="AY161" s="741"/>
      <c r="AZ161" s="536"/>
      <c r="BA161" s="511"/>
      <c r="BB161" s="112"/>
      <c r="BC161" s="112"/>
      <c r="BD161" s="112"/>
      <c r="BE161" s="112"/>
    </row>
    <row r="162" spans="1:57" ht="53.25" customHeight="1" x14ac:dyDescent="0.25">
      <c r="A162" s="629"/>
      <c r="B162" s="527"/>
      <c r="C162" s="634" t="s">
        <v>489</v>
      </c>
      <c r="D162" s="121" t="s">
        <v>327</v>
      </c>
      <c r="E162" s="737">
        <v>7867</v>
      </c>
      <c r="F162" s="737">
        <v>7867</v>
      </c>
      <c r="G162" s="737">
        <v>7867</v>
      </c>
      <c r="H162" s="737">
        <v>7867</v>
      </c>
      <c r="I162" s="737">
        <v>7867</v>
      </c>
      <c r="J162" s="737"/>
      <c r="K162" s="737"/>
      <c r="L162" s="737"/>
      <c r="M162" s="737"/>
      <c r="N162" s="719"/>
      <c r="O162" s="719"/>
      <c r="P162" s="719"/>
      <c r="Q162" s="719"/>
      <c r="R162" s="721"/>
      <c r="S162" s="720"/>
      <c r="T162" s="721">
        <v>944</v>
      </c>
      <c r="U162" s="737">
        <v>92</v>
      </c>
      <c r="V162" s="737">
        <v>4005</v>
      </c>
      <c r="W162" s="721"/>
      <c r="X162" s="721"/>
      <c r="Y162" s="721"/>
      <c r="Z162" s="721"/>
      <c r="AA162" s="721"/>
      <c r="AB162" s="721"/>
      <c r="AC162" s="721"/>
      <c r="AD162" s="721"/>
      <c r="AE162" s="721"/>
      <c r="AF162" s="722"/>
      <c r="AG162" s="581" t="s">
        <v>490</v>
      </c>
      <c r="AH162" s="581"/>
      <c r="AI162" s="766"/>
      <c r="AJ162" s="725" t="s">
        <v>440</v>
      </c>
      <c r="AK162" s="764" t="s">
        <v>488</v>
      </c>
      <c r="AL162" s="727"/>
      <c r="AM162" s="727" t="s">
        <v>441</v>
      </c>
      <c r="AN162" s="722">
        <v>4004</v>
      </c>
      <c r="AO162" s="727">
        <v>1264</v>
      </c>
      <c r="AP162" s="746" t="s">
        <v>442</v>
      </c>
      <c r="AQ162" s="730">
        <v>11</v>
      </c>
      <c r="AR162" s="747">
        <v>2737</v>
      </c>
      <c r="AS162" s="746" t="s">
        <v>442</v>
      </c>
      <c r="AT162" s="730">
        <v>10</v>
      </c>
      <c r="AU162" s="748">
        <v>4</v>
      </c>
      <c r="AV162" s="742" t="s">
        <v>443</v>
      </c>
      <c r="AW162" s="730">
        <v>3474</v>
      </c>
      <c r="AX162" s="743" t="s">
        <v>444</v>
      </c>
      <c r="AY162" s="730">
        <v>22</v>
      </c>
      <c r="AZ162" s="744"/>
      <c r="BA162" s="735"/>
      <c r="BB162" s="112"/>
      <c r="BC162" s="112"/>
      <c r="BD162" s="112"/>
      <c r="BE162" s="112"/>
    </row>
    <row r="163" spans="1:57" ht="53.25" customHeight="1" x14ac:dyDescent="0.25">
      <c r="A163" s="629"/>
      <c r="B163" s="527"/>
      <c r="C163" s="503"/>
      <c r="D163" s="122" t="s">
        <v>330</v>
      </c>
      <c r="E163" s="736">
        <v>167816000</v>
      </c>
      <c r="F163" s="736">
        <v>167816000</v>
      </c>
      <c r="G163" s="736">
        <v>167816000</v>
      </c>
      <c r="H163" s="736">
        <v>167816000</v>
      </c>
      <c r="I163" s="736">
        <v>167816000</v>
      </c>
      <c r="J163" s="736"/>
      <c r="K163" s="736"/>
      <c r="L163" s="736"/>
      <c r="M163" s="736"/>
      <c r="N163" s="736"/>
      <c r="O163" s="736"/>
      <c r="P163" s="736"/>
      <c r="Q163" s="736"/>
      <c r="R163" s="736"/>
      <c r="S163" s="736"/>
      <c r="T163" s="736">
        <v>1492666</v>
      </c>
      <c r="U163" s="736">
        <v>80638500</v>
      </c>
      <c r="V163" s="736">
        <v>82571000</v>
      </c>
      <c r="W163" s="736"/>
      <c r="X163" s="736"/>
      <c r="Y163" s="736"/>
      <c r="Z163" s="736"/>
      <c r="AA163" s="736"/>
      <c r="AB163" s="736"/>
      <c r="AC163" s="736"/>
      <c r="AD163" s="736"/>
      <c r="AE163" s="765"/>
      <c r="AF163" s="510"/>
      <c r="AG163" s="510"/>
      <c r="AH163" s="510"/>
      <c r="AI163" s="510"/>
      <c r="AJ163" s="510"/>
      <c r="AK163" s="510"/>
      <c r="AL163" s="510"/>
      <c r="AM163" s="510"/>
      <c r="AN163" s="510"/>
      <c r="AO163" s="510"/>
      <c r="AP163" s="746" t="s">
        <v>445</v>
      </c>
      <c r="AQ163" s="730">
        <v>802</v>
      </c>
      <c r="AR163" s="619"/>
      <c r="AS163" s="746" t="s">
        <v>445</v>
      </c>
      <c r="AT163" s="730">
        <v>1616</v>
      </c>
      <c r="AU163" s="619"/>
      <c r="AV163" s="742" t="s">
        <v>446</v>
      </c>
      <c r="AW163" s="730">
        <v>80</v>
      </c>
      <c r="AX163" s="743" t="s">
        <v>447</v>
      </c>
      <c r="AY163" s="730">
        <v>0</v>
      </c>
      <c r="AZ163" s="535"/>
      <c r="BA163" s="510"/>
      <c r="BB163" s="112"/>
      <c r="BC163" s="112"/>
      <c r="BD163" s="112"/>
      <c r="BE163" s="112"/>
    </row>
    <row r="164" spans="1:57" ht="15.75" customHeight="1" x14ac:dyDescent="0.25">
      <c r="A164" s="629"/>
      <c r="B164" s="527"/>
      <c r="C164" s="503"/>
      <c r="D164" s="123" t="s">
        <v>332</v>
      </c>
      <c r="E164" s="737">
        <v>0</v>
      </c>
      <c r="F164" s="737">
        <v>0</v>
      </c>
      <c r="G164" s="737">
        <v>0</v>
      </c>
      <c r="H164" s="737">
        <v>0</v>
      </c>
      <c r="I164" s="737">
        <v>0</v>
      </c>
      <c r="J164" s="737"/>
      <c r="K164" s="737"/>
      <c r="L164" s="737"/>
      <c r="M164" s="737"/>
      <c r="N164" s="737"/>
      <c r="O164" s="737"/>
      <c r="P164" s="737"/>
      <c r="Q164" s="737"/>
      <c r="R164" s="737"/>
      <c r="S164" s="738"/>
      <c r="T164" s="737">
        <v>0</v>
      </c>
      <c r="U164" s="737">
        <v>0</v>
      </c>
      <c r="V164" s="737">
        <v>0</v>
      </c>
      <c r="W164" s="737"/>
      <c r="X164" s="737"/>
      <c r="Y164" s="737"/>
      <c r="Z164" s="737"/>
      <c r="AA164" s="737"/>
      <c r="AB164" s="737"/>
      <c r="AC164" s="737"/>
      <c r="AD164" s="737"/>
      <c r="AE164" s="738"/>
      <c r="AF164" s="510"/>
      <c r="AG164" s="510"/>
      <c r="AH164" s="510"/>
      <c r="AI164" s="510"/>
      <c r="AJ164" s="510"/>
      <c r="AK164" s="510"/>
      <c r="AL164" s="510"/>
      <c r="AM164" s="510"/>
      <c r="AN164" s="510"/>
      <c r="AO164" s="510"/>
      <c r="AP164" s="746" t="s">
        <v>448</v>
      </c>
      <c r="AQ164" s="730">
        <v>236</v>
      </c>
      <c r="AR164" s="619"/>
      <c r="AS164" s="746" t="s">
        <v>448</v>
      </c>
      <c r="AT164" s="730">
        <v>626</v>
      </c>
      <c r="AU164" s="619"/>
      <c r="AV164" s="742" t="s">
        <v>449</v>
      </c>
      <c r="AW164" s="730">
        <v>244</v>
      </c>
      <c r="AX164" s="743" t="s">
        <v>450</v>
      </c>
      <c r="AY164" s="730">
        <v>6</v>
      </c>
      <c r="AZ164" s="535"/>
      <c r="BA164" s="510"/>
      <c r="BB164" s="112"/>
      <c r="BC164" s="112"/>
      <c r="BD164" s="112"/>
      <c r="BE164" s="112"/>
    </row>
    <row r="165" spans="1:57" ht="38.25" customHeight="1" x14ac:dyDescent="0.25">
      <c r="A165" s="629"/>
      <c r="B165" s="527"/>
      <c r="C165" s="503"/>
      <c r="D165" s="122" t="s">
        <v>333</v>
      </c>
      <c r="E165" s="737">
        <v>13878838</v>
      </c>
      <c r="F165" s="737">
        <v>13878838</v>
      </c>
      <c r="G165" s="737">
        <v>13878838</v>
      </c>
      <c r="H165" s="737">
        <v>13878838</v>
      </c>
      <c r="I165" s="737">
        <v>13878838</v>
      </c>
      <c r="J165" s="737"/>
      <c r="K165" s="737"/>
      <c r="L165" s="737"/>
      <c r="M165" s="737"/>
      <c r="N165" s="737"/>
      <c r="O165" s="737"/>
      <c r="P165" s="737"/>
      <c r="Q165" s="737"/>
      <c r="R165" s="737"/>
      <c r="S165" s="738"/>
      <c r="T165" s="736">
        <v>5277722</v>
      </c>
      <c r="U165" s="736">
        <v>11891767</v>
      </c>
      <c r="V165" s="736">
        <v>13477138.83</v>
      </c>
      <c r="W165" s="737"/>
      <c r="X165" s="737"/>
      <c r="Y165" s="737"/>
      <c r="Z165" s="737"/>
      <c r="AA165" s="737"/>
      <c r="AB165" s="737"/>
      <c r="AC165" s="737"/>
      <c r="AD165" s="737"/>
      <c r="AE165" s="737"/>
      <c r="AF165" s="510"/>
      <c r="AG165" s="510"/>
      <c r="AH165" s="510"/>
      <c r="AI165" s="510"/>
      <c r="AJ165" s="510"/>
      <c r="AK165" s="510"/>
      <c r="AL165" s="510"/>
      <c r="AM165" s="510"/>
      <c r="AN165" s="510"/>
      <c r="AO165" s="510"/>
      <c r="AP165" s="746" t="s">
        <v>451</v>
      </c>
      <c r="AQ165" s="730">
        <v>66</v>
      </c>
      <c r="AR165" s="619"/>
      <c r="AS165" s="746" t="s">
        <v>451</v>
      </c>
      <c r="AT165" s="730">
        <v>69</v>
      </c>
      <c r="AU165" s="619"/>
      <c r="AV165" s="742" t="s">
        <v>452</v>
      </c>
      <c r="AW165" s="730">
        <v>0</v>
      </c>
      <c r="AX165" s="743" t="s">
        <v>453</v>
      </c>
      <c r="AY165" s="730">
        <v>0</v>
      </c>
      <c r="AZ165" s="535"/>
      <c r="BA165" s="510"/>
      <c r="BB165" s="112"/>
      <c r="BC165" s="112"/>
      <c r="BD165" s="112"/>
      <c r="BE165" s="112"/>
    </row>
    <row r="166" spans="1:57" ht="38.25" customHeight="1" x14ac:dyDescent="0.25">
      <c r="A166" s="629"/>
      <c r="B166" s="527"/>
      <c r="C166" s="503"/>
      <c r="D166" s="123" t="s">
        <v>334</v>
      </c>
      <c r="E166" s="737">
        <v>0</v>
      </c>
      <c r="F166" s="737">
        <v>0</v>
      </c>
      <c r="G166" s="737">
        <v>0</v>
      </c>
      <c r="H166" s="737">
        <v>0</v>
      </c>
      <c r="I166" s="737">
        <v>0</v>
      </c>
      <c r="J166" s="737"/>
      <c r="K166" s="737"/>
      <c r="L166" s="737"/>
      <c r="M166" s="737"/>
      <c r="N166" s="737"/>
      <c r="O166" s="737"/>
      <c r="P166" s="737"/>
      <c r="Q166" s="737"/>
      <c r="R166" s="737"/>
      <c r="S166" s="737"/>
      <c r="T166" s="737">
        <v>0</v>
      </c>
      <c r="U166" s="737">
        <f>U162+U164</f>
        <v>92</v>
      </c>
      <c r="V166" s="737">
        <f t="shared" ref="V166:V167" si="93">V162+V164</f>
        <v>4005</v>
      </c>
      <c r="W166" s="737"/>
      <c r="X166" s="737"/>
      <c r="Y166" s="737"/>
      <c r="Z166" s="737"/>
      <c r="AA166" s="737"/>
      <c r="AB166" s="737"/>
      <c r="AC166" s="737"/>
      <c r="AD166" s="737"/>
      <c r="AE166" s="737"/>
      <c r="AF166" s="510"/>
      <c r="AG166" s="510"/>
      <c r="AH166" s="510"/>
      <c r="AI166" s="510"/>
      <c r="AJ166" s="510"/>
      <c r="AK166" s="510"/>
      <c r="AL166" s="510"/>
      <c r="AM166" s="510"/>
      <c r="AN166" s="510"/>
      <c r="AO166" s="510"/>
      <c r="AP166" s="746" t="s">
        <v>454</v>
      </c>
      <c r="AQ166" s="730">
        <v>67</v>
      </c>
      <c r="AR166" s="619"/>
      <c r="AS166" s="746" t="s">
        <v>454</v>
      </c>
      <c r="AT166" s="730">
        <v>230</v>
      </c>
      <c r="AU166" s="619"/>
      <c r="AV166" s="742" t="s">
        <v>455</v>
      </c>
      <c r="AW166" s="730">
        <v>164</v>
      </c>
      <c r="AX166" s="743" t="s">
        <v>456</v>
      </c>
      <c r="AY166" s="730">
        <v>0</v>
      </c>
      <c r="AZ166" s="535"/>
      <c r="BA166" s="510"/>
      <c r="BB166" s="112"/>
      <c r="BC166" s="112"/>
      <c r="BD166" s="112"/>
      <c r="BE166" s="112"/>
    </row>
    <row r="167" spans="1:57" ht="15.75" customHeight="1" x14ac:dyDescent="0.25">
      <c r="A167" s="629"/>
      <c r="B167" s="527"/>
      <c r="C167" s="503"/>
      <c r="D167" s="643" t="s">
        <v>335</v>
      </c>
      <c r="E167" s="740">
        <f t="shared" ref="E167:H167" si="94">E163+E165</f>
        <v>181694838</v>
      </c>
      <c r="F167" s="740">
        <f t="shared" si="94"/>
        <v>181694838</v>
      </c>
      <c r="G167" s="740">
        <f t="shared" si="94"/>
        <v>181694838</v>
      </c>
      <c r="H167" s="740">
        <f t="shared" si="94"/>
        <v>181694838</v>
      </c>
      <c r="I167" s="740">
        <f t="shared" ref="I167" si="95">I163+I165</f>
        <v>181694838</v>
      </c>
      <c r="J167" s="740"/>
      <c r="K167" s="740"/>
      <c r="L167" s="740"/>
      <c r="M167" s="740"/>
      <c r="N167" s="740"/>
      <c r="O167" s="740"/>
      <c r="P167" s="740"/>
      <c r="Q167" s="740"/>
      <c r="R167" s="740"/>
      <c r="S167" s="740"/>
      <c r="T167" s="740">
        <f t="shared" ref="T167:U167" si="96">T163+T165</f>
        <v>6770388</v>
      </c>
      <c r="U167" s="740">
        <f t="shared" si="96"/>
        <v>92530267</v>
      </c>
      <c r="V167" s="740">
        <f t="shared" si="93"/>
        <v>96048138.829999998</v>
      </c>
      <c r="W167" s="740"/>
      <c r="X167" s="740"/>
      <c r="Y167" s="740"/>
      <c r="Z167" s="740"/>
      <c r="AA167" s="740"/>
      <c r="AB167" s="740"/>
      <c r="AC167" s="740"/>
      <c r="AD167" s="740"/>
      <c r="AE167" s="740"/>
      <c r="AF167" s="510"/>
      <c r="AG167" s="510"/>
      <c r="AH167" s="510"/>
      <c r="AI167" s="510"/>
      <c r="AJ167" s="510"/>
      <c r="AK167" s="510"/>
      <c r="AL167" s="510"/>
      <c r="AM167" s="510"/>
      <c r="AN167" s="510"/>
      <c r="AO167" s="510"/>
      <c r="AP167" s="746" t="s">
        <v>457</v>
      </c>
      <c r="AQ167" s="730">
        <v>82</v>
      </c>
      <c r="AR167" s="619"/>
      <c r="AS167" s="746" t="s">
        <v>457</v>
      </c>
      <c r="AT167" s="730">
        <v>186</v>
      </c>
      <c r="AU167" s="619"/>
      <c r="AV167" s="742" t="s">
        <v>458</v>
      </c>
      <c r="AW167" s="730">
        <v>43</v>
      </c>
      <c r="AX167" s="743" t="s">
        <v>459</v>
      </c>
      <c r="AY167" s="730">
        <v>3977</v>
      </c>
      <c r="AZ167" s="535"/>
      <c r="BA167" s="510"/>
      <c r="BB167" s="112"/>
      <c r="BC167" s="112"/>
      <c r="BD167" s="112"/>
      <c r="BE167" s="112"/>
    </row>
    <row r="168" spans="1:57" ht="26.25" customHeight="1" thickBot="1" x14ac:dyDescent="0.3">
      <c r="A168" s="629"/>
      <c r="B168" s="527"/>
      <c r="C168" s="569"/>
      <c r="D168" s="652"/>
      <c r="E168" s="511"/>
      <c r="F168" s="511"/>
      <c r="G168" s="511"/>
      <c r="H168" s="511"/>
      <c r="I168" s="511"/>
      <c r="J168" s="511"/>
      <c r="K168" s="511"/>
      <c r="L168" s="511"/>
      <c r="M168" s="511"/>
      <c r="N168" s="511"/>
      <c r="O168" s="511"/>
      <c r="P168" s="511"/>
      <c r="Q168" s="511"/>
      <c r="R168" s="511"/>
      <c r="S168" s="511"/>
      <c r="T168" s="511"/>
      <c r="U168" s="511"/>
      <c r="V168" s="511"/>
      <c r="W168" s="511"/>
      <c r="X168" s="511"/>
      <c r="Y168" s="511"/>
      <c r="Z168" s="511"/>
      <c r="AA168" s="511"/>
      <c r="AB168" s="511"/>
      <c r="AC168" s="511"/>
      <c r="AD168" s="511"/>
      <c r="AE168" s="511"/>
      <c r="AF168" s="511"/>
      <c r="AG168" s="762"/>
      <c r="AH168" s="762"/>
      <c r="AI168" s="762"/>
      <c r="AJ168" s="511"/>
      <c r="AK168" s="762"/>
      <c r="AL168" s="511"/>
      <c r="AM168" s="511"/>
      <c r="AN168" s="511"/>
      <c r="AO168" s="511"/>
      <c r="AP168" s="746" t="s">
        <v>460</v>
      </c>
      <c r="AQ168" s="730">
        <v>0</v>
      </c>
      <c r="AR168" s="620"/>
      <c r="AS168" s="746" t="s">
        <v>460</v>
      </c>
      <c r="AT168" s="730">
        <v>0</v>
      </c>
      <c r="AU168" s="620"/>
      <c r="AV168" s="742" t="s">
        <v>461</v>
      </c>
      <c r="AW168" s="730">
        <v>0</v>
      </c>
      <c r="AX168" s="745"/>
      <c r="AY168" s="741"/>
      <c r="AZ168" s="536"/>
      <c r="BA168" s="511"/>
      <c r="BB168" s="112"/>
      <c r="BC168" s="112"/>
      <c r="BD168" s="112"/>
      <c r="BE168" s="112"/>
    </row>
    <row r="169" spans="1:57" ht="49.5" customHeight="1" x14ac:dyDescent="0.25">
      <c r="A169" s="629"/>
      <c r="B169" s="527"/>
      <c r="C169" s="634" t="s">
        <v>491</v>
      </c>
      <c r="D169" s="121" t="s">
        <v>327</v>
      </c>
      <c r="E169" s="737">
        <v>7867</v>
      </c>
      <c r="F169" s="737">
        <v>7867</v>
      </c>
      <c r="G169" s="737">
        <v>7867</v>
      </c>
      <c r="H169" s="737">
        <v>7867</v>
      </c>
      <c r="I169" s="737">
        <v>7867</v>
      </c>
      <c r="J169" s="737"/>
      <c r="K169" s="737"/>
      <c r="L169" s="737"/>
      <c r="M169" s="737"/>
      <c r="N169" s="719"/>
      <c r="O169" s="719"/>
      <c r="P169" s="719"/>
      <c r="Q169" s="719"/>
      <c r="R169" s="721"/>
      <c r="S169" s="720"/>
      <c r="T169" s="721">
        <v>721</v>
      </c>
      <c r="U169" s="737">
        <v>1120</v>
      </c>
      <c r="V169" s="737">
        <v>2314</v>
      </c>
      <c r="W169" s="721"/>
      <c r="X169" s="721"/>
      <c r="Y169" s="721"/>
      <c r="Z169" s="721"/>
      <c r="AA169" s="721"/>
      <c r="AB169" s="721"/>
      <c r="AC169" s="721"/>
      <c r="AD169" s="721"/>
      <c r="AE169" s="721"/>
      <c r="AF169" s="722"/>
      <c r="AG169" s="581" t="s">
        <v>492</v>
      </c>
      <c r="AH169" s="581"/>
      <c r="AI169" s="766"/>
      <c r="AJ169" s="725" t="s">
        <v>493</v>
      </c>
      <c r="AK169" s="764" t="s">
        <v>488</v>
      </c>
      <c r="AL169" s="727"/>
      <c r="AM169" s="727" t="s">
        <v>441</v>
      </c>
      <c r="AN169" s="722">
        <v>2314</v>
      </c>
      <c r="AO169" s="727">
        <v>1132</v>
      </c>
      <c r="AP169" s="746" t="s">
        <v>442</v>
      </c>
      <c r="AQ169" s="730">
        <v>81</v>
      </c>
      <c r="AR169" s="747">
        <v>1181</v>
      </c>
      <c r="AS169" s="746" t="s">
        <v>442</v>
      </c>
      <c r="AT169" s="730">
        <v>75</v>
      </c>
      <c r="AU169" s="748">
        <v>1</v>
      </c>
      <c r="AV169" s="742" t="s">
        <v>443</v>
      </c>
      <c r="AW169" s="730">
        <v>2013</v>
      </c>
      <c r="AX169" s="743" t="s">
        <v>444</v>
      </c>
      <c r="AY169" s="730">
        <v>17</v>
      </c>
      <c r="AZ169" s="744"/>
      <c r="BA169" s="767"/>
      <c r="BB169" s="112"/>
      <c r="BC169" s="112"/>
      <c r="BD169" s="112"/>
      <c r="BE169" s="112"/>
    </row>
    <row r="170" spans="1:57" ht="49.5" customHeight="1" x14ac:dyDescent="0.25">
      <c r="A170" s="629"/>
      <c r="B170" s="527"/>
      <c r="C170" s="503"/>
      <c r="D170" s="122" t="s">
        <v>330</v>
      </c>
      <c r="E170" s="736">
        <v>167816000</v>
      </c>
      <c r="F170" s="736">
        <v>167816000</v>
      </c>
      <c r="G170" s="736">
        <v>167816000</v>
      </c>
      <c r="H170" s="736">
        <v>167816000</v>
      </c>
      <c r="I170" s="736">
        <v>167816000</v>
      </c>
      <c r="J170" s="736"/>
      <c r="K170" s="736"/>
      <c r="L170" s="736"/>
      <c r="M170" s="736"/>
      <c r="N170" s="736"/>
      <c r="O170" s="736"/>
      <c r="P170" s="736"/>
      <c r="Q170" s="736"/>
      <c r="R170" s="736"/>
      <c r="S170" s="736"/>
      <c r="T170" s="736">
        <v>1492666</v>
      </c>
      <c r="U170" s="736">
        <v>80638500</v>
      </c>
      <c r="V170" s="736">
        <v>82571000</v>
      </c>
      <c r="W170" s="736"/>
      <c r="X170" s="736"/>
      <c r="Y170" s="736"/>
      <c r="Z170" s="736"/>
      <c r="AA170" s="736"/>
      <c r="AB170" s="736"/>
      <c r="AC170" s="736"/>
      <c r="AD170" s="736"/>
      <c r="AE170" s="765"/>
      <c r="AF170" s="510"/>
      <c r="AG170" s="510"/>
      <c r="AH170" s="510"/>
      <c r="AI170" s="510"/>
      <c r="AJ170" s="510"/>
      <c r="AK170" s="510"/>
      <c r="AL170" s="510"/>
      <c r="AM170" s="510"/>
      <c r="AN170" s="510"/>
      <c r="AO170" s="510"/>
      <c r="AP170" s="746" t="s">
        <v>445</v>
      </c>
      <c r="AQ170" s="730">
        <v>677</v>
      </c>
      <c r="AR170" s="619"/>
      <c r="AS170" s="746" t="s">
        <v>445</v>
      </c>
      <c r="AT170" s="730">
        <v>640</v>
      </c>
      <c r="AU170" s="619"/>
      <c r="AV170" s="742" t="s">
        <v>446</v>
      </c>
      <c r="AW170" s="730">
        <v>20</v>
      </c>
      <c r="AX170" s="743" t="s">
        <v>447</v>
      </c>
      <c r="AY170" s="730">
        <v>0</v>
      </c>
      <c r="AZ170" s="535"/>
      <c r="BA170" s="510"/>
      <c r="BB170" s="112"/>
      <c r="BC170" s="112"/>
      <c r="BD170" s="112"/>
      <c r="BE170" s="112"/>
    </row>
    <row r="171" spans="1:57" ht="15.75" customHeight="1" x14ac:dyDescent="0.25">
      <c r="A171" s="629"/>
      <c r="B171" s="527"/>
      <c r="C171" s="503"/>
      <c r="D171" s="123" t="s">
        <v>332</v>
      </c>
      <c r="E171" s="737">
        <v>0</v>
      </c>
      <c r="F171" s="737">
        <v>0</v>
      </c>
      <c r="G171" s="737">
        <v>0</v>
      </c>
      <c r="H171" s="737">
        <v>0</v>
      </c>
      <c r="I171" s="737">
        <v>0</v>
      </c>
      <c r="J171" s="737"/>
      <c r="K171" s="737"/>
      <c r="L171" s="737"/>
      <c r="M171" s="737"/>
      <c r="N171" s="737"/>
      <c r="O171" s="737"/>
      <c r="P171" s="737"/>
      <c r="Q171" s="737"/>
      <c r="R171" s="737"/>
      <c r="S171" s="738"/>
      <c r="T171" s="737">
        <v>0</v>
      </c>
      <c r="U171" s="737">
        <v>0</v>
      </c>
      <c r="V171" s="737">
        <v>0</v>
      </c>
      <c r="W171" s="737"/>
      <c r="X171" s="737"/>
      <c r="Y171" s="737"/>
      <c r="Z171" s="737"/>
      <c r="AA171" s="737"/>
      <c r="AB171" s="737"/>
      <c r="AC171" s="737"/>
      <c r="AD171" s="737"/>
      <c r="AE171" s="738"/>
      <c r="AF171" s="510"/>
      <c r="AG171" s="510"/>
      <c r="AH171" s="510"/>
      <c r="AI171" s="510"/>
      <c r="AJ171" s="510"/>
      <c r="AK171" s="510"/>
      <c r="AL171" s="510"/>
      <c r="AM171" s="510"/>
      <c r="AN171" s="510"/>
      <c r="AO171" s="510"/>
      <c r="AP171" s="746" t="s">
        <v>448</v>
      </c>
      <c r="AQ171" s="730">
        <v>299</v>
      </c>
      <c r="AR171" s="619"/>
      <c r="AS171" s="746" t="s">
        <v>448</v>
      </c>
      <c r="AT171" s="730">
        <v>285</v>
      </c>
      <c r="AU171" s="619"/>
      <c r="AV171" s="742" t="s">
        <v>449</v>
      </c>
      <c r="AW171" s="730">
        <v>178</v>
      </c>
      <c r="AX171" s="743" t="s">
        <v>450</v>
      </c>
      <c r="AY171" s="730">
        <v>5</v>
      </c>
      <c r="AZ171" s="535"/>
      <c r="BA171" s="510"/>
      <c r="BB171" s="112"/>
      <c r="BC171" s="112"/>
      <c r="BD171" s="112"/>
      <c r="BE171" s="112"/>
    </row>
    <row r="172" spans="1:57" ht="38.25" customHeight="1" x14ac:dyDescent="0.25">
      <c r="A172" s="629"/>
      <c r="B172" s="527"/>
      <c r="C172" s="503"/>
      <c r="D172" s="122" t="s">
        <v>333</v>
      </c>
      <c r="E172" s="737">
        <v>13878838</v>
      </c>
      <c r="F172" s="737">
        <v>13878838</v>
      </c>
      <c r="G172" s="737">
        <v>13878838</v>
      </c>
      <c r="H172" s="737">
        <v>13878838</v>
      </c>
      <c r="I172" s="737">
        <v>13878838</v>
      </c>
      <c r="J172" s="737"/>
      <c r="K172" s="737"/>
      <c r="L172" s="737"/>
      <c r="M172" s="737"/>
      <c r="N172" s="737"/>
      <c r="O172" s="737"/>
      <c r="P172" s="737"/>
      <c r="Q172" s="737"/>
      <c r="R172" s="737"/>
      <c r="S172" s="738"/>
      <c r="T172" s="736">
        <v>5277722</v>
      </c>
      <c r="U172" s="736">
        <v>11891767</v>
      </c>
      <c r="V172" s="736">
        <v>13477138.83</v>
      </c>
      <c r="W172" s="737"/>
      <c r="X172" s="737"/>
      <c r="Y172" s="737"/>
      <c r="Z172" s="737"/>
      <c r="AA172" s="737"/>
      <c r="AB172" s="737"/>
      <c r="AC172" s="737"/>
      <c r="AD172" s="737"/>
      <c r="AE172" s="737"/>
      <c r="AF172" s="510"/>
      <c r="AG172" s="510"/>
      <c r="AH172" s="510"/>
      <c r="AI172" s="510"/>
      <c r="AJ172" s="510"/>
      <c r="AK172" s="510"/>
      <c r="AL172" s="510"/>
      <c r="AM172" s="510"/>
      <c r="AN172" s="510"/>
      <c r="AO172" s="510"/>
      <c r="AP172" s="746" t="s">
        <v>451</v>
      </c>
      <c r="AQ172" s="730">
        <v>11</v>
      </c>
      <c r="AR172" s="619"/>
      <c r="AS172" s="746" t="s">
        <v>451</v>
      </c>
      <c r="AT172" s="730">
        <v>21</v>
      </c>
      <c r="AU172" s="619"/>
      <c r="AV172" s="742" t="s">
        <v>452</v>
      </c>
      <c r="AW172" s="730">
        <v>0</v>
      </c>
      <c r="AX172" s="743" t="s">
        <v>453</v>
      </c>
      <c r="AY172" s="730">
        <v>0</v>
      </c>
      <c r="AZ172" s="535"/>
      <c r="BA172" s="510"/>
      <c r="BB172" s="112"/>
      <c r="BC172" s="112"/>
      <c r="BD172" s="112"/>
      <c r="BE172" s="112"/>
    </row>
    <row r="173" spans="1:57" ht="38.25" customHeight="1" x14ac:dyDescent="0.25">
      <c r="A173" s="629"/>
      <c r="B173" s="527"/>
      <c r="C173" s="503"/>
      <c r="D173" s="123" t="s">
        <v>334</v>
      </c>
      <c r="E173" s="737">
        <v>0</v>
      </c>
      <c r="F173" s="737">
        <v>0</v>
      </c>
      <c r="G173" s="737">
        <v>0</v>
      </c>
      <c r="H173" s="737">
        <v>0</v>
      </c>
      <c r="I173" s="737">
        <v>0</v>
      </c>
      <c r="J173" s="737"/>
      <c r="K173" s="737"/>
      <c r="L173" s="737"/>
      <c r="M173" s="737"/>
      <c r="N173" s="737"/>
      <c r="O173" s="737"/>
      <c r="P173" s="737"/>
      <c r="Q173" s="737"/>
      <c r="R173" s="737"/>
      <c r="S173" s="737"/>
      <c r="T173" s="737">
        <v>0</v>
      </c>
      <c r="U173" s="737">
        <f>U169+U171</f>
        <v>1120</v>
      </c>
      <c r="V173" s="737">
        <f t="shared" ref="V173:V174" si="97">V169+V171</f>
        <v>2314</v>
      </c>
      <c r="W173" s="737"/>
      <c r="X173" s="737"/>
      <c r="Y173" s="737"/>
      <c r="Z173" s="737"/>
      <c r="AA173" s="737"/>
      <c r="AB173" s="737"/>
      <c r="AC173" s="737"/>
      <c r="AD173" s="737"/>
      <c r="AE173" s="737"/>
      <c r="AF173" s="510"/>
      <c r="AG173" s="510"/>
      <c r="AH173" s="510"/>
      <c r="AI173" s="510"/>
      <c r="AJ173" s="510"/>
      <c r="AK173" s="510"/>
      <c r="AL173" s="510"/>
      <c r="AM173" s="510"/>
      <c r="AN173" s="510"/>
      <c r="AO173" s="510"/>
      <c r="AP173" s="746" t="s">
        <v>454</v>
      </c>
      <c r="AQ173" s="730">
        <v>9</v>
      </c>
      <c r="AR173" s="619"/>
      <c r="AS173" s="746" t="s">
        <v>454</v>
      </c>
      <c r="AT173" s="730">
        <v>20</v>
      </c>
      <c r="AU173" s="619"/>
      <c r="AV173" s="742" t="s">
        <v>455</v>
      </c>
      <c r="AW173" s="730">
        <v>103</v>
      </c>
      <c r="AX173" s="743" t="s">
        <v>456</v>
      </c>
      <c r="AY173" s="730">
        <v>0</v>
      </c>
      <c r="AZ173" s="535"/>
      <c r="BA173" s="510"/>
      <c r="BB173" s="112"/>
      <c r="BC173" s="112"/>
      <c r="BD173" s="112"/>
      <c r="BE173" s="112"/>
    </row>
    <row r="174" spans="1:57" ht="15.75" customHeight="1" x14ac:dyDescent="0.25">
      <c r="A174" s="629"/>
      <c r="B174" s="527"/>
      <c r="C174" s="503"/>
      <c r="D174" s="643" t="s">
        <v>335</v>
      </c>
      <c r="E174" s="740">
        <f t="shared" ref="E174:H174" si="98">E170+E172</f>
        <v>181694838</v>
      </c>
      <c r="F174" s="740">
        <f t="shared" si="98"/>
        <v>181694838</v>
      </c>
      <c r="G174" s="740">
        <f t="shared" si="98"/>
        <v>181694838</v>
      </c>
      <c r="H174" s="740">
        <f t="shared" si="98"/>
        <v>181694838</v>
      </c>
      <c r="I174" s="740">
        <f t="shared" ref="I174" si="99">I170+I172</f>
        <v>181694838</v>
      </c>
      <c r="J174" s="740"/>
      <c r="K174" s="740"/>
      <c r="L174" s="740"/>
      <c r="M174" s="740"/>
      <c r="N174" s="740"/>
      <c r="O174" s="740"/>
      <c r="P174" s="740"/>
      <c r="Q174" s="740"/>
      <c r="R174" s="740"/>
      <c r="S174" s="740"/>
      <c r="T174" s="740">
        <f t="shared" ref="T174:U174" si="100">T170+T172</f>
        <v>6770388</v>
      </c>
      <c r="U174" s="740">
        <f t="shared" si="100"/>
        <v>92530267</v>
      </c>
      <c r="V174" s="740">
        <f t="shared" si="97"/>
        <v>96048138.829999998</v>
      </c>
      <c r="W174" s="740"/>
      <c r="X174" s="740"/>
      <c r="Y174" s="740"/>
      <c r="Z174" s="740"/>
      <c r="AA174" s="740"/>
      <c r="AB174" s="740"/>
      <c r="AC174" s="740"/>
      <c r="AD174" s="740"/>
      <c r="AE174" s="740"/>
      <c r="AF174" s="510"/>
      <c r="AG174" s="510"/>
      <c r="AH174" s="510"/>
      <c r="AI174" s="510"/>
      <c r="AJ174" s="510"/>
      <c r="AK174" s="510"/>
      <c r="AL174" s="510"/>
      <c r="AM174" s="510"/>
      <c r="AN174" s="510"/>
      <c r="AO174" s="510"/>
      <c r="AP174" s="746" t="s">
        <v>457</v>
      </c>
      <c r="AQ174" s="730">
        <v>55</v>
      </c>
      <c r="AR174" s="619"/>
      <c r="AS174" s="746" t="s">
        <v>457</v>
      </c>
      <c r="AT174" s="730">
        <v>140</v>
      </c>
      <c r="AU174" s="619"/>
      <c r="AV174" s="742" t="s">
        <v>458</v>
      </c>
      <c r="AW174" s="730">
        <v>0</v>
      </c>
      <c r="AX174" s="743" t="s">
        <v>459</v>
      </c>
      <c r="AY174" s="730">
        <v>2292</v>
      </c>
      <c r="AZ174" s="535"/>
      <c r="BA174" s="510"/>
      <c r="BB174" s="112"/>
      <c r="BC174" s="112"/>
      <c r="BD174" s="112"/>
      <c r="BE174" s="112"/>
    </row>
    <row r="175" spans="1:57" ht="26.25" customHeight="1" thickBot="1" x14ac:dyDescent="0.3">
      <c r="A175" s="629"/>
      <c r="B175" s="527"/>
      <c r="C175" s="569"/>
      <c r="D175" s="652"/>
      <c r="E175" s="511"/>
      <c r="F175" s="511"/>
      <c r="G175" s="511"/>
      <c r="H175" s="511"/>
      <c r="I175" s="511"/>
      <c r="J175" s="511"/>
      <c r="K175" s="511"/>
      <c r="L175" s="511"/>
      <c r="M175" s="511"/>
      <c r="N175" s="511"/>
      <c r="O175" s="511"/>
      <c r="P175" s="511"/>
      <c r="Q175" s="511"/>
      <c r="R175" s="511"/>
      <c r="S175" s="511"/>
      <c r="T175" s="511"/>
      <c r="U175" s="511"/>
      <c r="V175" s="511"/>
      <c r="W175" s="511"/>
      <c r="X175" s="511"/>
      <c r="Y175" s="511"/>
      <c r="Z175" s="511"/>
      <c r="AA175" s="511"/>
      <c r="AB175" s="511"/>
      <c r="AC175" s="511"/>
      <c r="AD175" s="511"/>
      <c r="AE175" s="511"/>
      <c r="AF175" s="511"/>
      <c r="AG175" s="762"/>
      <c r="AH175" s="762"/>
      <c r="AI175" s="762"/>
      <c r="AJ175" s="511"/>
      <c r="AK175" s="762"/>
      <c r="AL175" s="511"/>
      <c r="AM175" s="511"/>
      <c r="AN175" s="511"/>
      <c r="AO175" s="511"/>
      <c r="AP175" s="746" t="s">
        <v>460</v>
      </c>
      <c r="AQ175" s="730">
        <v>0</v>
      </c>
      <c r="AR175" s="620"/>
      <c r="AS175" s="746" t="s">
        <v>460</v>
      </c>
      <c r="AT175" s="730">
        <v>0</v>
      </c>
      <c r="AU175" s="620"/>
      <c r="AV175" s="742" t="s">
        <v>461</v>
      </c>
      <c r="AW175" s="730">
        <v>0</v>
      </c>
      <c r="AX175" s="745"/>
      <c r="AY175" s="741"/>
      <c r="AZ175" s="536"/>
      <c r="BA175" s="511"/>
      <c r="BB175" s="112"/>
      <c r="BC175" s="112"/>
      <c r="BD175" s="112"/>
      <c r="BE175" s="112"/>
    </row>
    <row r="176" spans="1:57" ht="54.75" customHeight="1" x14ac:dyDescent="0.25">
      <c r="A176" s="629"/>
      <c r="B176" s="527"/>
      <c r="C176" s="634" t="s">
        <v>494</v>
      </c>
      <c r="D176" s="121" t="s">
        <v>327</v>
      </c>
      <c r="E176" s="737">
        <v>7405</v>
      </c>
      <c r="F176" s="737">
        <v>7405</v>
      </c>
      <c r="G176" s="737">
        <v>7405</v>
      </c>
      <c r="H176" s="737">
        <v>7405</v>
      </c>
      <c r="I176" s="737">
        <v>7405</v>
      </c>
      <c r="J176" s="737"/>
      <c r="K176" s="737"/>
      <c r="L176" s="737"/>
      <c r="M176" s="737"/>
      <c r="N176" s="719"/>
      <c r="O176" s="719"/>
      <c r="P176" s="719"/>
      <c r="Q176" s="719"/>
      <c r="R176" s="721"/>
      <c r="S176" s="720"/>
      <c r="T176" s="721">
        <v>762</v>
      </c>
      <c r="U176" s="737">
        <v>1945</v>
      </c>
      <c r="V176" s="737">
        <v>4649</v>
      </c>
      <c r="W176" s="721"/>
      <c r="X176" s="721"/>
      <c r="Y176" s="721"/>
      <c r="Z176" s="721"/>
      <c r="AA176" s="721"/>
      <c r="AB176" s="721"/>
      <c r="AC176" s="721"/>
      <c r="AD176" s="721"/>
      <c r="AE176" s="721"/>
      <c r="AF176" s="722"/>
      <c r="AG176" s="768" t="s">
        <v>464</v>
      </c>
      <c r="AH176" s="581"/>
      <c r="AI176" s="766"/>
      <c r="AJ176" s="725" t="s">
        <v>493</v>
      </c>
      <c r="AK176" s="764" t="s">
        <v>488</v>
      </c>
      <c r="AL176" s="727"/>
      <c r="AM176" s="727" t="s">
        <v>441</v>
      </c>
      <c r="AN176" s="722">
        <v>4649</v>
      </c>
      <c r="AO176" s="727">
        <v>2234</v>
      </c>
      <c r="AP176" s="746" t="s">
        <v>442</v>
      </c>
      <c r="AQ176" s="730">
        <v>95</v>
      </c>
      <c r="AR176" s="747">
        <v>2413</v>
      </c>
      <c r="AS176" s="746" t="s">
        <v>442</v>
      </c>
      <c r="AT176" s="730">
        <v>84</v>
      </c>
      <c r="AU176" s="748">
        <v>2</v>
      </c>
      <c r="AV176" s="742" t="s">
        <v>443</v>
      </c>
      <c r="AW176" s="730">
        <v>4383</v>
      </c>
      <c r="AX176" s="743" t="s">
        <v>444</v>
      </c>
      <c r="AY176" s="730">
        <v>32</v>
      </c>
      <c r="AZ176" s="744"/>
      <c r="BA176" s="735"/>
      <c r="BB176" s="112"/>
      <c r="BC176" s="112"/>
      <c r="BD176" s="112"/>
      <c r="BE176" s="112"/>
    </row>
    <row r="177" spans="1:57" ht="54.75" customHeight="1" x14ac:dyDescent="0.25">
      <c r="A177" s="629"/>
      <c r="B177" s="527"/>
      <c r="C177" s="503"/>
      <c r="D177" s="122" t="s">
        <v>330</v>
      </c>
      <c r="E177" s="736">
        <v>167816000</v>
      </c>
      <c r="F177" s="736">
        <v>167816000</v>
      </c>
      <c r="G177" s="736">
        <v>167816000</v>
      </c>
      <c r="H177" s="736">
        <v>167816000</v>
      </c>
      <c r="I177" s="736">
        <v>167816000</v>
      </c>
      <c r="J177" s="736"/>
      <c r="K177" s="736"/>
      <c r="L177" s="736"/>
      <c r="M177" s="736"/>
      <c r="N177" s="736"/>
      <c r="O177" s="736"/>
      <c r="P177" s="736"/>
      <c r="Q177" s="736"/>
      <c r="R177" s="736"/>
      <c r="S177" s="736"/>
      <c r="T177" s="736">
        <v>1492670</v>
      </c>
      <c r="U177" s="736">
        <v>80638500</v>
      </c>
      <c r="V177" s="736">
        <v>82571000</v>
      </c>
      <c r="W177" s="736"/>
      <c r="X177" s="736"/>
      <c r="Y177" s="736"/>
      <c r="Z177" s="736"/>
      <c r="AA177" s="736"/>
      <c r="AB177" s="736"/>
      <c r="AC177" s="736"/>
      <c r="AD177" s="736"/>
      <c r="AE177" s="765"/>
      <c r="AF177" s="510"/>
      <c r="AG177" s="720" t="s">
        <v>465</v>
      </c>
      <c r="AH177" s="510"/>
      <c r="AI177" s="510"/>
      <c r="AJ177" s="510"/>
      <c r="AK177" s="510"/>
      <c r="AL177" s="510"/>
      <c r="AM177" s="510"/>
      <c r="AN177" s="510"/>
      <c r="AO177" s="510"/>
      <c r="AP177" s="746" t="s">
        <v>445</v>
      </c>
      <c r="AQ177" s="730">
        <v>1485</v>
      </c>
      <c r="AR177" s="619"/>
      <c r="AS177" s="746" t="s">
        <v>445</v>
      </c>
      <c r="AT177" s="730">
        <v>1519</v>
      </c>
      <c r="AU177" s="619"/>
      <c r="AV177" s="742" t="s">
        <v>446</v>
      </c>
      <c r="AW177" s="730">
        <v>28</v>
      </c>
      <c r="AX177" s="743" t="s">
        <v>447</v>
      </c>
      <c r="AY177" s="730">
        <v>0</v>
      </c>
      <c r="AZ177" s="535"/>
      <c r="BA177" s="510"/>
      <c r="BB177" s="112"/>
      <c r="BC177" s="112"/>
      <c r="BD177" s="112"/>
      <c r="BE177" s="112"/>
    </row>
    <row r="178" spans="1:57" ht="15.75" customHeight="1" x14ac:dyDescent="0.25">
      <c r="A178" s="629"/>
      <c r="B178" s="527"/>
      <c r="C178" s="503"/>
      <c r="D178" s="123" t="s">
        <v>332</v>
      </c>
      <c r="E178" s="737">
        <v>0</v>
      </c>
      <c r="F178" s="737">
        <v>0</v>
      </c>
      <c r="G178" s="737">
        <v>0</v>
      </c>
      <c r="H178" s="737">
        <v>0</v>
      </c>
      <c r="I178" s="737">
        <v>0</v>
      </c>
      <c r="J178" s="737"/>
      <c r="K178" s="737"/>
      <c r="L178" s="737"/>
      <c r="M178" s="737"/>
      <c r="N178" s="737"/>
      <c r="O178" s="737"/>
      <c r="P178" s="737"/>
      <c r="Q178" s="737"/>
      <c r="R178" s="737"/>
      <c r="S178" s="738"/>
      <c r="T178" s="737">
        <v>0</v>
      </c>
      <c r="U178" s="737">
        <v>0</v>
      </c>
      <c r="V178" s="737">
        <v>0</v>
      </c>
      <c r="W178" s="737"/>
      <c r="X178" s="737"/>
      <c r="Y178" s="737"/>
      <c r="Z178" s="737"/>
      <c r="AA178" s="737"/>
      <c r="AB178" s="737"/>
      <c r="AC178" s="737"/>
      <c r="AD178" s="737"/>
      <c r="AE178" s="738"/>
      <c r="AF178" s="510"/>
      <c r="AG178" s="722" t="s">
        <v>478</v>
      </c>
      <c r="AH178" s="510"/>
      <c r="AI178" s="510"/>
      <c r="AJ178" s="510"/>
      <c r="AK178" s="510"/>
      <c r="AL178" s="510"/>
      <c r="AM178" s="510"/>
      <c r="AN178" s="510"/>
      <c r="AO178" s="510"/>
      <c r="AP178" s="746" t="s">
        <v>448</v>
      </c>
      <c r="AQ178" s="730">
        <v>576</v>
      </c>
      <c r="AR178" s="619"/>
      <c r="AS178" s="746" t="s">
        <v>448</v>
      </c>
      <c r="AT178" s="730">
        <v>586</v>
      </c>
      <c r="AU178" s="619"/>
      <c r="AV178" s="742" t="s">
        <v>449</v>
      </c>
      <c r="AW178" s="730">
        <v>212</v>
      </c>
      <c r="AX178" s="743" t="s">
        <v>450</v>
      </c>
      <c r="AY178" s="730">
        <v>6</v>
      </c>
      <c r="AZ178" s="535"/>
      <c r="BA178" s="510"/>
      <c r="BB178" s="112"/>
      <c r="BC178" s="112"/>
      <c r="BD178" s="112"/>
      <c r="BE178" s="112"/>
    </row>
    <row r="179" spans="1:57" ht="38.25" customHeight="1" x14ac:dyDescent="0.25">
      <c r="A179" s="629"/>
      <c r="B179" s="527"/>
      <c r="C179" s="503"/>
      <c r="D179" s="122" t="s">
        <v>333</v>
      </c>
      <c r="E179" s="737">
        <v>13878838</v>
      </c>
      <c r="F179" s="737">
        <v>13878838</v>
      </c>
      <c r="G179" s="737">
        <v>13878838</v>
      </c>
      <c r="H179" s="737">
        <v>13878838</v>
      </c>
      <c r="I179" s="737">
        <v>13878838</v>
      </c>
      <c r="J179" s="737"/>
      <c r="K179" s="737"/>
      <c r="L179" s="737"/>
      <c r="M179" s="737"/>
      <c r="N179" s="737"/>
      <c r="O179" s="737"/>
      <c r="P179" s="737"/>
      <c r="Q179" s="737"/>
      <c r="R179" s="737"/>
      <c r="S179" s="738"/>
      <c r="T179" s="736">
        <v>5277722</v>
      </c>
      <c r="U179" s="736">
        <v>11891767</v>
      </c>
      <c r="V179" s="736">
        <v>13477138.83</v>
      </c>
      <c r="W179" s="737"/>
      <c r="X179" s="737"/>
      <c r="Y179" s="737"/>
      <c r="Z179" s="737"/>
      <c r="AA179" s="737"/>
      <c r="AB179" s="737"/>
      <c r="AC179" s="737"/>
      <c r="AD179" s="737"/>
      <c r="AE179" s="737"/>
      <c r="AF179" s="510"/>
      <c r="AG179" s="510"/>
      <c r="AH179" s="510"/>
      <c r="AI179" s="510"/>
      <c r="AJ179" s="510"/>
      <c r="AK179" s="510"/>
      <c r="AL179" s="510"/>
      <c r="AM179" s="510"/>
      <c r="AN179" s="510"/>
      <c r="AO179" s="510"/>
      <c r="AP179" s="746" t="s">
        <v>451</v>
      </c>
      <c r="AQ179" s="730">
        <v>31</v>
      </c>
      <c r="AR179" s="619"/>
      <c r="AS179" s="746" t="s">
        <v>451</v>
      </c>
      <c r="AT179" s="730">
        <v>38</v>
      </c>
      <c r="AU179" s="619"/>
      <c r="AV179" s="742" t="s">
        <v>452</v>
      </c>
      <c r="AW179" s="730">
        <v>0</v>
      </c>
      <c r="AX179" s="743" t="s">
        <v>453</v>
      </c>
      <c r="AY179" s="730">
        <v>1</v>
      </c>
      <c r="AZ179" s="535"/>
      <c r="BA179" s="510"/>
      <c r="BB179" s="112"/>
      <c r="BC179" s="112"/>
      <c r="BD179" s="112"/>
      <c r="BE179" s="112"/>
    </row>
    <row r="180" spans="1:57" ht="38.25" customHeight="1" x14ac:dyDescent="0.25">
      <c r="A180" s="629"/>
      <c r="B180" s="527"/>
      <c r="C180" s="503"/>
      <c r="D180" s="123" t="s">
        <v>334</v>
      </c>
      <c r="E180" s="737">
        <v>0</v>
      </c>
      <c r="F180" s="737">
        <v>0</v>
      </c>
      <c r="G180" s="737">
        <v>0</v>
      </c>
      <c r="H180" s="737">
        <v>0</v>
      </c>
      <c r="I180" s="737">
        <v>0</v>
      </c>
      <c r="J180" s="737"/>
      <c r="K180" s="737"/>
      <c r="L180" s="737"/>
      <c r="M180" s="737"/>
      <c r="N180" s="737"/>
      <c r="O180" s="737"/>
      <c r="P180" s="737"/>
      <c r="Q180" s="737"/>
      <c r="R180" s="737"/>
      <c r="S180" s="737"/>
      <c r="T180" s="737">
        <v>0</v>
      </c>
      <c r="U180" s="737">
        <f>U176+U178</f>
        <v>1945</v>
      </c>
      <c r="V180" s="737">
        <f t="shared" ref="V180:V181" si="101">V176+V178</f>
        <v>4649</v>
      </c>
      <c r="W180" s="737"/>
      <c r="X180" s="737"/>
      <c r="Y180" s="737"/>
      <c r="Z180" s="737"/>
      <c r="AA180" s="737"/>
      <c r="AB180" s="737"/>
      <c r="AC180" s="737"/>
      <c r="AD180" s="737"/>
      <c r="AE180" s="737"/>
      <c r="AF180" s="510"/>
      <c r="AG180" s="510"/>
      <c r="AH180" s="510"/>
      <c r="AI180" s="510"/>
      <c r="AJ180" s="510"/>
      <c r="AK180" s="510"/>
      <c r="AL180" s="510"/>
      <c r="AM180" s="510"/>
      <c r="AN180" s="510"/>
      <c r="AO180" s="510"/>
      <c r="AP180" s="746" t="s">
        <v>454</v>
      </c>
      <c r="AQ180" s="730">
        <v>7</v>
      </c>
      <c r="AR180" s="619"/>
      <c r="AS180" s="746" t="s">
        <v>454</v>
      </c>
      <c r="AT180" s="730">
        <v>15</v>
      </c>
      <c r="AU180" s="619"/>
      <c r="AV180" s="742" t="s">
        <v>455</v>
      </c>
      <c r="AW180" s="730">
        <v>26</v>
      </c>
      <c r="AX180" s="743" t="s">
        <v>456</v>
      </c>
      <c r="AY180" s="730">
        <v>0</v>
      </c>
      <c r="AZ180" s="535"/>
      <c r="BA180" s="510"/>
      <c r="BB180" s="112"/>
      <c r="BC180" s="112"/>
      <c r="BD180" s="112"/>
      <c r="BE180" s="112"/>
    </row>
    <row r="181" spans="1:57" ht="15.75" customHeight="1" x14ac:dyDescent="0.25">
      <c r="A181" s="629"/>
      <c r="B181" s="527"/>
      <c r="C181" s="503"/>
      <c r="D181" s="643" t="s">
        <v>335</v>
      </c>
      <c r="E181" s="740">
        <f t="shared" ref="E181:H181" si="102">E177+E179</f>
        <v>181694838</v>
      </c>
      <c r="F181" s="740">
        <f t="shared" si="102"/>
        <v>181694838</v>
      </c>
      <c r="G181" s="740">
        <f t="shared" si="102"/>
        <v>181694838</v>
      </c>
      <c r="H181" s="740">
        <f t="shared" si="102"/>
        <v>181694838</v>
      </c>
      <c r="I181" s="740">
        <f t="shared" ref="I181" si="103">I177+I179</f>
        <v>181694838</v>
      </c>
      <c r="J181" s="740"/>
      <c r="K181" s="740"/>
      <c r="L181" s="740"/>
      <c r="M181" s="740"/>
      <c r="N181" s="740"/>
      <c r="O181" s="740"/>
      <c r="P181" s="740"/>
      <c r="Q181" s="740"/>
      <c r="R181" s="740"/>
      <c r="S181" s="740"/>
      <c r="T181" s="740">
        <f t="shared" ref="T181:U181" si="104">T177+T179</f>
        <v>6770392</v>
      </c>
      <c r="U181" s="740">
        <f t="shared" si="104"/>
        <v>92530267</v>
      </c>
      <c r="V181" s="740">
        <f t="shared" si="101"/>
        <v>96048138.829999998</v>
      </c>
      <c r="W181" s="740"/>
      <c r="X181" s="740"/>
      <c r="Y181" s="740"/>
      <c r="Z181" s="740"/>
      <c r="AA181" s="740"/>
      <c r="AB181" s="740"/>
      <c r="AC181" s="740"/>
      <c r="AD181" s="740"/>
      <c r="AE181" s="740"/>
      <c r="AF181" s="510"/>
      <c r="AG181" s="510"/>
      <c r="AH181" s="510"/>
      <c r="AI181" s="510"/>
      <c r="AJ181" s="510"/>
      <c r="AK181" s="510"/>
      <c r="AL181" s="510"/>
      <c r="AM181" s="510"/>
      <c r="AN181" s="510"/>
      <c r="AO181" s="510"/>
      <c r="AP181" s="746" t="s">
        <v>457</v>
      </c>
      <c r="AQ181" s="730">
        <v>40</v>
      </c>
      <c r="AR181" s="619"/>
      <c r="AS181" s="746" t="s">
        <v>457</v>
      </c>
      <c r="AT181" s="730">
        <v>171</v>
      </c>
      <c r="AU181" s="619"/>
      <c r="AV181" s="742" t="s">
        <v>458</v>
      </c>
      <c r="AW181" s="730">
        <v>0</v>
      </c>
      <c r="AX181" s="743" t="s">
        <v>459</v>
      </c>
      <c r="AY181" s="730">
        <v>4610</v>
      </c>
      <c r="AZ181" s="535"/>
      <c r="BA181" s="510"/>
      <c r="BB181" s="112"/>
      <c r="BC181" s="112"/>
      <c r="BD181" s="112"/>
      <c r="BE181" s="112"/>
    </row>
    <row r="182" spans="1:57" ht="26.25" customHeight="1" thickBot="1" x14ac:dyDescent="0.3">
      <c r="A182" s="629"/>
      <c r="B182" s="527"/>
      <c r="C182" s="569"/>
      <c r="D182" s="652"/>
      <c r="E182" s="511"/>
      <c r="F182" s="511"/>
      <c r="G182" s="511"/>
      <c r="H182" s="511"/>
      <c r="I182" s="511"/>
      <c r="J182" s="511"/>
      <c r="K182" s="511"/>
      <c r="L182" s="511"/>
      <c r="M182" s="511"/>
      <c r="N182" s="511"/>
      <c r="O182" s="511"/>
      <c r="P182" s="511"/>
      <c r="Q182" s="511"/>
      <c r="R182" s="511"/>
      <c r="S182" s="511"/>
      <c r="T182" s="511"/>
      <c r="U182" s="511"/>
      <c r="V182" s="511"/>
      <c r="W182" s="511"/>
      <c r="X182" s="511"/>
      <c r="Y182" s="511"/>
      <c r="Z182" s="511"/>
      <c r="AA182" s="511"/>
      <c r="AB182" s="511"/>
      <c r="AC182" s="511"/>
      <c r="AD182" s="511"/>
      <c r="AE182" s="511"/>
      <c r="AF182" s="511"/>
      <c r="AG182" s="762"/>
      <c r="AH182" s="762"/>
      <c r="AI182" s="762"/>
      <c r="AJ182" s="511"/>
      <c r="AK182" s="762"/>
      <c r="AL182" s="511"/>
      <c r="AM182" s="511"/>
      <c r="AN182" s="511"/>
      <c r="AO182" s="511"/>
      <c r="AP182" s="746" t="s">
        <v>460</v>
      </c>
      <c r="AQ182" s="730">
        <v>0</v>
      </c>
      <c r="AR182" s="620"/>
      <c r="AS182" s="746" t="s">
        <v>460</v>
      </c>
      <c r="AT182" s="730">
        <v>0</v>
      </c>
      <c r="AU182" s="620"/>
      <c r="AV182" s="742" t="s">
        <v>461</v>
      </c>
      <c r="AW182" s="730">
        <v>0</v>
      </c>
      <c r="AX182" s="745"/>
      <c r="AY182" s="741"/>
      <c r="AZ182" s="536"/>
      <c r="BA182" s="511"/>
      <c r="BB182" s="112"/>
      <c r="BC182" s="112"/>
      <c r="BD182" s="112"/>
      <c r="BE182" s="112"/>
    </row>
    <row r="183" spans="1:57" ht="39.75" customHeight="1" x14ac:dyDescent="0.25">
      <c r="A183" s="629"/>
      <c r="B183" s="527"/>
      <c r="C183" s="634" t="s">
        <v>495</v>
      </c>
      <c r="D183" s="121" t="s">
        <v>327</v>
      </c>
      <c r="E183" s="737">
        <v>5091</v>
      </c>
      <c r="F183" s="737">
        <v>5091</v>
      </c>
      <c r="G183" s="737">
        <v>5091</v>
      </c>
      <c r="H183" s="737">
        <v>5091</v>
      </c>
      <c r="I183" s="737">
        <v>5091</v>
      </c>
      <c r="J183" s="737"/>
      <c r="K183" s="737"/>
      <c r="L183" s="737"/>
      <c r="M183" s="737"/>
      <c r="N183" s="719"/>
      <c r="O183" s="719"/>
      <c r="P183" s="719"/>
      <c r="Q183" s="719"/>
      <c r="R183" s="721"/>
      <c r="S183" s="721"/>
      <c r="T183" s="721">
        <v>218</v>
      </c>
      <c r="U183" s="737">
        <v>656</v>
      </c>
      <c r="V183" s="737">
        <v>2457</v>
      </c>
      <c r="W183" s="721"/>
      <c r="X183" s="721"/>
      <c r="Y183" s="721"/>
      <c r="Z183" s="721"/>
      <c r="AA183" s="721"/>
      <c r="AB183" s="721"/>
      <c r="AC183" s="721"/>
      <c r="AD183" s="721"/>
      <c r="AE183" s="721"/>
      <c r="AF183" s="722"/>
      <c r="AG183" s="764" t="s">
        <v>496</v>
      </c>
      <c r="AH183" s="764"/>
      <c r="AI183" s="764"/>
      <c r="AJ183" s="725" t="s">
        <v>493</v>
      </c>
      <c r="AK183" s="764" t="s">
        <v>488</v>
      </c>
      <c r="AL183" s="727"/>
      <c r="AM183" s="727" t="s">
        <v>441</v>
      </c>
      <c r="AN183" s="722">
        <v>2457</v>
      </c>
      <c r="AO183" s="727">
        <v>1192</v>
      </c>
      <c r="AP183" s="746" t="s">
        <v>442</v>
      </c>
      <c r="AQ183" s="730">
        <v>153</v>
      </c>
      <c r="AR183" s="747">
        <v>1265</v>
      </c>
      <c r="AS183" s="746" t="s">
        <v>442</v>
      </c>
      <c r="AT183" s="730">
        <v>149</v>
      </c>
      <c r="AU183" s="748">
        <v>0</v>
      </c>
      <c r="AV183" s="742" t="s">
        <v>443</v>
      </c>
      <c r="AW183" s="730">
        <v>2259</v>
      </c>
      <c r="AX183" s="743" t="s">
        <v>444</v>
      </c>
      <c r="AY183" s="730">
        <v>16</v>
      </c>
      <c r="AZ183" s="769">
        <f>T183</f>
        <v>218</v>
      </c>
      <c r="BA183" s="767"/>
      <c r="BB183" s="112"/>
      <c r="BC183" s="112"/>
      <c r="BD183" s="112"/>
      <c r="BE183" s="112"/>
    </row>
    <row r="184" spans="1:57" ht="38.25" customHeight="1" x14ac:dyDescent="0.25">
      <c r="A184" s="629"/>
      <c r="B184" s="527"/>
      <c r="C184" s="503"/>
      <c r="D184" s="122" t="s">
        <v>330</v>
      </c>
      <c r="E184" s="736">
        <v>167816000</v>
      </c>
      <c r="F184" s="736">
        <v>167816000</v>
      </c>
      <c r="G184" s="736">
        <v>167816000</v>
      </c>
      <c r="H184" s="736">
        <v>167816000</v>
      </c>
      <c r="I184" s="736">
        <v>167816000</v>
      </c>
      <c r="J184" s="736"/>
      <c r="K184" s="736"/>
      <c r="L184" s="736"/>
      <c r="M184" s="736"/>
      <c r="N184" s="736"/>
      <c r="O184" s="736"/>
      <c r="P184" s="736"/>
      <c r="Q184" s="736"/>
      <c r="R184" s="736"/>
      <c r="S184" s="736"/>
      <c r="T184" s="736">
        <v>1492666</v>
      </c>
      <c r="U184" s="736">
        <v>80638500</v>
      </c>
      <c r="V184" s="736">
        <v>82571000</v>
      </c>
      <c r="W184" s="736"/>
      <c r="X184" s="736"/>
      <c r="Y184" s="736"/>
      <c r="Z184" s="736"/>
      <c r="AA184" s="736"/>
      <c r="AB184" s="736"/>
      <c r="AC184" s="736"/>
      <c r="AD184" s="736"/>
      <c r="AE184" s="765"/>
      <c r="AF184" s="510"/>
      <c r="AG184" s="510"/>
      <c r="AH184" s="510"/>
      <c r="AI184" s="510"/>
      <c r="AJ184" s="510"/>
      <c r="AK184" s="510"/>
      <c r="AL184" s="510"/>
      <c r="AM184" s="510"/>
      <c r="AN184" s="510"/>
      <c r="AO184" s="510"/>
      <c r="AP184" s="746" t="s">
        <v>445</v>
      </c>
      <c r="AQ184" s="730">
        <v>762</v>
      </c>
      <c r="AR184" s="619"/>
      <c r="AS184" s="746" t="s">
        <v>445</v>
      </c>
      <c r="AT184" s="730">
        <v>718</v>
      </c>
      <c r="AU184" s="619"/>
      <c r="AV184" s="742" t="s">
        <v>446</v>
      </c>
      <c r="AW184" s="730">
        <v>0</v>
      </c>
      <c r="AX184" s="743" t="s">
        <v>447</v>
      </c>
      <c r="AY184" s="730">
        <v>0</v>
      </c>
      <c r="AZ184" s="619"/>
      <c r="BA184" s="510"/>
      <c r="BB184" s="112"/>
      <c r="BC184" s="112"/>
      <c r="BD184" s="112"/>
      <c r="BE184" s="112"/>
    </row>
    <row r="185" spans="1:57" ht="15.75" customHeight="1" x14ac:dyDescent="0.25">
      <c r="A185" s="629"/>
      <c r="B185" s="527"/>
      <c r="C185" s="503"/>
      <c r="D185" s="123" t="s">
        <v>332</v>
      </c>
      <c r="E185" s="737">
        <v>0</v>
      </c>
      <c r="F185" s="737">
        <v>0</v>
      </c>
      <c r="G185" s="737">
        <v>0</v>
      </c>
      <c r="H185" s="737">
        <v>0</v>
      </c>
      <c r="I185" s="737">
        <v>0</v>
      </c>
      <c r="J185" s="737"/>
      <c r="K185" s="737"/>
      <c r="L185" s="737"/>
      <c r="M185" s="737"/>
      <c r="N185" s="737"/>
      <c r="O185" s="737"/>
      <c r="P185" s="737"/>
      <c r="Q185" s="737"/>
      <c r="R185" s="737"/>
      <c r="S185" s="738"/>
      <c r="T185" s="737">
        <v>0</v>
      </c>
      <c r="U185" s="737">
        <v>0</v>
      </c>
      <c r="V185" s="737">
        <v>0</v>
      </c>
      <c r="W185" s="737"/>
      <c r="X185" s="737"/>
      <c r="Y185" s="737"/>
      <c r="Z185" s="737"/>
      <c r="AA185" s="737"/>
      <c r="AB185" s="737"/>
      <c r="AC185" s="737"/>
      <c r="AD185" s="737"/>
      <c r="AE185" s="738"/>
      <c r="AF185" s="510"/>
      <c r="AG185" s="510"/>
      <c r="AH185" s="510"/>
      <c r="AI185" s="510"/>
      <c r="AJ185" s="510"/>
      <c r="AK185" s="510"/>
      <c r="AL185" s="510"/>
      <c r="AM185" s="510"/>
      <c r="AN185" s="510"/>
      <c r="AO185" s="510"/>
      <c r="AP185" s="746" t="s">
        <v>448</v>
      </c>
      <c r="AQ185" s="730">
        <v>229</v>
      </c>
      <c r="AR185" s="619"/>
      <c r="AS185" s="746" t="s">
        <v>448</v>
      </c>
      <c r="AT185" s="730">
        <v>221</v>
      </c>
      <c r="AU185" s="619"/>
      <c r="AV185" s="742" t="s">
        <v>449</v>
      </c>
      <c r="AW185" s="730">
        <v>23</v>
      </c>
      <c r="AX185" s="743" t="s">
        <v>450</v>
      </c>
      <c r="AY185" s="730">
        <v>3</v>
      </c>
      <c r="AZ185" s="619"/>
      <c r="BA185" s="510"/>
      <c r="BB185" s="112"/>
      <c r="BC185" s="112"/>
      <c r="BD185" s="112"/>
      <c r="BE185" s="112"/>
    </row>
    <row r="186" spans="1:57" ht="38.25" customHeight="1" x14ac:dyDescent="0.25">
      <c r="A186" s="629"/>
      <c r="B186" s="527"/>
      <c r="C186" s="503"/>
      <c r="D186" s="122" t="s">
        <v>333</v>
      </c>
      <c r="E186" s="737">
        <v>13878838</v>
      </c>
      <c r="F186" s="737">
        <v>13878838</v>
      </c>
      <c r="G186" s="737">
        <v>13878838</v>
      </c>
      <c r="H186" s="737">
        <v>13878838</v>
      </c>
      <c r="I186" s="737">
        <v>13878838</v>
      </c>
      <c r="J186" s="737"/>
      <c r="K186" s="737"/>
      <c r="L186" s="737"/>
      <c r="M186" s="737"/>
      <c r="N186" s="737"/>
      <c r="O186" s="737"/>
      <c r="P186" s="737"/>
      <c r="Q186" s="737"/>
      <c r="R186" s="737"/>
      <c r="S186" s="738"/>
      <c r="T186" s="736">
        <v>5277722</v>
      </c>
      <c r="U186" s="736">
        <v>11891766</v>
      </c>
      <c r="V186" s="736">
        <v>13477138.83</v>
      </c>
      <c r="W186" s="737"/>
      <c r="X186" s="737"/>
      <c r="Y186" s="737"/>
      <c r="Z186" s="737"/>
      <c r="AA186" s="737"/>
      <c r="AB186" s="737"/>
      <c r="AC186" s="737"/>
      <c r="AD186" s="737"/>
      <c r="AE186" s="737"/>
      <c r="AF186" s="510"/>
      <c r="AG186" s="510"/>
      <c r="AH186" s="510"/>
      <c r="AI186" s="510"/>
      <c r="AJ186" s="510"/>
      <c r="AK186" s="510"/>
      <c r="AL186" s="510"/>
      <c r="AM186" s="510"/>
      <c r="AN186" s="510"/>
      <c r="AO186" s="510"/>
      <c r="AP186" s="746" t="s">
        <v>451</v>
      </c>
      <c r="AQ186" s="730">
        <v>24</v>
      </c>
      <c r="AR186" s="619"/>
      <c r="AS186" s="746" t="s">
        <v>451</v>
      </c>
      <c r="AT186" s="730">
        <v>23</v>
      </c>
      <c r="AU186" s="619"/>
      <c r="AV186" s="742" t="s">
        <v>452</v>
      </c>
      <c r="AW186" s="730">
        <v>0</v>
      </c>
      <c r="AX186" s="743" t="s">
        <v>453</v>
      </c>
      <c r="AY186" s="730">
        <v>0</v>
      </c>
      <c r="AZ186" s="619"/>
      <c r="BA186" s="510"/>
      <c r="BB186" s="112"/>
      <c r="BC186" s="112"/>
      <c r="BD186" s="112"/>
      <c r="BE186" s="112"/>
    </row>
    <row r="187" spans="1:57" ht="38.25" customHeight="1" x14ac:dyDescent="0.25">
      <c r="A187" s="629"/>
      <c r="B187" s="527"/>
      <c r="C187" s="503"/>
      <c r="D187" s="123" t="s">
        <v>334</v>
      </c>
      <c r="E187" s="737">
        <v>0</v>
      </c>
      <c r="F187" s="737">
        <v>0</v>
      </c>
      <c r="G187" s="737">
        <v>0</v>
      </c>
      <c r="H187" s="737">
        <v>0</v>
      </c>
      <c r="I187" s="737">
        <v>0</v>
      </c>
      <c r="J187" s="737"/>
      <c r="K187" s="737"/>
      <c r="L187" s="737"/>
      <c r="M187" s="737"/>
      <c r="N187" s="737"/>
      <c r="O187" s="737"/>
      <c r="P187" s="737"/>
      <c r="Q187" s="737"/>
      <c r="R187" s="737"/>
      <c r="S187" s="737"/>
      <c r="T187" s="737">
        <v>0</v>
      </c>
      <c r="U187" s="737">
        <f>U183+U185</f>
        <v>656</v>
      </c>
      <c r="V187" s="737">
        <f t="shared" ref="V187:V188" si="105">V183+V185</f>
        <v>2457</v>
      </c>
      <c r="W187" s="737"/>
      <c r="X187" s="737"/>
      <c r="Y187" s="737"/>
      <c r="Z187" s="737"/>
      <c r="AA187" s="737"/>
      <c r="AB187" s="737"/>
      <c r="AC187" s="737"/>
      <c r="AD187" s="737"/>
      <c r="AE187" s="737"/>
      <c r="AF187" s="510"/>
      <c r="AG187" s="510"/>
      <c r="AH187" s="510"/>
      <c r="AI187" s="510"/>
      <c r="AJ187" s="510"/>
      <c r="AK187" s="510"/>
      <c r="AL187" s="510"/>
      <c r="AM187" s="510"/>
      <c r="AN187" s="510"/>
      <c r="AO187" s="510"/>
      <c r="AP187" s="746" t="s">
        <v>454</v>
      </c>
      <c r="AQ187" s="730">
        <v>20</v>
      </c>
      <c r="AR187" s="619"/>
      <c r="AS187" s="746" t="s">
        <v>454</v>
      </c>
      <c r="AT187" s="730">
        <v>113</v>
      </c>
      <c r="AU187" s="619"/>
      <c r="AV187" s="742" t="s">
        <v>455</v>
      </c>
      <c r="AW187" s="730">
        <v>158</v>
      </c>
      <c r="AX187" s="743" t="s">
        <v>456</v>
      </c>
      <c r="AY187" s="730">
        <v>0</v>
      </c>
      <c r="AZ187" s="619"/>
      <c r="BA187" s="510"/>
      <c r="BB187" s="112"/>
      <c r="BC187" s="112"/>
      <c r="BD187" s="112"/>
      <c r="BE187" s="112"/>
    </row>
    <row r="188" spans="1:57" ht="15.75" customHeight="1" x14ac:dyDescent="0.25">
      <c r="A188" s="629"/>
      <c r="B188" s="527"/>
      <c r="C188" s="503"/>
      <c r="D188" s="643" t="s">
        <v>335</v>
      </c>
      <c r="E188" s="740">
        <f t="shared" ref="E188:H188" si="106">E184+E186</f>
        <v>181694838</v>
      </c>
      <c r="F188" s="740">
        <f t="shared" si="106"/>
        <v>181694838</v>
      </c>
      <c r="G188" s="740">
        <f t="shared" si="106"/>
        <v>181694838</v>
      </c>
      <c r="H188" s="740">
        <f t="shared" si="106"/>
        <v>181694838</v>
      </c>
      <c r="I188" s="740">
        <f t="shared" ref="I188" si="107">I184+I186</f>
        <v>181694838</v>
      </c>
      <c r="J188" s="740"/>
      <c r="K188" s="740"/>
      <c r="L188" s="740"/>
      <c r="M188" s="740"/>
      <c r="N188" s="740"/>
      <c r="O188" s="740"/>
      <c r="P188" s="740"/>
      <c r="Q188" s="740"/>
      <c r="R188" s="740"/>
      <c r="S188" s="740"/>
      <c r="T188" s="740">
        <f t="shared" ref="T188:U188" si="108">T184+T186</f>
        <v>6770388</v>
      </c>
      <c r="U188" s="740">
        <f t="shared" si="108"/>
        <v>92530266</v>
      </c>
      <c r="V188" s="740">
        <f t="shared" si="105"/>
        <v>96048138.829999998</v>
      </c>
      <c r="W188" s="740"/>
      <c r="X188" s="740"/>
      <c r="Y188" s="740"/>
      <c r="Z188" s="740"/>
      <c r="AA188" s="740"/>
      <c r="AB188" s="740"/>
      <c r="AC188" s="740"/>
      <c r="AD188" s="740"/>
      <c r="AE188" s="740"/>
      <c r="AF188" s="510"/>
      <c r="AG188" s="510"/>
      <c r="AH188" s="510"/>
      <c r="AI188" s="510"/>
      <c r="AJ188" s="510"/>
      <c r="AK188" s="510"/>
      <c r="AL188" s="510"/>
      <c r="AM188" s="510"/>
      <c r="AN188" s="510"/>
      <c r="AO188" s="510"/>
      <c r="AP188" s="746" t="s">
        <v>457</v>
      </c>
      <c r="AQ188" s="730">
        <v>41</v>
      </c>
      <c r="AR188" s="619"/>
      <c r="AS188" s="746" t="s">
        <v>457</v>
      </c>
      <c r="AT188" s="730">
        <v>41</v>
      </c>
      <c r="AU188" s="619"/>
      <c r="AV188" s="742" t="s">
        <v>458</v>
      </c>
      <c r="AW188" s="730">
        <v>17</v>
      </c>
      <c r="AX188" s="743" t="s">
        <v>459</v>
      </c>
      <c r="AY188" s="730">
        <v>2438</v>
      </c>
      <c r="AZ188" s="619"/>
      <c r="BA188" s="510"/>
      <c r="BB188" s="112"/>
      <c r="BC188" s="112"/>
      <c r="BD188" s="112"/>
      <c r="BE188" s="112"/>
    </row>
    <row r="189" spans="1:57" ht="26.25" customHeight="1" thickBot="1" x14ac:dyDescent="0.3">
      <c r="A189" s="629"/>
      <c r="B189" s="527"/>
      <c r="C189" s="569"/>
      <c r="D189" s="652"/>
      <c r="E189" s="511"/>
      <c r="F189" s="511"/>
      <c r="G189" s="511"/>
      <c r="H189" s="511"/>
      <c r="I189" s="511"/>
      <c r="J189" s="511"/>
      <c r="K189" s="511"/>
      <c r="L189" s="511"/>
      <c r="M189" s="511"/>
      <c r="N189" s="511"/>
      <c r="O189" s="511"/>
      <c r="P189" s="511"/>
      <c r="Q189" s="511"/>
      <c r="R189" s="511"/>
      <c r="S189" s="511"/>
      <c r="T189" s="511"/>
      <c r="U189" s="511"/>
      <c r="V189" s="511"/>
      <c r="W189" s="511"/>
      <c r="X189" s="511"/>
      <c r="Y189" s="511"/>
      <c r="Z189" s="511"/>
      <c r="AA189" s="511"/>
      <c r="AB189" s="511"/>
      <c r="AC189" s="511"/>
      <c r="AD189" s="511"/>
      <c r="AE189" s="511"/>
      <c r="AF189" s="511"/>
      <c r="AG189" s="762"/>
      <c r="AH189" s="762"/>
      <c r="AI189" s="762"/>
      <c r="AJ189" s="511"/>
      <c r="AK189" s="762"/>
      <c r="AL189" s="511"/>
      <c r="AM189" s="511"/>
      <c r="AN189" s="511"/>
      <c r="AO189" s="511"/>
      <c r="AP189" s="746" t="s">
        <v>460</v>
      </c>
      <c r="AQ189" s="730">
        <v>0</v>
      </c>
      <c r="AR189" s="620"/>
      <c r="AS189" s="746" t="s">
        <v>460</v>
      </c>
      <c r="AT189" s="730">
        <v>0</v>
      </c>
      <c r="AU189" s="620"/>
      <c r="AV189" s="742" t="s">
        <v>461</v>
      </c>
      <c r="AW189" s="730">
        <v>0</v>
      </c>
      <c r="AX189" s="745"/>
      <c r="AY189" s="741"/>
      <c r="AZ189" s="620"/>
      <c r="BA189" s="511"/>
      <c r="BB189" s="112"/>
      <c r="BC189" s="112"/>
      <c r="BD189" s="112"/>
      <c r="BE189" s="112"/>
    </row>
    <row r="190" spans="1:57" ht="62.25" customHeight="1" x14ac:dyDescent="0.25">
      <c r="A190" s="629"/>
      <c r="B190" s="527"/>
      <c r="C190" s="634" t="s">
        <v>497</v>
      </c>
      <c r="D190" s="121" t="s">
        <v>327</v>
      </c>
      <c r="E190" s="737">
        <v>10181</v>
      </c>
      <c r="F190" s="737">
        <v>10181</v>
      </c>
      <c r="G190" s="737">
        <v>10181</v>
      </c>
      <c r="H190" s="737">
        <v>10181</v>
      </c>
      <c r="I190" s="737">
        <v>10181</v>
      </c>
      <c r="J190" s="737"/>
      <c r="K190" s="737"/>
      <c r="L190" s="737"/>
      <c r="M190" s="737"/>
      <c r="N190" s="719"/>
      <c r="O190" s="719"/>
      <c r="P190" s="719"/>
      <c r="Q190" s="719"/>
      <c r="R190" s="721"/>
      <c r="S190" s="720"/>
      <c r="T190" s="721">
        <v>0</v>
      </c>
      <c r="U190" s="737">
        <v>4653</v>
      </c>
      <c r="V190" s="737">
        <v>9802</v>
      </c>
      <c r="W190" s="721"/>
      <c r="X190" s="721"/>
      <c r="Y190" s="721"/>
      <c r="Z190" s="721"/>
      <c r="AA190" s="721"/>
      <c r="AB190" s="721"/>
      <c r="AC190" s="721"/>
      <c r="AD190" s="721"/>
      <c r="AE190" s="721"/>
      <c r="AF190" s="722"/>
      <c r="AG190" s="764" t="s">
        <v>496</v>
      </c>
      <c r="AH190" s="764"/>
      <c r="AI190" s="764"/>
      <c r="AJ190" s="725" t="s">
        <v>493</v>
      </c>
      <c r="AK190" s="764" t="s">
        <v>488</v>
      </c>
      <c r="AL190" s="727"/>
      <c r="AM190" s="727" t="s">
        <v>441</v>
      </c>
      <c r="AN190" s="722">
        <v>9802</v>
      </c>
      <c r="AO190" s="727">
        <v>4807</v>
      </c>
      <c r="AP190" s="746" t="s">
        <v>442</v>
      </c>
      <c r="AQ190" s="730">
        <v>131</v>
      </c>
      <c r="AR190" s="747">
        <v>4995</v>
      </c>
      <c r="AS190" s="746" t="s">
        <v>442</v>
      </c>
      <c r="AT190" s="730">
        <v>166</v>
      </c>
      <c r="AU190" s="748">
        <v>0</v>
      </c>
      <c r="AV190" s="742" t="s">
        <v>443</v>
      </c>
      <c r="AW190" s="730">
        <v>4112</v>
      </c>
      <c r="AX190" s="743" t="s">
        <v>444</v>
      </c>
      <c r="AY190" s="730">
        <v>232</v>
      </c>
      <c r="AZ190" s="769">
        <f>T190</f>
        <v>0</v>
      </c>
      <c r="BA190" s="767"/>
      <c r="BB190" s="112"/>
      <c r="BC190" s="112"/>
      <c r="BD190" s="112"/>
      <c r="BE190" s="112"/>
    </row>
    <row r="191" spans="1:57" ht="38.25" customHeight="1" x14ac:dyDescent="0.25">
      <c r="A191" s="629"/>
      <c r="B191" s="527"/>
      <c r="C191" s="503"/>
      <c r="D191" s="122" t="s">
        <v>330</v>
      </c>
      <c r="E191" s="736">
        <v>167816000</v>
      </c>
      <c r="F191" s="736">
        <v>167816000</v>
      </c>
      <c r="G191" s="736">
        <v>167816000</v>
      </c>
      <c r="H191" s="736">
        <v>167816000</v>
      </c>
      <c r="I191" s="736">
        <v>167816000</v>
      </c>
      <c r="J191" s="736"/>
      <c r="K191" s="736"/>
      <c r="L191" s="736"/>
      <c r="M191" s="736"/>
      <c r="N191" s="736"/>
      <c r="O191" s="736"/>
      <c r="P191" s="736"/>
      <c r="Q191" s="736"/>
      <c r="R191" s="736"/>
      <c r="S191" s="736"/>
      <c r="T191" s="736">
        <v>1492666</v>
      </c>
      <c r="U191" s="736">
        <v>80638500</v>
      </c>
      <c r="V191" s="736">
        <v>82571000</v>
      </c>
      <c r="W191" s="736"/>
      <c r="X191" s="736"/>
      <c r="Y191" s="736"/>
      <c r="Z191" s="736"/>
      <c r="AA191" s="736"/>
      <c r="AB191" s="736"/>
      <c r="AC191" s="736"/>
      <c r="AD191" s="736"/>
      <c r="AE191" s="765"/>
      <c r="AF191" s="510"/>
      <c r="AG191" s="510"/>
      <c r="AH191" s="510"/>
      <c r="AI191" s="510"/>
      <c r="AJ191" s="510"/>
      <c r="AK191" s="510"/>
      <c r="AL191" s="510"/>
      <c r="AM191" s="510"/>
      <c r="AN191" s="510"/>
      <c r="AO191" s="510"/>
      <c r="AP191" s="746" t="s">
        <v>445</v>
      </c>
      <c r="AQ191" s="730">
        <v>4517</v>
      </c>
      <c r="AR191" s="619"/>
      <c r="AS191" s="746" t="s">
        <v>445</v>
      </c>
      <c r="AT191" s="730">
        <v>4496</v>
      </c>
      <c r="AU191" s="619"/>
      <c r="AV191" s="742" t="s">
        <v>446</v>
      </c>
      <c r="AW191" s="730">
        <v>105</v>
      </c>
      <c r="AX191" s="743" t="s">
        <v>447</v>
      </c>
      <c r="AY191" s="730">
        <v>0</v>
      </c>
      <c r="AZ191" s="619"/>
      <c r="BA191" s="510"/>
      <c r="BB191" s="112"/>
      <c r="BC191" s="112"/>
      <c r="BD191" s="112"/>
      <c r="BE191" s="112"/>
    </row>
    <row r="192" spans="1:57" ht="15.75" customHeight="1" x14ac:dyDescent="0.25">
      <c r="A192" s="629"/>
      <c r="B192" s="527"/>
      <c r="C192" s="503"/>
      <c r="D192" s="123" t="s">
        <v>332</v>
      </c>
      <c r="E192" s="737">
        <v>0</v>
      </c>
      <c r="F192" s="737">
        <v>0</v>
      </c>
      <c r="G192" s="737">
        <v>0</v>
      </c>
      <c r="H192" s="737">
        <v>0</v>
      </c>
      <c r="I192" s="737">
        <v>0</v>
      </c>
      <c r="J192" s="737"/>
      <c r="K192" s="737"/>
      <c r="L192" s="737"/>
      <c r="M192" s="737"/>
      <c r="N192" s="737"/>
      <c r="O192" s="737"/>
      <c r="P192" s="737"/>
      <c r="Q192" s="737"/>
      <c r="R192" s="737"/>
      <c r="S192" s="738"/>
      <c r="T192" s="737">
        <v>0</v>
      </c>
      <c r="U192" s="737">
        <v>0</v>
      </c>
      <c r="V192" s="737">
        <v>0</v>
      </c>
      <c r="W192" s="737"/>
      <c r="X192" s="737"/>
      <c r="Y192" s="737"/>
      <c r="Z192" s="737"/>
      <c r="AA192" s="737"/>
      <c r="AB192" s="737"/>
      <c r="AC192" s="737"/>
      <c r="AD192" s="737"/>
      <c r="AE192" s="738"/>
      <c r="AF192" s="510"/>
      <c r="AG192" s="510"/>
      <c r="AH192" s="510"/>
      <c r="AI192" s="510"/>
      <c r="AJ192" s="510"/>
      <c r="AK192" s="510"/>
      <c r="AL192" s="510"/>
      <c r="AM192" s="510"/>
      <c r="AN192" s="510"/>
      <c r="AO192" s="510"/>
      <c r="AP192" s="746" t="s">
        <v>448</v>
      </c>
      <c r="AQ192" s="730">
        <v>131</v>
      </c>
      <c r="AR192" s="619"/>
      <c r="AS192" s="746" t="s">
        <v>448</v>
      </c>
      <c r="AT192" s="730">
        <v>127</v>
      </c>
      <c r="AU192" s="619"/>
      <c r="AV192" s="742" t="s">
        <v>449</v>
      </c>
      <c r="AW192" s="730">
        <v>5</v>
      </c>
      <c r="AX192" s="743" t="s">
        <v>450</v>
      </c>
      <c r="AY192" s="730">
        <v>41</v>
      </c>
      <c r="AZ192" s="619"/>
      <c r="BA192" s="510"/>
      <c r="BB192" s="112"/>
      <c r="BC192" s="112"/>
      <c r="BD192" s="112"/>
      <c r="BE192" s="112"/>
    </row>
    <row r="193" spans="1:57" ht="38.25" customHeight="1" x14ac:dyDescent="0.25">
      <c r="A193" s="629"/>
      <c r="B193" s="527"/>
      <c r="C193" s="503"/>
      <c r="D193" s="122" t="s">
        <v>333</v>
      </c>
      <c r="E193" s="737">
        <v>13878843</v>
      </c>
      <c r="F193" s="737">
        <v>13878843</v>
      </c>
      <c r="G193" s="737">
        <v>13878843</v>
      </c>
      <c r="H193" s="737">
        <v>13878843</v>
      </c>
      <c r="I193" s="737">
        <v>13878843</v>
      </c>
      <c r="J193" s="737"/>
      <c r="K193" s="737"/>
      <c r="L193" s="737"/>
      <c r="M193" s="737"/>
      <c r="N193" s="737"/>
      <c r="O193" s="737"/>
      <c r="P193" s="737"/>
      <c r="Q193" s="737"/>
      <c r="R193" s="737"/>
      <c r="S193" s="738"/>
      <c r="T193" s="736">
        <v>5277723</v>
      </c>
      <c r="U193" s="736">
        <v>11891766</v>
      </c>
      <c r="V193" s="736">
        <v>13477138.83</v>
      </c>
      <c r="W193" s="737"/>
      <c r="X193" s="737"/>
      <c r="Y193" s="737"/>
      <c r="Z193" s="737"/>
      <c r="AA193" s="737"/>
      <c r="AB193" s="737"/>
      <c r="AC193" s="737"/>
      <c r="AD193" s="737"/>
      <c r="AE193" s="737"/>
      <c r="AF193" s="510"/>
      <c r="AG193" s="510"/>
      <c r="AH193" s="510"/>
      <c r="AI193" s="510"/>
      <c r="AJ193" s="510"/>
      <c r="AK193" s="510"/>
      <c r="AL193" s="510"/>
      <c r="AM193" s="510"/>
      <c r="AN193" s="510"/>
      <c r="AO193" s="510"/>
      <c r="AP193" s="746" t="s">
        <v>451</v>
      </c>
      <c r="AQ193" s="730">
        <v>3</v>
      </c>
      <c r="AR193" s="619"/>
      <c r="AS193" s="746" t="s">
        <v>451</v>
      </c>
      <c r="AT193" s="730">
        <v>23</v>
      </c>
      <c r="AU193" s="619"/>
      <c r="AV193" s="742" t="s">
        <v>452</v>
      </c>
      <c r="AW193" s="730">
        <v>36</v>
      </c>
      <c r="AX193" s="743" t="s">
        <v>453</v>
      </c>
      <c r="AY193" s="730">
        <v>0</v>
      </c>
      <c r="AZ193" s="619"/>
      <c r="BA193" s="510"/>
      <c r="BB193" s="112"/>
      <c r="BC193" s="112"/>
      <c r="BD193" s="112"/>
      <c r="BE193" s="112"/>
    </row>
    <row r="194" spans="1:57" ht="38.25" customHeight="1" x14ac:dyDescent="0.25">
      <c r="A194" s="629"/>
      <c r="B194" s="527"/>
      <c r="C194" s="503"/>
      <c r="D194" s="123" t="s">
        <v>334</v>
      </c>
      <c r="E194" s="737">
        <v>0</v>
      </c>
      <c r="F194" s="737">
        <v>0</v>
      </c>
      <c r="G194" s="737">
        <v>0</v>
      </c>
      <c r="H194" s="737">
        <v>0</v>
      </c>
      <c r="I194" s="737">
        <v>0</v>
      </c>
      <c r="J194" s="737"/>
      <c r="K194" s="737"/>
      <c r="L194" s="737"/>
      <c r="M194" s="737"/>
      <c r="N194" s="737"/>
      <c r="O194" s="737"/>
      <c r="P194" s="737"/>
      <c r="Q194" s="737"/>
      <c r="R194" s="737"/>
      <c r="S194" s="737"/>
      <c r="T194" s="737">
        <v>0</v>
      </c>
      <c r="U194" s="737">
        <f>U190+U192</f>
        <v>4653</v>
      </c>
      <c r="V194" s="737">
        <f t="shared" ref="V194:V195" si="109">V190+V192</f>
        <v>9802</v>
      </c>
      <c r="W194" s="737"/>
      <c r="X194" s="737"/>
      <c r="Y194" s="737"/>
      <c r="Z194" s="737"/>
      <c r="AA194" s="737"/>
      <c r="AB194" s="737"/>
      <c r="AC194" s="737"/>
      <c r="AD194" s="737"/>
      <c r="AE194" s="737"/>
      <c r="AF194" s="510"/>
      <c r="AG194" s="510"/>
      <c r="AH194" s="510"/>
      <c r="AI194" s="510"/>
      <c r="AJ194" s="510"/>
      <c r="AK194" s="510"/>
      <c r="AL194" s="510"/>
      <c r="AM194" s="510"/>
      <c r="AN194" s="510"/>
      <c r="AO194" s="510"/>
      <c r="AP194" s="746" t="s">
        <v>454</v>
      </c>
      <c r="AQ194" s="730">
        <v>23</v>
      </c>
      <c r="AR194" s="619"/>
      <c r="AS194" s="746" t="s">
        <v>454</v>
      </c>
      <c r="AT194" s="730">
        <v>161</v>
      </c>
      <c r="AU194" s="619"/>
      <c r="AV194" s="742" t="s">
        <v>455</v>
      </c>
      <c r="AW194" s="730">
        <v>192</v>
      </c>
      <c r="AX194" s="743" t="s">
        <v>456</v>
      </c>
      <c r="AY194" s="730">
        <v>0</v>
      </c>
      <c r="AZ194" s="619"/>
      <c r="BA194" s="510"/>
      <c r="BB194" s="112"/>
      <c r="BC194" s="112"/>
      <c r="BD194" s="112"/>
      <c r="BE194" s="112"/>
    </row>
    <row r="195" spans="1:57" ht="15.75" customHeight="1" x14ac:dyDescent="0.25">
      <c r="A195" s="629"/>
      <c r="B195" s="527"/>
      <c r="C195" s="503"/>
      <c r="D195" s="643" t="s">
        <v>335</v>
      </c>
      <c r="E195" s="740">
        <f t="shared" ref="E195:H195" si="110">E191+E193</f>
        <v>181694843</v>
      </c>
      <c r="F195" s="740">
        <f t="shared" si="110"/>
        <v>181694843</v>
      </c>
      <c r="G195" s="740">
        <f t="shared" si="110"/>
        <v>181694843</v>
      </c>
      <c r="H195" s="740">
        <f t="shared" si="110"/>
        <v>181694843</v>
      </c>
      <c r="I195" s="740">
        <f t="shared" ref="I195" si="111">I191+I193</f>
        <v>181694843</v>
      </c>
      <c r="J195" s="740"/>
      <c r="K195" s="740"/>
      <c r="L195" s="740"/>
      <c r="M195" s="740"/>
      <c r="N195" s="740"/>
      <c r="O195" s="740"/>
      <c r="P195" s="740"/>
      <c r="Q195" s="740"/>
      <c r="R195" s="740"/>
      <c r="S195" s="740"/>
      <c r="T195" s="740">
        <f t="shared" ref="T195:U195" si="112">T191+T193</f>
        <v>6770389</v>
      </c>
      <c r="U195" s="740">
        <f t="shared" si="112"/>
        <v>92530266</v>
      </c>
      <c r="V195" s="740">
        <f t="shared" si="109"/>
        <v>96048138.829999998</v>
      </c>
      <c r="W195" s="740"/>
      <c r="X195" s="740"/>
      <c r="Y195" s="740"/>
      <c r="Z195" s="740"/>
      <c r="AA195" s="740"/>
      <c r="AB195" s="740"/>
      <c r="AC195" s="740"/>
      <c r="AD195" s="740"/>
      <c r="AE195" s="740"/>
      <c r="AF195" s="510"/>
      <c r="AG195" s="510"/>
      <c r="AH195" s="510"/>
      <c r="AI195" s="510"/>
      <c r="AJ195" s="510"/>
      <c r="AK195" s="510"/>
      <c r="AL195" s="510"/>
      <c r="AM195" s="510"/>
      <c r="AN195" s="510"/>
      <c r="AO195" s="510"/>
      <c r="AP195" s="746" t="s">
        <v>457</v>
      </c>
      <c r="AQ195" s="730">
        <v>2</v>
      </c>
      <c r="AR195" s="619"/>
      <c r="AS195" s="746" t="s">
        <v>457</v>
      </c>
      <c r="AT195" s="730">
        <v>22</v>
      </c>
      <c r="AU195" s="619"/>
      <c r="AV195" s="742" t="s">
        <v>458</v>
      </c>
      <c r="AW195" s="730">
        <v>38</v>
      </c>
      <c r="AX195" s="743" t="s">
        <v>459</v>
      </c>
      <c r="AY195" s="730">
        <v>9529</v>
      </c>
      <c r="AZ195" s="619"/>
      <c r="BA195" s="510"/>
      <c r="BB195" s="112"/>
      <c r="BC195" s="112"/>
      <c r="BD195" s="112"/>
      <c r="BE195" s="112"/>
    </row>
    <row r="196" spans="1:57" ht="26.25" customHeight="1" thickBot="1" x14ac:dyDescent="0.3">
      <c r="A196" s="629"/>
      <c r="B196" s="527"/>
      <c r="C196" s="569"/>
      <c r="D196" s="652"/>
      <c r="E196" s="511"/>
      <c r="F196" s="511"/>
      <c r="G196" s="511"/>
      <c r="H196" s="511"/>
      <c r="I196" s="511"/>
      <c r="J196" s="511"/>
      <c r="K196" s="511"/>
      <c r="L196" s="511"/>
      <c r="M196" s="511"/>
      <c r="N196" s="511"/>
      <c r="O196" s="511"/>
      <c r="P196" s="511"/>
      <c r="Q196" s="511"/>
      <c r="R196" s="511"/>
      <c r="S196" s="511"/>
      <c r="T196" s="511"/>
      <c r="U196" s="511"/>
      <c r="V196" s="511"/>
      <c r="W196" s="511"/>
      <c r="X196" s="511"/>
      <c r="Y196" s="511"/>
      <c r="Z196" s="511"/>
      <c r="AA196" s="511"/>
      <c r="AB196" s="511"/>
      <c r="AC196" s="511"/>
      <c r="AD196" s="511"/>
      <c r="AE196" s="511"/>
      <c r="AF196" s="511"/>
      <c r="AG196" s="762"/>
      <c r="AH196" s="762"/>
      <c r="AI196" s="762"/>
      <c r="AJ196" s="511"/>
      <c r="AK196" s="762"/>
      <c r="AL196" s="511"/>
      <c r="AM196" s="511"/>
      <c r="AN196" s="511"/>
      <c r="AO196" s="511"/>
      <c r="AP196" s="746" t="s">
        <v>460</v>
      </c>
      <c r="AQ196" s="730">
        <v>0</v>
      </c>
      <c r="AR196" s="620"/>
      <c r="AS196" s="746" t="s">
        <v>460</v>
      </c>
      <c r="AT196" s="730">
        <v>0</v>
      </c>
      <c r="AU196" s="620"/>
      <c r="AV196" s="742" t="s">
        <v>461</v>
      </c>
      <c r="AW196" s="730">
        <v>0</v>
      </c>
      <c r="AX196" s="745"/>
      <c r="AY196" s="770"/>
      <c r="AZ196" s="620"/>
      <c r="BA196" s="511"/>
      <c r="BB196" s="112"/>
      <c r="BC196" s="112"/>
      <c r="BD196" s="112"/>
      <c r="BE196" s="112"/>
    </row>
    <row r="197" spans="1:57" ht="25.5" customHeight="1" x14ac:dyDescent="0.25">
      <c r="A197" s="629"/>
      <c r="B197" s="527"/>
      <c r="C197" s="651" t="s">
        <v>498</v>
      </c>
      <c r="D197" s="123" t="s">
        <v>482</v>
      </c>
      <c r="E197" s="755">
        <f t="shared" ref="E197:H197" si="113">E190+E176+E169+E162+E155+E183</f>
        <v>46278</v>
      </c>
      <c r="F197" s="755">
        <f t="shared" si="113"/>
        <v>46278</v>
      </c>
      <c r="G197" s="755">
        <f t="shared" si="113"/>
        <v>46278</v>
      </c>
      <c r="H197" s="755">
        <f t="shared" si="113"/>
        <v>46278</v>
      </c>
      <c r="I197" s="755">
        <f t="shared" ref="I197" si="114">I190+I176+I169+I162+I155+I183</f>
        <v>46278</v>
      </c>
      <c r="J197" s="755"/>
      <c r="K197" s="755"/>
      <c r="L197" s="755"/>
      <c r="M197" s="755"/>
      <c r="N197" s="755"/>
      <c r="O197" s="755"/>
      <c r="P197" s="755"/>
      <c r="Q197" s="755"/>
      <c r="R197" s="755"/>
      <c r="S197" s="755"/>
      <c r="T197" s="755">
        <f t="shared" ref="T197:T198" si="115">T190+T176+T169+T162+T155+T183</f>
        <v>3278</v>
      </c>
      <c r="U197" s="755">
        <f>U159+U166+U173+U180+U187+U194</f>
        <v>9073</v>
      </c>
      <c r="V197" s="755">
        <v>26254</v>
      </c>
      <c r="W197" s="755"/>
      <c r="X197" s="755"/>
      <c r="Y197" s="755"/>
      <c r="Z197" s="755"/>
      <c r="AA197" s="755"/>
      <c r="AB197" s="755"/>
      <c r="AC197" s="755"/>
      <c r="AD197" s="755"/>
      <c r="AE197" s="755"/>
      <c r="AF197" s="757"/>
      <c r="AG197" s="771"/>
      <c r="AH197" s="771"/>
      <c r="AI197" s="771"/>
      <c r="AJ197" s="771"/>
      <c r="AK197" s="771"/>
      <c r="AL197" s="757"/>
      <c r="AM197" s="757"/>
      <c r="AN197" s="757">
        <f t="shared" ref="AN197:AO197" si="116">SUM(AN155:AN196)</f>
        <v>25335</v>
      </c>
      <c r="AO197" s="757">
        <f t="shared" si="116"/>
        <v>11167</v>
      </c>
      <c r="AP197" s="757"/>
      <c r="AQ197" s="758"/>
      <c r="AR197" s="757">
        <f>SUM(AR155:AR196)</f>
        <v>13627</v>
      </c>
      <c r="AS197" s="757"/>
      <c r="AT197" s="758"/>
      <c r="AU197" s="757">
        <f>SUM(AU155:AU196)</f>
        <v>8</v>
      </c>
      <c r="AV197" s="757"/>
      <c r="AW197" s="758">
        <f>SUM(AW155:AW196)</f>
        <v>20022</v>
      </c>
      <c r="AX197" s="757"/>
      <c r="AY197" s="757">
        <f t="shared" ref="AY197:AZ197" si="117">SUM(AY155:AY196)</f>
        <v>25336</v>
      </c>
      <c r="AZ197" s="757">
        <f t="shared" si="117"/>
        <v>218</v>
      </c>
      <c r="BA197" s="735"/>
      <c r="BB197" s="112"/>
      <c r="BC197" s="112"/>
      <c r="BD197" s="112"/>
      <c r="BE197" s="112"/>
    </row>
    <row r="198" spans="1:57" ht="15.75" customHeight="1" x14ac:dyDescent="0.25">
      <c r="A198" s="629"/>
      <c r="B198" s="527"/>
      <c r="C198" s="503"/>
      <c r="D198" s="643" t="s">
        <v>483</v>
      </c>
      <c r="E198" s="759">
        <f t="shared" ref="E198:H198" si="118">E191+E177+E170+E163+E156+E184</f>
        <v>1006896000</v>
      </c>
      <c r="F198" s="759">
        <f t="shared" si="118"/>
        <v>1006896000</v>
      </c>
      <c r="G198" s="759">
        <f t="shared" si="118"/>
        <v>1006896000</v>
      </c>
      <c r="H198" s="759">
        <f t="shared" si="118"/>
        <v>1006896000</v>
      </c>
      <c r="I198" s="759">
        <f t="shared" ref="I198" si="119">I191+I177+I170+I163+I156+I184</f>
        <v>1006896000</v>
      </c>
      <c r="J198" s="759"/>
      <c r="K198" s="759"/>
      <c r="L198" s="759"/>
      <c r="M198" s="759"/>
      <c r="N198" s="759"/>
      <c r="O198" s="759"/>
      <c r="P198" s="759"/>
      <c r="Q198" s="759"/>
      <c r="R198" s="759"/>
      <c r="S198" s="772"/>
      <c r="T198" s="759">
        <f t="shared" si="115"/>
        <v>8956000</v>
      </c>
      <c r="U198" s="759">
        <f>U191+U184+U177+U170+U163+U156</f>
        <v>483831000</v>
      </c>
      <c r="V198" s="759">
        <f>V191+V184+V177+V170+V163+V156</f>
        <v>495426000</v>
      </c>
      <c r="W198" s="759"/>
      <c r="X198" s="759"/>
      <c r="Y198" s="759"/>
      <c r="Z198" s="759"/>
      <c r="AA198" s="759"/>
      <c r="AB198" s="759"/>
      <c r="AC198" s="759"/>
      <c r="AD198" s="759"/>
      <c r="AE198" s="759"/>
      <c r="AF198" s="510"/>
      <c r="AG198" s="510"/>
      <c r="AH198" s="510"/>
      <c r="AI198" s="510"/>
      <c r="AJ198" s="510"/>
      <c r="AK198" s="510"/>
      <c r="AL198" s="510"/>
      <c r="AM198" s="510"/>
      <c r="AN198" s="510"/>
      <c r="AO198" s="510"/>
      <c r="AP198" s="510"/>
      <c r="AQ198" s="510"/>
      <c r="AR198" s="510"/>
      <c r="AS198" s="510"/>
      <c r="AT198" s="510"/>
      <c r="AU198" s="510"/>
      <c r="AV198" s="510"/>
      <c r="AW198" s="510"/>
      <c r="AX198" s="510"/>
      <c r="AY198" s="510"/>
      <c r="AZ198" s="510"/>
      <c r="BA198" s="510"/>
      <c r="BB198" s="112"/>
      <c r="BC198" s="112"/>
      <c r="BD198" s="112"/>
      <c r="BE198" s="112"/>
    </row>
    <row r="199" spans="1:57" ht="15.75" customHeight="1" x14ac:dyDescent="0.25">
      <c r="A199" s="629"/>
      <c r="B199" s="527"/>
      <c r="C199" s="503"/>
      <c r="D199" s="661"/>
      <c r="E199" s="511"/>
      <c r="F199" s="511"/>
      <c r="G199" s="511"/>
      <c r="H199" s="511"/>
      <c r="I199" s="511"/>
      <c r="J199" s="511"/>
      <c r="K199" s="511"/>
      <c r="L199" s="511"/>
      <c r="M199" s="511"/>
      <c r="N199" s="511"/>
      <c r="O199" s="511"/>
      <c r="P199" s="511"/>
      <c r="Q199" s="511"/>
      <c r="R199" s="511"/>
      <c r="S199" s="511"/>
      <c r="T199" s="511"/>
      <c r="U199" s="511"/>
      <c r="V199" s="511"/>
      <c r="W199" s="511"/>
      <c r="X199" s="511"/>
      <c r="Y199" s="511"/>
      <c r="Z199" s="511"/>
      <c r="AA199" s="511"/>
      <c r="AB199" s="511"/>
      <c r="AC199" s="511"/>
      <c r="AD199" s="511"/>
      <c r="AE199" s="511"/>
      <c r="AF199" s="510"/>
      <c r="AG199" s="510"/>
      <c r="AH199" s="510"/>
      <c r="AI199" s="510"/>
      <c r="AJ199" s="510"/>
      <c r="AK199" s="510"/>
      <c r="AL199" s="510"/>
      <c r="AM199" s="510"/>
      <c r="AN199" s="510"/>
      <c r="AO199" s="510"/>
      <c r="AP199" s="510"/>
      <c r="AQ199" s="510"/>
      <c r="AR199" s="510"/>
      <c r="AS199" s="510"/>
      <c r="AT199" s="510"/>
      <c r="AU199" s="510"/>
      <c r="AV199" s="510"/>
      <c r="AW199" s="510"/>
      <c r="AX199" s="510"/>
      <c r="AY199" s="510"/>
      <c r="AZ199" s="510"/>
      <c r="BA199" s="510"/>
      <c r="BB199" s="112"/>
      <c r="BC199" s="112"/>
      <c r="BD199" s="112"/>
      <c r="BE199" s="112"/>
    </row>
    <row r="200" spans="1:57" ht="38.25" customHeight="1" x14ac:dyDescent="0.25">
      <c r="A200" s="629"/>
      <c r="B200" s="527"/>
      <c r="C200" s="503"/>
      <c r="D200" s="124" t="s">
        <v>484</v>
      </c>
      <c r="E200" s="760">
        <v>0</v>
      </c>
      <c r="F200" s="760">
        <v>0</v>
      </c>
      <c r="G200" s="760">
        <v>0</v>
      </c>
      <c r="H200" s="760">
        <v>0</v>
      </c>
      <c r="I200" s="760">
        <v>0</v>
      </c>
      <c r="J200" s="760"/>
      <c r="K200" s="760"/>
      <c r="L200" s="760"/>
      <c r="M200" s="760"/>
      <c r="N200" s="760"/>
      <c r="O200" s="760"/>
      <c r="P200" s="760"/>
      <c r="Q200" s="760"/>
      <c r="R200" s="760"/>
      <c r="S200" s="760"/>
      <c r="T200" s="760">
        <v>0</v>
      </c>
      <c r="U200" s="773">
        <v>0</v>
      </c>
      <c r="V200" s="773">
        <v>0</v>
      </c>
      <c r="W200" s="760"/>
      <c r="X200" s="760"/>
      <c r="Y200" s="760"/>
      <c r="Z200" s="760"/>
      <c r="AA200" s="760"/>
      <c r="AB200" s="760"/>
      <c r="AC200" s="760"/>
      <c r="AD200" s="760"/>
      <c r="AE200" s="774"/>
      <c r="AF200" s="510"/>
      <c r="AG200" s="510"/>
      <c r="AH200" s="510"/>
      <c r="AI200" s="510"/>
      <c r="AJ200" s="510"/>
      <c r="AK200" s="510"/>
      <c r="AL200" s="510"/>
      <c r="AM200" s="510"/>
      <c r="AN200" s="510"/>
      <c r="AO200" s="510"/>
      <c r="AP200" s="510"/>
      <c r="AQ200" s="510"/>
      <c r="AR200" s="510"/>
      <c r="AS200" s="510"/>
      <c r="AT200" s="510"/>
      <c r="AU200" s="510"/>
      <c r="AV200" s="510"/>
      <c r="AW200" s="510"/>
      <c r="AX200" s="510"/>
      <c r="AY200" s="510"/>
      <c r="AZ200" s="510"/>
      <c r="BA200" s="510"/>
      <c r="BB200" s="112"/>
      <c r="BC200" s="112"/>
      <c r="BD200" s="112"/>
      <c r="BE200" s="112"/>
    </row>
    <row r="201" spans="1:57" ht="39" customHeight="1" thickBot="1" x14ac:dyDescent="0.3">
      <c r="A201" s="629"/>
      <c r="B201" s="527"/>
      <c r="C201" s="569"/>
      <c r="D201" s="125" t="s">
        <v>485</v>
      </c>
      <c r="E201" s="760">
        <f t="shared" ref="E201:H201" si="120">E193+E172+E165+E158+E179+E186</f>
        <v>83273033</v>
      </c>
      <c r="F201" s="760">
        <f t="shared" si="120"/>
        <v>83273033</v>
      </c>
      <c r="G201" s="760">
        <f t="shared" si="120"/>
        <v>83273033</v>
      </c>
      <c r="H201" s="760">
        <f t="shared" si="120"/>
        <v>83273033</v>
      </c>
      <c r="I201" s="760">
        <f t="shared" ref="I201" si="121">I193+I172+I165+I158+I179+I186</f>
        <v>83273033</v>
      </c>
      <c r="J201" s="760"/>
      <c r="K201" s="760"/>
      <c r="L201" s="760"/>
      <c r="M201" s="760"/>
      <c r="N201" s="760"/>
      <c r="O201" s="760"/>
      <c r="P201" s="760"/>
      <c r="Q201" s="760"/>
      <c r="R201" s="760"/>
      <c r="S201" s="760"/>
      <c r="T201" s="760">
        <f>T193+T172+T165+T158+T179+T186</f>
        <v>31666333</v>
      </c>
      <c r="U201" s="760">
        <f>U193+U186+U179+U172+U165+U158</f>
        <v>71350600</v>
      </c>
      <c r="V201" s="760">
        <f>V193+V186+V179+V172+V165+V158</f>
        <v>80862832.980000004</v>
      </c>
      <c r="W201" s="760"/>
      <c r="X201" s="760"/>
      <c r="Y201" s="760"/>
      <c r="Z201" s="760"/>
      <c r="AA201" s="760"/>
      <c r="AB201" s="760"/>
      <c r="AC201" s="760"/>
      <c r="AD201" s="760"/>
      <c r="AE201" s="760"/>
      <c r="AF201" s="511"/>
      <c r="AG201" s="511"/>
      <c r="AH201" s="511"/>
      <c r="AI201" s="511"/>
      <c r="AJ201" s="510"/>
      <c r="AK201" s="510"/>
      <c r="AL201" s="511"/>
      <c r="AM201" s="510"/>
      <c r="AN201" s="511"/>
      <c r="AO201" s="511"/>
      <c r="AP201" s="511"/>
      <c r="AQ201" s="511"/>
      <c r="AR201" s="511"/>
      <c r="AS201" s="511"/>
      <c r="AT201" s="511"/>
      <c r="AU201" s="511"/>
      <c r="AV201" s="511"/>
      <c r="AW201" s="511"/>
      <c r="AX201" s="511"/>
      <c r="AY201" s="511"/>
      <c r="AZ201" s="511"/>
      <c r="BA201" s="511"/>
      <c r="BB201" s="112"/>
      <c r="BC201" s="112"/>
      <c r="BD201" s="112"/>
      <c r="BE201" s="112"/>
    </row>
    <row r="202" spans="1:57" ht="25.5" customHeight="1" x14ac:dyDescent="0.25">
      <c r="A202" s="629"/>
      <c r="B202" s="527"/>
      <c r="C202" s="650" t="s">
        <v>499</v>
      </c>
      <c r="D202" s="123" t="s">
        <v>482</v>
      </c>
      <c r="E202" s="755">
        <f t="shared" ref="E202:H202" si="122">E197+E150</f>
        <v>110189</v>
      </c>
      <c r="F202" s="755">
        <f t="shared" si="122"/>
        <v>110189</v>
      </c>
      <c r="G202" s="755">
        <f t="shared" si="122"/>
        <v>110189</v>
      </c>
      <c r="H202" s="755">
        <f t="shared" si="122"/>
        <v>110189</v>
      </c>
      <c r="I202" s="755">
        <f t="shared" ref="I202" si="123">I197+I150</f>
        <v>110189</v>
      </c>
      <c r="J202" s="755"/>
      <c r="K202" s="755"/>
      <c r="L202" s="755"/>
      <c r="M202" s="755"/>
      <c r="N202" s="755"/>
      <c r="O202" s="755"/>
      <c r="P202" s="755"/>
      <c r="Q202" s="755"/>
      <c r="R202" s="755"/>
      <c r="S202" s="755"/>
      <c r="T202" s="755">
        <f t="shared" ref="T202:T203" si="124">T197+T150</f>
        <v>5017</v>
      </c>
      <c r="U202" s="755">
        <f t="shared" ref="U202:U203" si="125">U150+U197</f>
        <v>15848</v>
      </c>
      <c r="V202" s="755">
        <f>V150+V197</f>
        <v>52079</v>
      </c>
      <c r="W202" s="755"/>
      <c r="X202" s="755"/>
      <c r="Y202" s="755"/>
      <c r="Z202" s="755"/>
      <c r="AA202" s="755"/>
      <c r="AB202" s="755"/>
      <c r="AC202" s="755"/>
      <c r="AD202" s="755"/>
      <c r="AE202" s="755"/>
      <c r="AF202" s="757"/>
      <c r="AG202" s="757"/>
      <c r="AH202" s="771"/>
      <c r="AI202" s="771"/>
      <c r="AJ202" s="771"/>
      <c r="AK202" s="771"/>
      <c r="AL202" s="757"/>
      <c r="AM202" s="771"/>
      <c r="AN202" s="757"/>
      <c r="AO202" s="757">
        <f>AO197+AO150</f>
        <v>23903</v>
      </c>
      <c r="AP202" s="757"/>
      <c r="AQ202" s="757"/>
      <c r="AR202" s="757">
        <f>AR197+AR150</f>
        <v>26600</v>
      </c>
      <c r="AS202" s="757"/>
      <c r="AT202" s="757"/>
      <c r="AU202" s="757">
        <f>AU197+AU150</f>
        <v>13</v>
      </c>
      <c r="AV202" s="757"/>
      <c r="AW202" s="757">
        <f>AW197+AW150</f>
        <v>45806</v>
      </c>
      <c r="AX202" s="757"/>
      <c r="AY202" s="757">
        <f t="shared" ref="AY202:AZ202" si="126">AY197+AY150</f>
        <v>51161</v>
      </c>
      <c r="AZ202" s="757">
        <f t="shared" si="126"/>
        <v>218</v>
      </c>
      <c r="BA202" s="735"/>
      <c r="BB202" s="112"/>
      <c r="BC202" s="112"/>
      <c r="BD202" s="112"/>
      <c r="BE202" s="112"/>
    </row>
    <row r="203" spans="1:57" ht="12.75" customHeight="1" x14ac:dyDescent="0.25">
      <c r="A203" s="629"/>
      <c r="B203" s="527"/>
      <c r="C203" s="503"/>
      <c r="D203" s="643" t="s">
        <v>483</v>
      </c>
      <c r="E203" s="759">
        <f t="shared" ref="E203:H203" si="127">E198+E151</f>
        <v>3562354000</v>
      </c>
      <c r="F203" s="759">
        <f t="shared" si="127"/>
        <v>3562354000</v>
      </c>
      <c r="G203" s="759">
        <f t="shared" si="127"/>
        <v>3562354000</v>
      </c>
      <c r="H203" s="759">
        <f t="shared" si="127"/>
        <v>3562354000</v>
      </c>
      <c r="I203" s="759">
        <f t="shared" ref="I203" si="128">I198+I151</f>
        <v>3562354000</v>
      </c>
      <c r="J203" s="759"/>
      <c r="K203" s="759"/>
      <c r="L203" s="759"/>
      <c r="M203" s="759"/>
      <c r="N203" s="759"/>
      <c r="O203" s="759"/>
      <c r="P203" s="759"/>
      <c r="Q203" s="759"/>
      <c r="R203" s="759"/>
      <c r="S203" s="772"/>
      <c r="T203" s="759">
        <f t="shared" si="124"/>
        <v>95216000</v>
      </c>
      <c r="U203" s="759">
        <f t="shared" si="125"/>
        <v>1255579000</v>
      </c>
      <c r="V203" s="759">
        <f t="shared" ref="V203" si="129">V151+V198</f>
        <v>1326722072.9999998</v>
      </c>
      <c r="W203" s="759"/>
      <c r="X203" s="759"/>
      <c r="Y203" s="759"/>
      <c r="Z203" s="759"/>
      <c r="AA203" s="759"/>
      <c r="AB203" s="759"/>
      <c r="AC203" s="759"/>
      <c r="AD203" s="759"/>
      <c r="AE203" s="759"/>
      <c r="AF203" s="510"/>
      <c r="AG203" s="510"/>
      <c r="AH203" s="510"/>
      <c r="AI203" s="510"/>
      <c r="AJ203" s="510"/>
      <c r="AK203" s="510"/>
      <c r="AL203" s="510"/>
      <c r="AM203" s="510"/>
      <c r="AN203" s="510"/>
      <c r="AO203" s="510"/>
      <c r="AP203" s="510"/>
      <c r="AQ203" s="510"/>
      <c r="AR203" s="510"/>
      <c r="AS203" s="510"/>
      <c r="AT203" s="510"/>
      <c r="AU203" s="510"/>
      <c r="AV203" s="510"/>
      <c r="AW203" s="510"/>
      <c r="AX203" s="510"/>
      <c r="AY203" s="510"/>
      <c r="AZ203" s="510"/>
      <c r="BA203" s="510"/>
      <c r="BB203" s="112"/>
      <c r="BC203" s="112"/>
      <c r="BD203" s="112"/>
      <c r="BE203" s="112"/>
    </row>
    <row r="204" spans="1:57" ht="15.75" customHeight="1" x14ac:dyDescent="0.25">
      <c r="A204" s="629"/>
      <c r="B204" s="527"/>
      <c r="C204" s="503"/>
      <c r="D204" s="661"/>
      <c r="E204" s="511"/>
      <c r="F204" s="511"/>
      <c r="G204" s="511"/>
      <c r="H204" s="511"/>
      <c r="I204" s="511"/>
      <c r="J204" s="511"/>
      <c r="K204" s="511"/>
      <c r="L204" s="511"/>
      <c r="M204" s="511"/>
      <c r="N204" s="511"/>
      <c r="O204" s="511"/>
      <c r="P204" s="511"/>
      <c r="Q204" s="511"/>
      <c r="R204" s="511"/>
      <c r="S204" s="511"/>
      <c r="T204" s="511"/>
      <c r="U204" s="511"/>
      <c r="V204" s="511"/>
      <c r="W204" s="511"/>
      <c r="X204" s="511"/>
      <c r="Y204" s="511"/>
      <c r="Z204" s="511"/>
      <c r="AA204" s="511"/>
      <c r="AB204" s="511"/>
      <c r="AC204" s="511"/>
      <c r="AD204" s="511"/>
      <c r="AE204" s="511"/>
      <c r="AF204" s="510"/>
      <c r="AG204" s="510"/>
      <c r="AH204" s="510"/>
      <c r="AI204" s="510"/>
      <c r="AJ204" s="510"/>
      <c r="AK204" s="510"/>
      <c r="AL204" s="510"/>
      <c r="AM204" s="510"/>
      <c r="AN204" s="510"/>
      <c r="AO204" s="510"/>
      <c r="AP204" s="510"/>
      <c r="AQ204" s="510"/>
      <c r="AR204" s="510"/>
      <c r="AS204" s="510"/>
      <c r="AT204" s="510"/>
      <c r="AU204" s="510"/>
      <c r="AV204" s="510"/>
      <c r="AW204" s="510"/>
      <c r="AX204" s="510"/>
      <c r="AY204" s="510"/>
      <c r="AZ204" s="510"/>
      <c r="BA204" s="510"/>
      <c r="BB204" s="112"/>
      <c r="BC204" s="112"/>
      <c r="BD204" s="112"/>
      <c r="BE204" s="112"/>
    </row>
    <row r="205" spans="1:57" ht="38.25" customHeight="1" x14ac:dyDescent="0.25">
      <c r="A205" s="629"/>
      <c r="B205" s="527"/>
      <c r="C205" s="503"/>
      <c r="D205" s="124" t="s">
        <v>484</v>
      </c>
      <c r="E205" s="775">
        <v>0</v>
      </c>
      <c r="F205" s="775">
        <v>0</v>
      </c>
      <c r="G205" s="775">
        <v>0</v>
      </c>
      <c r="H205" s="775">
        <v>0</v>
      </c>
      <c r="I205" s="775">
        <v>0</v>
      </c>
      <c r="J205" s="775"/>
      <c r="K205" s="775"/>
      <c r="L205" s="775"/>
      <c r="M205" s="775"/>
      <c r="N205" s="775"/>
      <c r="O205" s="775"/>
      <c r="P205" s="775"/>
      <c r="Q205" s="775"/>
      <c r="R205" s="775"/>
      <c r="S205" s="775"/>
      <c r="T205" s="775">
        <v>0</v>
      </c>
      <c r="U205" s="775">
        <v>0</v>
      </c>
      <c r="V205" s="775">
        <v>0</v>
      </c>
      <c r="W205" s="775"/>
      <c r="X205" s="775"/>
      <c r="Y205" s="775"/>
      <c r="Z205" s="775"/>
      <c r="AA205" s="775"/>
      <c r="AB205" s="775"/>
      <c r="AC205" s="775"/>
      <c r="AD205" s="775"/>
      <c r="AE205" s="774"/>
      <c r="AF205" s="510"/>
      <c r="AG205" s="510"/>
      <c r="AH205" s="510"/>
      <c r="AI205" s="510"/>
      <c r="AJ205" s="510"/>
      <c r="AK205" s="510"/>
      <c r="AL205" s="510"/>
      <c r="AM205" s="510"/>
      <c r="AN205" s="510"/>
      <c r="AO205" s="510"/>
      <c r="AP205" s="510"/>
      <c r="AQ205" s="510"/>
      <c r="AR205" s="510"/>
      <c r="AS205" s="510"/>
      <c r="AT205" s="510"/>
      <c r="AU205" s="510"/>
      <c r="AV205" s="510"/>
      <c r="AW205" s="510"/>
      <c r="AX205" s="510"/>
      <c r="AY205" s="510"/>
      <c r="AZ205" s="510"/>
      <c r="BA205" s="510"/>
      <c r="BB205" s="112"/>
      <c r="BC205" s="112"/>
      <c r="BD205" s="112"/>
      <c r="BE205" s="112"/>
    </row>
    <row r="206" spans="1:57" ht="26.25" customHeight="1" thickBot="1" x14ac:dyDescent="0.3">
      <c r="A206" s="648"/>
      <c r="B206" s="528"/>
      <c r="C206" s="569"/>
      <c r="D206" s="125" t="s">
        <v>485</v>
      </c>
      <c r="E206" s="775">
        <f t="shared" ref="E206:H206" si="130">E201+E154</f>
        <v>203514100</v>
      </c>
      <c r="F206" s="775">
        <f t="shared" si="130"/>
        <v>203514100</v>
      </c>
      <c r="G206" s="775">
        <f t="shared" si="130"/>
        <v>203514100</v>
      </c>
      <c r="H206" s="775">
        <f t="shared" si="130"/>
        <v>203514100</v>
      </c>
      <c r="I206" s="775">
        <f t="shared" ref="I206" si="131">I201+I154</f>
        <v>203514100</v>
      </c>
      <c r="J206" s="775"/>
      <c r="K206" s="775"/>
      <c r="L206" s="775"/>
      <c r="M206" s="775"/>
      <c r="N206" s="775"/>
      <c r="O206" s="775"/>
      <c r="P206" s="775"/>
      <c r="Q206" s="775"/>
      <c r="R206" s="775"/>
      <c r="S206" s="750"/>
      <c r="T206" s="775">
        <f>T201+T154</f>
        <v>81384433</v>
      </c>
      <c r="U206" s="775">
        <f>U154+U201</f>
        <v>186513667</v>
      </c>
      <c r="V206" s="775">
        <f>V154+V201</f>
        <v>201103899.62999997</v>
      </c>
      <c r="W206" s="775"/>
      <c r="X206" s="775"/>
      <c r="Y206" s="775"/>
      <c r="Z206" s="775"/>
      <c r="AA206" s="775"/>
      <c r="AB206" s="775"/>
      <c r="AC206" s="775"/>
      <c r="AD206" s="775"/>
      <c r="AE206" s="775"/>
      <c r="AF206" s="511"/>
      <c r="AG206" s="511"/>
      <c r="AH206" s="511"/>
      <c r="AI206" s="511"/>
      <c r="AJ206" s="762"/>
      <c r="AK206" s="762"/>
      <c r="AL206" s="511"/>
      <c r="AM206" s="762"/>
      <c r="AN206" s="511"/>
      <c r="AO206" s="511"/>
      <c r="AP206" s="511"/>
      <c r="AQ206" s="511"/>
      <c r="AR206" s="511"/>
      <c r="AS206" s="511"/>
      <c r="AT206" s="511"/>
      <c r="AU206" s="511"/>
      <c r="AV206" s="511"/>
      <c r="AW206" s="511"/>
      <c r="AX206" s="511"/>
      <c r="AY206" s="511"/>
      <c r="AZ206" s="511"/>
      <c r="BA206" s="511"/>
      <c r="BB206" s="112"/>
      <c r="BC206" s="112"/>
      <c r="BD206" s="112"/>
      <c r="BE206" s="112"/>
    </row>
    <row r="207" spans="1:57" ht="22.5" customHeight="1" x14ac:dyDescent="0.25">
      <c r="A207" s="647">
        <v>2</v>
      </c>
      <c r="B207" s="636" t="s">
        <v>337</v>
      </c>
      <c r="C207" s="634" t="s">
        <v>500</v>
      </c>
      <c r="D207" s="121" t="s">
        <v>327</v>
      </c>
      <c r="E207" s="737">
        <v>2295</v>
      </c>
      <c r="F207" s="737">
        <v>2295</v>
      </c>
      <c r="G207" s="737">
        <v>2295</v>
      </c>
      <c r="H207" s="737">
        <v>2295</v>
      </c>
      <c r="I207" s="737">
        <v>2295</v>
      </c>
      <c r="J207" s="737"/>
      <c r="K207" s="737"/>
      <c r="L207" s="737"/>
      <c r="M207" s="737"/>
      <c r="N207" s="719"/>
      <c r="O207" s="719"/>
      <c r="P207" s="719"/>
      <c r="Q207" s="719"/>
      <c r="R207" s="721"/>
      <c r="S207" s="721"/>
      <c r="T207" s="721">
        <v>0</v>
      </c>
      <c r="U207" s="737">
        <v>46</v>
      </c>
      <c r="V207" s="737">
        <v>939</v>
      </c>
      <c r="W207" s="721"/>
      <c r="X207" s="721"/>
      <c r="Y207" s="721"/>
      <c r="Z207" s="721"/>
      <c r="AA207" s="721"/>
      <c r="AB207" s="721"/>
      <c r="AC207" s="737"/>
      <c r="AD207" s="737"/>
      <c r="AE207" s="721"/>
      <c r="AF207" s="722"/>
      <c r="AG207" s="723" t="s">
        <v>501</v>
      </c>
      <c r="AH207" s="724"/>
      <c r="AI207" s="724"/>
      <c r="AJ207" s="776" t="s">
        <v>502</v>
      </c>
      <c r="AK207" s="726" t="s">
        <v>501</v>
      </c>
      <c r="AL207" s="727"/>
      <c r="AM207" s="567" t="s">
        <v>503</v>
      </c>
      <c r="AN207" s="722">
        <v>939</v>
      </c>
      <c r="AO207" s="727">
        <v>463</v>
      </c>
      <c r="AP207" s="746" t="s">
        <v>442</v>
      </c>
      <c r="AQ207" s="730">
        <v>0</v>
      </c>
      <c r="AR207" s="747">
        <v>476</v>
      </c>
      <c r="AS207" s="746" t="s">
        <v>442</v>
      </c>
      <c r="AT207" s="733">
        <v>0</v>
      </c>
      <c r="AU207" s="748">
        <v>0</v>
      </c>
      <c r="AV207" s="742" t="s">
        <v>443</v>
      </c>
      <c r="AW207" s="733">
        <v>646</v>
      </c>
      <c r="AX207" s="743" t="s">
        <v>444</v>
      </c>
      <c r="AY207" s="730">
        <v>10</v>
      </c>
      <c r="AZ207" s="769">
        <f>T207</f>
        <v>0</v>
      </c>
      <c r="BA207" s="767"/>
      <c r="BB207" s="112"/>
      <c r="BC207" s="112"/>
      <c r="BD207" s="112"/>
      <c r="BE207" s="112"/>
    </row>
    <row r="208" spans="1:57" ht="38.25" customHeight="1" x14ac:dyDescent="0.25">
      <c r="A208" s="629"/>
      <c r="B208" s="503"/>
      <c r="C208" s="503"/>
      <c r="D208" s="122" t="s">
        <v>330</v>
      </c>
      <c r="E208" s="736">
        <v>112632300</v>
      </c>
      <c r="F208" s="736">
        <v>112632300</v>
      </c>
      <c r="G208" s="736">
        <v>112632300</v>
      </c>
      <c r="H208" s="736">
        <v>112632300</v>
      </c>
      <c r="I208" s="736">
        <v>112632300</v>
      </c>
      <c r="J208" s="736"/>
      <c r="K208" s="736"/>
      <c r="L208" s="736"/>
      <c r="M208" s="736"/>
      <c r="N208" s="736"/>
      <c r="O208" s="736"/>
      <c r="P208" s="736"/>
      <c r="Q208" s="736"/>
      <c r="R208" s="736"/>
      <c r="S208" s="777"/>
      <c r="T208" s="736">
        <v>6996250</v>
      </c>
      <c r="U208" s="736">
        <v>39351750</v>
      </c>
      <c r="V208" s="736">
        <v>46473350</v>
      </c>
      <c r="W208" s="765"/>
      <c r="X208" s="765"/>
      <c r="Y208" s="765"/>
      <c r="Z208" s="765"/>
      <c r="AA208" s="765"/>
      <c r="AB208" s="765"/>
      <c r="AC208" s="778"/>
      <c r="AD208" s="778"/>
      <c r="AE208" s="765"/>
      <c r="AF208" s="510"/>
      <c r="AG208" s="510"/>
      <c r="AH208" s="510"/>
      <c r="AI208" s="510"/>
      <c r="AJ208" s="510"/>
      <c r="AK208" s="510"/>
      <c r="AL208" s="510"/>
      <c r="AM208" s="510"/>
      <c r="AN208" s="510"/>
      <c r="AO208" s="510"/>
      <c r="AP208" s="746" t="s">
        <v>445</v>
      </c>
      <c r="AQ208" s="730">
        <v>324</v>
      </c>
      <c r="AR208" s="619"/>
      <c r="AS208" s="746" t="s">
        <v>445</v>
      </c>
      <c r="AT208" s="733">
        <v>322</v>
      </c>
      <c r="AU208" s="619"/>
      <c r="AV208" s="742" t="s">
        <v>446</v>
      </c>
      <c r="AW208" s="733">
        <v>186</v>
      </c>
      <c r="AX208" s="743" t="s">
        <v>447</v>
      </c>
      <c r="AY208" s="730">
        <v>0</v>
      </c>
      <c r="AZ208" s="619"/>
      <c r="BA208" s="510"/>
      <c r="BB208" s="112"/>
      <c r="BC208" s="112"/>
      <c r="BD208" s="112"/>
      <c r="BE208" s="112"/>
    </row>
    <row r="209" spans="1:57" ht="15.75" customHeight="1" x14ac:dyDescent="0.25">
      <c r="A209" s="629"/>
      <c r="B209" s="503"/>
      <c r="C209" s="503"/>
      <c r="D209" s="123" t="s">
        <v>332</v>
      </c>
      <c r="E209" s="737">
        <v>0</v>
      </c>
      <c r="F209" s="737">
        <v>0</v>
      </c>
      <c r="G209" s="737">
        <v>0</v>
      </c>
      <c r="H209" s="737">
        <v>0</v>
      </c>
      <c r="I209" s="737">
        <v>0</v>
      </c>
      <c r="J209" s="737"/>
      <c r="K209" s="737"/>
      <c r="L209" s="737"/>
      <c r="M209" s="737"/>
      <c r="N209" s="737"/>
      <c r="O209" s="737"/>
      <c r="P209" s="737"/>
      <c r="Q209" s="737"/>
      <c r="R209" s="737"/>
      <c r="S209" s="779"/>
      <c r="T209" s="737">
        <v>0</v>
      </c>
      <c r="U209" s="737">
        <v>0</v>
      </c>
      <c r="V209" s="737">
        <v>0</v>
      </c>
      <c r="W209" s="738"/>
      <c r="X209" s="738"/>
      <c r="Y209" s="738"/>
      <c r="Z209" s="738"/>
      <c r="AA209" s="738"/>
      <c r="AB209" s="738"/>
      <c r="AC209" s="738"/>
      <c r="AD209" s="738"/>
      <c r="AE209" s="738"/>
      <c r="AF209" s="510"/>
      <c r="AG209" s="510"/>
      <c r="AH209" s="510"/>
      <c r="AI209" s="510"/>
      <c r="AJ209" s="510"/>
      <c r="AK209" s="510"/>
      <c r="AL209" s="510"/>
      <c r="AM209" s="510"/>
      <c r="AN209" s="510"/>
      <c r="AO209" s="510"/>
      <c r="AP209" s="746" t="s">
        <v>448</v>
      </c>
      <c r="AQ209" s="730">
        <v>75</v>
      </c>
      <c r="AR209" s="619"/>
      <c r="AS209" s="746" t="s">
        <v>448</v>
      </c>
      <c r="AT209" s="733">
        <v>104</v>
      </c>
      <c r="AU209" s="619"/>
      <c r="AV209" s="742" t="s">
        <v>449</v>
      </c>
      <c r="AW209" s="733">
        <v>0</v>
      </c>
      <c r="AX209" s="743" t="s">
        <v>450</v>
      </c>
      <c r="AY209" s="730">
        <v>5</v>
      </c>
      <c r="AZ209" s="619"/>
      <c r="BA209" s="510"/>
      <c r="BB209" s="112"/>
      <c r="BC209" s="112"/>
      <c r="BD209" s="112"/>
      <c r="BE209" s="112"/>
    </row>
    <row r="210" spans="1:57" ht="38.25" customHeight="1" x14ac:dyDescent="0.25">
      <c r="A210" s="629"/>
      <c r="B210" s="503"/>
      <c r="C210" s="503"/>
      <c r="D210" s="122" t="s">
        <v>333</v>
      </c>
      <c r="E210" s="736">
        <v>4840990</v>
      </c>
      <c r="F210" s="736">
        <v>4840990</v>
      </c>
      <c r="G210" s="736">
        <v>4840990</v>
      </c>
      <c r="H210" s="736">
        <v>4840990</v>
      </c>
      <c r="I210" s="736">
        <v>4840990</v>
      </c>
      <c r="J210" s="737"/>
      <c r="K210" s="737"/>
      <c r="L210" s="737"/>
      <c r="M210" s="737"/>
      <c r="N210" s="737"/>
      <c r="O210" s="737"/>
      <c r="P210" s="737"/>
      <c r="Q210" s="737"/>
      <c r="R210" s="737"/>
      <c r="S210" s="750"/>
      <c r="T210" s="736">
        <v>1934450</v>
      </c>
      <c r="U210" s="736">
        <v>3891649</v>
      </c>
      <c r="V210" s="736">
        <v>4840990.05</v>
      </c>
      <c r="W210" s="765"/>
      <c r="X210" s="765"/>
      <c r="Y210" s="765"/>
      <c r="Z210" s="765"/>
      <c r="AA210" s="765"/>
      <c r="AB210" s="765"/>
      <c r="AC210" s="765"/>
      <c r="AD210" s="765"/>
      <c r="AE210" s="765"/>
      <c r="AF210" s="510"/>
      <c r="AG210" s="510"/>
      <c r="AH210" s="510"/>
      <c r="AI210" s="510"/>
      <c r="AJ210" s="510"/>
      <c r="AK210" s="510"/>
      <c r="AL210" s="510"/>
      <c r="AM210" s="510"/>
      <c r="AN210" s="510"/>
      <c r="AO210" s="510"/>
      <c r="AP210" s="746" t="s">
        <v>451</v>
      </c>
      <c r="AQ210" s="730">
        <v>21</v>
      </c>
      <c r="AR210" s="619"/>
      <c r="AS210" s="746" t="s">
        <v>451</v>
      </c>
      <c r="AT210" s="733">
        <v>7</v>
      </c>
      <c r="AU210" s="619"/>
      <c r="AV210" s="742" t="s">
        <v>452</v>
      </c>
      <c r="AW210" s="733">
        <v>0</v>
      </c>
      <c r="AX210" s="743" t="s">
        <v>453</v>
      </c>
      <c r="AY210" s="730">
        <v>0</v>
      </c>
      <c r="AZ210" s="619"/>
      <c r="BA210" s="510"/>
      <c r="BB210" s="112"/>
      <c r="BC210" s="112"/>
      <c r="BD210" s="112"/>
      <c r="BE210" s="112"/>
    </row>
    <row r="211" spans="1:57" ht="38.25" customHeight="1" x14ac:dyDescent="0.25">
      <c r="A211" s="629"/>
      <c r="B211" s="503"/>
      <c r="C211" s="503"/>
      <c r="D211" s="123" t="s">
        <v>334</v>
      </c>
      <c r="E211" s="737">
        <v>0</v>
      </c>
      <c r="F211" s="737">
        <v>0</v>
      </c>
      <c r="G211" s="737">
        <v>0</v>
      </c>
      <c r="H211" s="737">
        <v>0</v>
      </c>
      <c r="I211" s="737">
        <v>0</v>
      </c>
      <c r="J211" s="737"/>
      <c r="K211" s="737"/>
      <c r="L211" s="737"/>
      <c r="M211" s="737"/>
      <c r="N211" s="737"/>
      <c r="O211" s="737"/>
      <c r="P211" s="737"/>
      <c r="Q211" s="737"/>
      <c r="R211" s="737"/>
      <c r="S211" s="737"/>
      <c r="T211" s="737">
        <v>0</v>
      </c>
      <c r="U211" s="737">
        <f>U207+U209</f>
        <v>46</v>
      </c>
      <c r="V211" s="737">
        <f t="shared" ref="V211:V212" si="132">V207+V209</f>
        <v>939</v>
      </c>
      <c r="W211" s="737"/>
      <c r="X211" s="737"/>
      <c r="Y211" s="737"/>
      <c r="Z211" s="737"/>
      <c r="AA211" s="737"/>
      <c r="AB211" s="737"/>
      <c r="AC211" s="737"/>
      <c r="AD211" s="737"/>
      <c r="AE211" s="737"/>
      <c r="AF211" s="510"/>
      <c r="AG211" s="510"/>
      <c r="AH211" s="510"/>
      <c r="AI211" s="510"/>
      <c r="AJ211" s="510"/>
      <c r="AK211" s="510"/>
      <c r="AL211" s="510"/>
      <c r="AM211" s="510"/>
      <c r="AN211" s="510"/>
      <c r="AO211" s="510"/>
      <c r="AP211" s="746" t="s">
        <v>454</v>
      </c>
      <c r="AQ211" s="730">
        <v>39</v>
      </c>
      <c r="AR211" s="619"/>
      <c r="AS211" s="746" t="s">
        <v>454</v>
      </c>
      <c r="AT211" s="733">
        <v>40</v>
      </c>
      <c r="AU211" s="619"/>
      <c r="AV211" s="742" t="s">
        <v>455</v>
      </c>
      <c r="AW211" s="733">
        <v>0</v>
      </c>
      <c r="AX211" s="743" t="s">
        <v>456</v>
      </c>
      <c r="AY211" s="730">
        <v>0</v>
      </c>
      <c r="AZ211" s="619"/>
      <c r="BA211" s="510"/>
      <c r="BB211" s="112"/>
      <c r="BC211" s="112"/>
      <c r="BD211" s="112"/>
      <c r="BE211" s="112"/>
    </row>
    <row r="212" spans="1:57" ht="15.75" customHeight="1" x14ac:dyDescent="0.25">
      <c r="A212" s="629"/>
      <c r="B212" s="503"/>
      <c r="C212" s="503"/>
      <c r="D212" s="643" t="s">
        <v>335</v>
      </c>
      <c r="E212" s="740">
        <f t="shared" ref="E212:H212" si="133">E208+E210</f>
        <v>117473290</v>
      </c>
      <c r="F212" s="740">
        <f t="shared" si="133"/>
        <v>117473290</v>
      </c>
      <c r="G212" s="740">
        <f t="shared" si="133"/>
        <v>117473290</v>
      </c>
      <c r="H212" s="740">
        <f t="shared" si="133"/>
        <v>117473290</v>
      </c>
      <c r="I212" s="740">
        <f t="shared" ref="I212" si="134">I208+I210</f>
        <v>117473290</v>
      </c>
      <c r="J212" s="740"/>
      <c r="K212" s="740"/>
      <c r="L212" s="740"/>
      <c r="M212" s="740"/>
      <c r="N212" s="740"/>
      <c r="O212" s="740"/>
      <c r="P212" s="740"/>
      <c r="Q212" s="740"/>
      <c r="R212" s="740"/>
      <c r="S212" s="740"/>
      <c r="T212" s="740">
        <f t="shared" ref="T212:U212" si="135">T208+T210</f>
        <v>8930700</v>
      </c>
      <c r="U212" s="740">
        <f t="shared" si="135"/>
        <v>43243399</v>
      </c>
      <c r="V212" s="740">
        <f t="shared" si="132"/>
        <v>51314340.049999997</v>
      </c>
      <c r="W212" s="740"/>
      <c r="X212" s="740"/>
      <c r="Y212" s="740"/>
      <c r="Z212" s="740"/>
      <c r="AA212" s="740"/>
      <c r="AB212" s="740"/>
      <c r="AC212" s="740"/>
      <c r="AD212" s="740"/>
      <c r="AE212" s="740"/>
      <c r="AF212" s="510"/>
      <c r="AG212" s="510"/>
      <c r="AH212" s="510"/>
      <c r="AI212" s="510"/>
      <c r="AJ212" s="510"/>
      <c r="AK212" s="510"/>
      <c r="AL212" s="510"/>
      <c r="AM212" s="510"/>
      <c r="AN212" s="510"/>
      <c r="AO212" s="510"/>
      <c r="AP212" s="746" t="s">
        <v>457</v>
      </c>
      <c r="AQ212" s="730">
        <v>3</v>
      </c>
      <c r="AR212" s="619"/>
      <c r="AS212" s="746" t="s">
        <v>457</v>
      </c>
      <c r="AT212" s="733">
        <v>2</v>
      </c>
      <c r="AU212" s="619"/>
      <c r="AV212" s="742" t="s">
        <v>458</v>
      </c>
      <c r="AW212" s="733">
        <v>107</v>
      </c>
      <c r="AX212" s="743" t="s">
        <v>459</v>
      </c>
      <c r="AY212" s="730">
        <v>924</v>
      </c>
      <c r="AZ212" s="619"/>
      <c r="BA212" s="510"/>
      <c r="BB212" s="112"/>
      <c r="BC212" s="112"/>
      <c r="BD212" s="112"/>
      <c r="BE212" s="112"/>
    </row>
    <row r="213" spans="1:57" ht="26.25" customHeight="1" thickBot="1" x14ac:dyDescent="0.3">
      <c r="A213" s="629"/>
      <c r="B213" s="503"/>
      <c r="C213" s="569"/>
      <c r="D213" s="644"/>
      <c r="E213" s="511"/>
      <c r="F213" s="511"/>
      <c r="G213" s="511"/>
      <c r="H213" s="511"/>
      <c r="I213" s="511"/>
      <c r="J213" s="511"/>
      <c r="K213" s="511"/>
      <c r="L213" s="511"/>
      <c r="M213" s="511"/>
      <c r="N213" s="511"/>
      <c r="O213" s="511"/>
      <c r="P213" s="511"/>
      <c r="Q213" s="511"/>
      <c r="R213" s="511"/>
      <c r="S213" s="511"/>
      <c r="T213" s="511"/>
      <c r="U213" s="511"/>
      <c r="V213" s="511"/>
      <c r="W213" s="511"/>
      <c r="X213" s="511"/>
      <c r="Y213" s="511"/>
      <c r="Z213" s="511"/>
      <c r="AA213" s="511"/>
      <c r="AB213" s="511"/>
      <c r="AC213" s="511"/>
      <c r="AD213" s="511"/>
      <c r="AE213" s="511"/>
      <c r="AF213" s="511"/>
      <c r="AG213" s="511"/>
      <c r="AH213" s="511"/>
      <c r="AI213" s="511"/>
      <c r="AJ213" s="511"/>
      <c r="AK213" s="511"/>
      <c r="AL213" s="511"/>
      <c r="AM213" s="511"/>
      <c r="AN213" s="511"/>
      <c r="AO213" s="511"/>
      <c r="AP213" s="746" t="s">
        <v>460</v>
      </c>
      <c r="AQ213" s="730">
        <v>0</v>
      </c>
      <c r="AR213" s="620"/>
      <c r="AS213" s="746" t="s">
        <v>460</v>
      </c>
      <c r="AT213" s="733">
        <v>0</v>
      </c>
      <c r="AU213" s="620"/>
      <c r="AV213" s="742" t="s">
        <v>461</v>
      </c>
      <c r="AW213" s="733">
        <v>0</v>
      </c>
      <c r="AX213" s="745"/>
      <c r="AY213" s="741"/>
      <c r="AZ213" s="620"/>
      <c r="BA213" s="511"/>
      <c r="BB213" s="112"/>
      <c r="BC213" s="112"/>
      <c r="BD213" s="112"/>
      <c r="BE213" s="112"/>
    </row>
    <row r="214" spans="1:57" ht="22.5" customHeight="1" x14ac:dyDescent="0.25">
      <c r="A214" s="629"/>
      <c r="B214" s="503"/>
      <c r="C214" s="634" t="s">
        <v>462</v>
      </c>
      <c r="D214" s="121" t="s">
        <v>327</v>
      </c>
      <c r="E214" s="737">
        <v>2295</v>
      </c>
      <c r="F214" s="737">
        <v>2295</v>
      </c>
      <c r="G214" s="737">
        <v>2295</v>
      </c>
      <c r="H214" s="737">
        <v>2295</v>
      </c>
      <c r="I214" s="737">
        <v>2295</v>
      </c>
      <c r="J214" s="737"/>
      <c r="K214" s="737"/>
      <c r="L214" s="737"/>
      <c r="M214" s="737"/>
      <c r="N214" s="719"/>
      <c r="O214" s="719"/>
      <c r="P214" s="719"/>
      <c r="Q214" s="719"/>
      <c r="R214" s="721"/>
      <c r="S214" s="721"/>
      <c r="T214" s="721">
        <v>90</v>
      </c>
      <c r="U214" s="737">
        <v>98</v>
      </c>
      <c r="V214" s="737">
        <v>599</v>
      </c>
      <c r="W214" s="721"/>
      <c r="X214" s="721"/>
      <c r="Y214" s="721"/>
      <c r="Z214" s="721"/>
      <c r="AA214" s="721"/>
      <c r="AB214" s="721"/>
      <c r="AC214" s="737"/>
      <c r="AD214" s="737"/>
      <c r="AE214" s="721"/>
      <c r="AF214" s="722"/>
      <c r="AG214" s="723" t="s">
        <v>462</v>
      </c>
      <c r="AH214" s="724"/>
      <c r="AI214" s="724"/>
      <c r="AJ214" s="776" t="s">
        <v>502</v>
      </c>
      <c r="AK214" s="723" t="s">
        <v>462</v>
      </c>
      <c r="AL214" s="727"/>
      <c r="AM214" s="727" t="s">
        <v>503</v>
      </c>
      <c r="AN214" s="722">
        <v>599</v>
      </c>
      <c r="AO214" s="727">
        <v>258</v>
      </c>
      <c r="AP214" s="746" t="s">
        <v>442</v>
      </c>
      <c r="AQ214" s="730">
        <v>0</v>
      </c>
      <c r="AR214" s="747">
        <v>341</v>
      </c>
      <c r="AS214" s="746" t="s">
        <v>442</v>
      </c>
      <c r="AT214" s="730">
        <v>0</v>
      </c>
      <c r="AU214" s="748">
        <v>0</v>
      </c>
      <c r="AV214" s="742" t="s">
        <v>443</v>
      </c>
      <c r="AW214" s="730">
        <v>170</v>
      </c>
      <c r="AX214" s="743" t="s">
        <v>444</v>
      </c>
      <c r="AY214" s="730">
        <v>0</v>
      </c>
      <c r="AZ214" s="769">
        <f>T214</f>
        <v>90</v>
      </c>
      <c r="BA214" s="767"/>
      <c r="BB214" s="112"/>
      <c r="BC214" s="112"/>
      <c r="BD214" s="112"/>
      <c r="BE214" s="112"/>
    </row>
    <row r="215" spans="1:57" ht="38.25" customHeight="1" x14ac:dyDescent="0.25">
      <c r="A215" s="629"/>
      <c r="B215" s="503"/>
      <c r="C215" s="503"/>
      <c r="D215" s="122" t="s">
        <v>330</v>
      </c>
      <c r="E215" s="736">
        <v>112632300</v>
      </c>
      <c r="F215" s="736">
        <v>112632300</v>
      </c>
      <c r="G215" s="736">
        <v>112632300</v>
      </c>
      <c r="H215" s="736">
        <v>112632300</v>
      </c>
      <c r="I215" s="736">
        <v>112632300</v>
      </c>
      <c r="J215" s="736"/>
      <c r="K215" s="736"/>
      <c r="L215" s="736"/>
      <c r="M215" s="736"/>
      <c r="N215" s="736"/>
      <c r="O215" s="736"/>
      <c r="P215" s="736"/>
      <c r="Q215" s="736"/>
      <c r="R215" s="736"/>
      <c r="S215" s="777"/>
      <c r="T215" s="736">
        <v>6996250</v>
      </c>
      <c r="U215" s="736">
        <v>39351750</v>
      </c>
      <c r="V215" s="736">
        <v>46473350</v>
      </c>
      <c r="W215" s="765"/>
      <c r="X215" s="765"/>
      <c r="Y215" s="765"/>
      <c r="Z215" s="765"/>
      <c r="AA215" s="765"/>
      <c r="AB215" s="765"/>
      <c r="AC215" s="778"/>
      <c r="AD215" s="778"/>
      <c r="AE215" s="765"/>
      <c r="AF215" s="510"/>
      <c r="AG215" s="510"/>
      <c r="AH215" s="510"/>
      <c r="AI215" s="510"/>
      <c r="AJ215" s="510"/>
      <c r="AK215" s="510"/>
      <c r="AL215" s="510"/>
      <c r="AM215" s="510"/>
      <c r="AN215" s="510"/>
      <c r="AO215" s="510"/>
      <c r="AP215" s="746" t="s">
        <v>445</v>
      </c>
      <c r="AQ215" s="730">
        <v>46</v>
      </c>
      <c r="AR215" s="619"/>
      <c r="AS215" s="746" t="s">
        <v>445</v>
      </c>
      <c r="AT215" s="730">
        <v>34</v>
      </c>
      <c r="AU215" s="619"/>
      <c r="AV215" s="742" t="s">
        <v>446</v>
      </c>
      <c r="AW215" s="730">
        <v>0</v>
      </c>
      <c r="AX215" s="743" t="s">
        <v>447</v>
      </c>
      <c r="AY215" s="730">
        <v>4</v>
      </c>
      <c r="AZ215" s="619"/>
      <c r="BA215" s="510"/>
      <c r="BB215" s="112"/>
      <c r="BC215" s="112"/>
      <c r="BD215" s="112"/>
      <c r="BE215" s="112"/>
    </row>
    <row r="216" spans="1:57" ht="15.75" customHeight="1" x14ac:dyDescent="0.25">
      <c r="A216" s="629"/>
      <c r="B216" s="503"/>
      <c r="C216" s="503"/>
      <c r="D216" s="123" t="s">
        <v>332</v>
      </c>
      <c r="E216" s="737">
        <v>0</v>
      </c>
      <c r="F216" s="737">
        <v>0</v>
      </c>
      <c r="G216" s="737">
        <v>0</v>
      </c>
      <c r="H216" s="737">
        <v>0</v>
      </c>
      <c r="I216" s="737">
        <v>0</v>
      </c>
      <c r="J216" s="737"/>
      <c r="K216" s="737"/>
      <c r="L216" s="737"/>
      <c r="M216" s="737"/>
      <c r="N216" s="737"/>
      <c r="O216" s="737"/>
      <c r="P216" s="737"/>
      <c r="Q216" s="737"/>
      <c r="R216" s="737"/>
      <c r="S216" s="738"/>
      <c r="T216" s="737">
        <v>0</v>
      </c>
      <c r="U216" s="737">
        <v>0</v>
      </c>
      <c r="V216" s="737">
        <v>0</v>
      </c>
      <c r="W216" s="738"/>
      <c r="X216" s="738"/>
      <c r="Y216" s="738"/>
      <c r="Z216" s="738"/>
      <c r="AA216" s="738"/>
      <c r="AB216" s="738"/>
      <c r="AC216" s="738"/>
      <c r="AD216" s="738"/>
      <c r="AE216" s="738"/>
      <c r="AF216" s="510"/>
      <c r="AG216" s="510"/>
      <c r="AH216" s="510"/>
      <c r="AI216" s="510"/>
      <c r="AJ216" s="510"/>
      <c r="AK216" s="510"/>
      <c r="AL216" s="510"/>
      <c r="AM216" s="510"/>
      <c r="AN216" s="510"/>
      <c r="AO216" s="510"/>
      <c r="AP216" s="746" t="s">
        <v>448</v>
      </c>
      <c r="AQ216" s="730">
        <v>35</v>
      </c>
      <c r="AR216" s="619"/>
      <c r="AS216" s="746" t="s">
        <v>448</v>
      </c>
      <c r="AT216" s="730">
        <v>75</v>
      </c>
      <c r="AU216" s="619"/>
      <c r="AV216" s="742" t="s">
        <v>449</v>
      </c>
      <c r="AW216" s="730">
        <v>0</v>
      </c>
      <c r="AX216" s="743" t="s">
        <v>450</v>
      </c>
      <c r="AY216" s="730">
        <v>2</v>
      </c>
      <c r="AZ216" s="619"/>
      <c r="BA216" s="510"/>
      <c r="BB216" s="112"/>
      <c r="BC216" s="112"/>
      <c r="BD216" s="112"/>
      <c r="BE216" s="112"/>
    </row>
    <row r="217" spans="1:57" ht="38.25" customHeight="1" x14ac:dyDescent="0.25">
      <c r="A217" s="629"/>
      <c r="B217" s="503"/>
      <c r="C217" s="503"/>
      <c r="D217" s="122" t="s">
        <v>333</v>
      </c>
      <c r="E217" s="736">
        <v>4840990</v>
      </c>
      <c r="F217" s="736">
        <v>4840990</v>
      </c>
      <c r="G217" s="736">
        <v>4840990</v>
      </c>
      <c r="H217" s="736">
        <v>4840990</v>
      </c>
      <c r="I217" s="736">
        <v>4840990</v>
      </c>
      <c r="J217" s="737"/>
      <c r="K217" s="737"/>
      <c r="L217" s="737"/>
      <c r="M217" s="737"/>
      <c r="N217" s="737"/>
      <c r="O217" s="737"/>
      <c r="P217" s="737"/>
      <c r="Q217" s="737"/>
      <c r="R217" s="737"/>
      <c r="S217" s="750"/>
      <c r="T217" s="736">
        <v>1934450</v>
      </c>
      <c r="U217" s="736">
        <v>3891649</v>
      </c>
      <c r="V217" s="736">
        <v>4840990.05</v>
      </c>
      <c r="W217" s="765"/>
      <c r="X217" s="765"/>
      <c r="Y217" s="765"/>
      <c r="Z217" s="765"/>
      <c r="AA217" s="765"/>
      <c r="AB217" s="765"/>
      <c r="AC217" s="765"/>
      <c r="AD217" s="765"/>
      <c r="AE217" s="765"/>
      <c r="AF217" s="510"/>
      <c r="AG217" s="510"/>
      <c r="AH217" s="510"/>
      <c r="AI217" s="510"/>
      <c r="AJ217" s="510"/>
      <c r="AK217" s="510"/>
      <c r="AL217" s="510"/>
      <c r="AM217" s="510"/>
      <c r="AN217" s="510"/>
      <c r="AO217" s="510"/>
      <c r="AP217" s="746" t="s">
        <v>451</v>
      </c>
      <c r="AQ217" s="730">
        <v>42</v>
      </c>
      <c r="AR217" s="619"/>
      <c r="AS217" s="746" t="s">
        <v>451</v>
      </c>
      <c r="AT217" s="730">
        <v>74</v>
      </c>
      <c r="AU217" s="619"/>
      <c r="AV217" s="742" t="s">
        <v>452</v>
      </c>
      <c r="AW217" s="730">
        <v>0</v>
      </c>
      <c r="AX217" s="743" t="s">
        <v>453</v>
      </c>
      <c r="AY217" s="730">
        <v>1</v>
      </c>
      <c r="AZ217" s="619"/>
      <c r="BA217" s="510"/>
      <c r="BB217" s="112"/>
      <c r="BC217" s="112"/>
      <c r="BD217" s="112"/>
      <c r="BE217" s="112"/>
    </row>
    <row r="218" spans="1:57" ht="38.25" customHeight="1" x14ac:dyDescent="0.25">
      <c r="A218" s="629"/>
      <c r="B218" s="503"/>
      <c r="C218" s="503"/>
      <c r="D218" s="123" t="s">
        <v>334</v>
      </c>
      <c r="E218" s="737">
        <v>0</v>
      </c>
      <c r="F218" s="737">
        <v>0</v>
      </c>
      <c r="G218" s="737">
        <v>0</v>
      </c>
      <c r="H218" s="737">
        <v>0</v>
      </c>
      <c r="I218" s="737">
        <v>0</v>
      </c>
      <c r="J218" s="737"/>
      <c r="K218" s="737"/>
      <c r="L218" s="737"/>
      <c r="M218" s="737"/>
      <c r="N218" s="737"/>
      <c r="O218" s="737"/>
      <c r="P218" s="737"/>
      <c r="Q218" s="737"/>
      <c r="R218" s="737"/>
      <c r="S218" s="737"/>
      <c r="T218" s="737">
        <v>0</v>
      </c>
      <c r="U218" s="737">
        <f>U214+U216</f>
        <v>98</v>
      </c>
      <c r="V218" s="737">
        <f t="shared" ref="V218:V219" si="136">V214+V216</f>
        <v>599</v>
      </c>
      <c r="W218" s="737"/>
      <c r="X218" s="737"/>
      <c r="Y218" s="737"/>
      <c r="Z218" s="737"/>
      <c r="AA218" s="737"/>
      <c r="AB218" s="737"/>
      <c r="AC218" s="737"/>
      <c r="AD218" s="737"/>
      <c r="AE218" s="737"/>
      <c r="AF218" s="510"/>
      <c r="AG218" s="510"/>
      <c r="AH218" s="510"/>
      <c r="AI218" s="510"/>
      <c r="AJ218" s="510"/>
      <c r="AK218" s="510"/>
      <c r="AL218" s="510"/>
      <c r="AM218" s="510"/>
      <c r="AN218" s="510"/>
      <c r="AO218" s="510"/>
      <c r="AP218" s="746" t="s">
        <v>454</v>
      </c>
      <c r="AQ218" s="730">
        <v>122</v>
      </c>
      <c r="AR218" s="619"/>
      <c r="AS218" s="746" t="s">
        <v>454</v>
      </c>
      <c r="AT218" s="730">
        <v>145</v>
      </c>
      <c r="AU218" s="619"/>
      <c r="AV218" s="742" t="s">
        <v>455</v>
      </c>
      <c r="AW218" s="730">
        <v>115</v>
      </c>
      <c r="AX218" s="743" t="s">
        <v>456</v>
      </c>
      <c r="AY218" s="730">
        <v>0</v>
      </c>
      <c r="AZ218" s="619"/>
      <c r="BA218" s="510"/>
      <c r="BB218" s="112"/>
      <c r="BC218" s="112"/>
      <c r="BD218" s="112"/>
      <c r="BE218" s="112"/>
    </row>
    <row r="219" spans="1:57" ht="15.75" customHeight="1" x14ac:dyDescent="0.25">
      <c r="A219" s="629"/>
      <c r="B219" s="503"/>
      <c r="C219" s="503"/>
      <c r="D219" s="643" t="s">
        <v>335</v>
      </c>
      <c r="E219" s="740">
        <f t="shared" ref="E219:H219" si="137">E215+E217</f>
        <v>117473290</v>
      </c>
      <c r="F219" s="740">
        <f t="shared" si="137"/>
        <v>117473290</v>
      </c>
      <c r="G219" s="740">
        <f t="shared" si="137"/>
        <v>117473290</v>
      </c>
      <c r="H219" s="740">
        <f t="shared" si="137"/>
        <v>117473290</v>
      </c>
      <c r="I219" s="740">
        <f t="shared" ref="I219" si="138">I215+I217</f>
        <v>117473290</v>
      </c>
      <c r="J219" s="740"/>
      <c r="K219" s="740"/>
      <c r="L219" s="740"/>
      <c r="M219" s="740"/>
      <c r="N219" s="740"/>
      <c r="O219" s="740"/>
      <c r="P219" s="740"/>
      <c r="Q219" s="740"/>
      <c r="R219" s="740"/>
      <c r="S219" s="740"/>
      <c r="T219" s="740">
        <f t="shared" ref="T219:U219" si="139">T215+T217</f>
        <v>8930700</v>
      </c>
      <c r="U219" s="740">
        <f t="shared" si="139"/>
        <v>43243399</v>
      </c>
      <c r="V219" s="740">
        <f t="shared" si="136"/>
        <v>51314340.049999997</v>
      </c>
      <c r="W219" s="740"/>
      <c r="X219" s="740"/>
      <c r="Y219" s="740"/>
      <c r="Z219" s="740"/>
      <c r="AA219" s="740"/>
      <c r="AB219" s="740"/>
      <c r="AC219" s="740"/>
      <c r="AD219" s="740"/>
      <c r="AE219" s="740"/>
      <c r="AF219" s="510"/>
      <c r="AG219" s="510"/>
      <c r="AH219" s="510"/>
      <c r="AI219" s="510"/>
      <c r="AJ219" s="510"/>
      <c r="AK219" s="510"/>
      <c r="AL219" s="510"/>
      <c r="AM219" s="510"/>
      <c r="AN219" s="510"/>
      <c r="AO219" s="510"/>
      <c r="AP219" s="746" t="s">
        <v>457</v>
      </c>
      <c r="AQ219" s="730">
        <v>13</v>
      </c>
      <c r="AR219" s="619"/>
      <c r="AS219" s="746" t="s">
        <v>457</v>
      </c>
      <c r="AT219" s="730">
        <v>13</v>
      </c>
      <c r="AU219" s="619"/>
      <c r="AV219" s="742" t="s">
        <v>458</v>
      </c>
      <c r="AW219" s="730">
        <v>314</v>
      </c>
      <c r="AX219" s="743" t="s">
        <v>459</v>
      </c>
      <c r="AY219" s="730">
        <v>592</v>
      </c>
      <c r="AZ219" s="619"/>
      <c r="BA219" s="510"/>
      <c r="BB219" s="112"/>
      <c r="BC219" s="112"/>
      <c r="BD219" s="112"/>
      <c r="BE219" s="112"/>
    </row>
    <row r="220" spans="1:57" ht="26.25" customHeight="1" thickBot="1" x14ac:dyDescent="0.3">
      <c r="A220" s="629"/>
      <c r="B220" s="503"/>
      <c r="C220" s="569"/>
      <c r="D220" s="644"/>
      <c r="E220" s="511"/>
      <c r="F220" s="511"/>
      <c r="G220" s="511"/>
      <c r="H220" s="511"/>
      <c r="I220" s="511"/>
      <c r="J220" s="511"/>
      <c r="K220" s="511"/>
      <c r="L220" s="511"/>
      <c r="M220" s="511"/>
      <c r="N220" s="511"/>
      <c r="O220" s="511"/>
      <c r="P220" s="511"/>
      <c r="Q220" s="511"/>
      <c r="R220" s="511"/>
      <c r="S220" s="511"/>
      <c r="T220" s="511"/>
      <c r="U220" s="511"/>
      <c r="V220" s="511"/>
      <c r="W220" s="511"/>
      <c r="X220" s="511"/>
      <c r="Y220" s="511"/>
      <c r="Z220" s="511"/>
      <c r="AA220" s="511"/>
      <c r="AB220" s="511"/>
      <c r="AC220" s="511"/>
      <c r="AD220" s="511"/>
      <c r="AE220" s="511"/>
      <c r="AF220" s="511"/>
      <c r="AG220" s="511"/>
      <c r="AH220" s="511"/>
      <c r="AI220" s="511"/>
      <c r="AJ220" s="511"/>
      <c r="AK220" s="511"/>
      <c r="AL220" s="511"/>
      <c r="AM220" s="511"/>
      <c r="AN220" s="511"/>
      <c r="AO220" s="511"/>
      <c r="AP220" s="746" t="s">
        <v>460</v>
      </c>
      <c r="AQ220" s="730">
        <v>0</v>
      </c>
      <c r="AR220" s="620"/>
      <c r="AS220" s="746" t="s">
        <v>460</v>
      </c>
      <c r="AT220" s="730">
        <v>0</v>
      </c>
      <c r="AU220" s="620"/>
      <c r="AV220" s="742" t="s">
        <v>461</v>
      </c>
      <c r="AW220" s="730">
        <v>0</v>
      </c>
      <c r="AX220" s="745"/>
      <c r="AY220" s="741"/>
      <c r="AZ220" s="620"/>
      <c r="BA220" s="511"/>
      <c r="BB220" s="112"/>
      <c r="BC220" s="112"/>
      <c r="BD220" s="112"/>
      <c r="BE220" s="112"/>
    </row>
    <row r="221" spans="1:57" ht="22.5" customHeight="1" x14ac:dyDescent="0.25">
      <c r="A221" s="629"/>
      <c r="B221" s="503"/>
      <c r="C221" s="634" t="s">
        <v>463</v>
      </c>
      <c r="D221" s="121" t="s">
        <v>327</v>
      </c>
      <c r="E221" s="737">
        <v>2295</v>
      </c>
      <c r="F221" s="737">
        <v>2295</v>
      </c>
      <c r="G221" s="737">
        <v>2295</v>
      </c>
      <c r="H221" s="737">
        <v>2295</v>
      </c>
      <c r="I221" s="737">
        <v>2295</v>
      </c>
      <c r="J221" s="737"/>
      <c r="K221" s="737"/>
      <c r="L221" s="737"/>
      <c r="M221" s="737"/>
      <c r="N221" s="719"/>
      <c r="O221" s="719"/>
      <c r="P221" s="719"/>
      <c r="Q221" s="719"/>
      <c r="R221" s="721"/>
      <c r="S221" s="720"/>
      <c r="T221" s="721">
        <v>703</v>
      </c>
      <c r="U221" s="737">
        <v>3816</v>
      </c>
      <c r="V221" s="737">
        <v>2601</v>
      </c>
      <c r="W221" s="721"/>
      <c r="X221" s="721"/>
      <c r="Y221" s="721"/>
      <c r="Z221" s="721"/>
      <c r="AA221" s="721"/>
      <c r="AB221" s="721"/>
      <c r="AC221" s="737"/>
      <c r="AD221" s="737"/>
      <c r="AE221" s="721"/>
      <c r="AF221" s="722"/>
      <c r="AG221" s="723" t="s">
        <v>463</v>
      </c>
      <c r="AH221" s="724"/>
      <c r="AI221" s="724"/>
      <c r="AJ221" s="776" t="s">
        <v>502</v>
      </c>
      <c r="AK221" s="723" t="s">
        <v>463</v>
      </c>
      <c r="AL221" s="727"/>
      <c r="AM221" s="727" t="s">
        <v>503</v>
      </c>
      <c r="AN221" s="722">
        <v>2601</v>
      </c>
      <c r="AO221" s="727">
        <v>1285</v>
      </c>
      <c r="AP221" s="746" t="s">
        <v>442</v>
      </c>
      <c r="AQ221" s="730">
        <v>80</v>
      </c>
      <c r="AR221" s="747">
        <v>1316</v>
      </c>
      <c r="AS221" s="746" t="s">
        <v>442</v>
      </c>
      <c r="AT221" s="730">
        <v>80</v>
      </c>
      <c r="AU221" s="748"/>
      <c r="AV221" s="742" t="s">
        <v>443</v>
      </c>
      <c r="AW221" s="730">
        <v>1064</v>
      </c>
      <c r="AX221" s="743" t="s">
        <v>444</v>
      </c>
      <c r="AY221" s="730">
        <v>1</v>
      </c>
      <c r="AZ221" s="769">
        <f>T221</f>
        <v>703</v>
      </c>
      <c r="BA221" s="767"/>
      <c r="BB221" s="112"/>
      <c r="BC221" s="112"/>
      <c r="BD221" s="112"/>
      <c r="BE221" s="112"/>
    </row>
    <row r="222" spans="1:57" ht="38.25" customHeight="1" x14ac:dyDescent="0.25">
      <c r="A222" s="629"/>
      <c r="B222" s="503"/>
      <c r="C222" s="503"/>
      <c r="D222" s="122" t="s">
        <v>330</v>
      </c>
      <c r="E222" s="736">
        <v>112632300</v>
      </c>
      <c r="F222" s="736">
        <v>112632300</v>
      </c>
      <c r="G222" s="736">
        <v>112632300</v>
      </c>
      <c r="H222" s="736">
        <v>112632300</v>
      </c>
      <c r="I222" s="736">
        <v>112632300</v>
      </c>
      <c r="J222" s="736"/>
      <c r="K222" s="736"/>
      <c r="L222" s="736"/>
      <c r="M222" s="736"/>
      <c r="N222" s="736"/>
      <c r="O222" s="736"/>
      <c r="P222" s="736"/>
      <c r="Q222" s="736"/>
      <c r="R222" s="736"/>
      <c r="S222" s="777"/>
      <c r="T222" s="736">
        <v>6996250</v>
      </c>
      <c r="U222" s="736">
        <v>39351750</v>
      </c>
      <c r="V222" s="736">
        <v>46473350</v>
      </c>
      <c r="W222" s="765"/>
      <c r="X222" s="765"/>
      <c r="Y222" s="765"/>
      <c r="Z222" s="765"/>
      <c r="AA222" s="765"/>
      <c r="AB222" s="765"/>
      <c r="AC222" s="778"/>
      <c r="AD222" s="778"/>
      <c r="AE222" s="765"/>
      <c r="AF222" s="510"/>
      <c r="AG222" s="510"/>
      <c r="AH222" s="510"/>
      <c r="AI222" s="510"/>
      <c r="AJ222" s="510"/>
      <c r="AK222" s="510"/>
      <c r="AL222" s="510"/>
      <c r="AM222" s="510"/>
      <c r="AN222" s="510"/>
      <c r="AO222" s="510"/>
      <c r="AP222" s="746" t="s">
        <v>445</v>
      </c>
      <c r="AQ222" s="730">
        <v>489</v>
      </c>
      <c r="AR222" s="619"/>
      <c r="AS222" s="746" t="s">
        <v>445</v>
      </c>
      <c r="AT222" s="730">
        <v>489</v>
      </c>
      <c r="AU222" s="619"/>
      <c r="AV222" s="742" t="s">
        <v>446</v>
      </c>
      <c r="AW222" s="730">
        <v>0</v>
      </c>
      <c r="AX222" s="743" t="s">
        <v>447</v>
      </c>
      <c r="AY222" s="730">
        <v>0</v>
      </c>
      <c r="AZ222" s="619"/>
      <c r="BA222" s="510"/>
      <c r="BB222" s="112"/>
      <c r="BC222" s="112"/>
      <c r="BD222" s="112"/>
      <c r="BE222" s="112"/>
    </row>
    <row r="223" spans="1:57" ht="15.75" customHeight="1" x14ac:dyDescent="0.25">
      <c r="A223" s="629"/>
      <c r="B223" s="503"/>
      <c r="C223" s="503"/>
      <c r="D223" s="123" t="s">
        <v>332</v>
      </c>
      <c r="E223" s="737">
        <v>0</v>
      </c>
      <c r="F223" s="737">
        <v>0</v>
      </c>
      <c r="G223" s="737">
        <v>0</v>
      </c>
      <c r="H223" s="737">
        <v>0</v>
      </c>
      <c r="I223" s="737">
        <v>0</v>
      </c>
      <c r="J223" s="737"/>
      <c r="K223" s="737"/>
      <c r="L223" s="737"/>
      <c r="M223" s="737"/>
      <c r="N223" s="737"/>
      <c r="O223" s="737"/>
      <c r="P223" s="737"/>
      <c r="Q223" s="737"/>
      <c r="R223" s="737"/>
      <c r="S223" s="738"/>
      <c r="T223" s="737">
        <v>0</v>
      </c>
      <c r="U223" s="737">
        <v>0</v>
      </c>
      <c r="V223" s="737">
        <v>0</v>
      </c>
      <c r="W223" s="738"/>
      <c r="X223" s="738"/>
      <c r="Y223" s="738"/>
      <c r="Z223" s="738"/>
      <c r="AA223" s="738"/>
      <c r="AB223" s="738"/>
      <c r="AC223" s="738"/>
      <c r="AD223" s="738"/>
      <c r="AE223" s="738"/>
      <c r="AF223" s="510"/>
      <c r="AG223" s="510"/>
      <c r="AH223" s="510"/>
      <c r="AI223" s="510"/>
      <c r="AJ223" s="510"/>
      <c r="AK223" s="510"/>
      <c r="AL223" s="510"/>
      <c r="AM223" s="510"/>
      <c r="AN223" s="510"/>
      <c r="AO223" s="510"/>
      <c r="AP223" s="746" t="s">
        <v>448</v>
      </c>
      <c r="AQ223" s="730">
        <v>91</v>
      </c>
      <c r="AR223" s="619"/>
      <c r="AS223" s="746" t="s">
        <v>448</v>
      </c>
      <c r="AT223" s="730">
        <v>91</v>
      </c>
      <c r="AU223" s="619"/>
      <c r="AV223" s="742" t="s">
        <v>449</v>
      </c>
      <c r="AW223" s="730">
        <v>353</v>
      </c>
      <c r="AX223" s="743" t="s">
        <v>450</v>
      </c>
      <c r="AY223" s="730">
        <v>1</v>
      </c>
      <c r="AZ223" s="619"/>
      <c r="BA223" s="510"/>
      <c r="BB223" s="112"/>
      <c r="BC223" s="112"/>
      <c r="BD223" s="112"/>
      <c r="BE223" s="112"/>
    </row>
    <row r="224" spans="1:57" ht="38.25" customHeight="1" x14ac:dyDescent="0.25">
      <c r="A224" s="629"/>
      <c r="B224" s="503"/>
      <c r="C224" s="503"/>
      <c r="D224" s="122" t="s">
        <v>333</v>
      </c>
      <c r="E224" s="736">
        <v>4840990</v>
      </c>
      <c r="F224" s="736">
        <v>4840990</v>
      </c>
      <c r="G224" s="736">
        <v>4840990</v>
      </c>
      <c r="H224" s="736">
        <v>4840990</v>
      </c>
      <c r="I224" s="736">
        <v>4840990</v>
      </c>
      <c r="J224" s="737"/>
      <c r="K224" s="737"/>
      <c r="L224" s="737"/>
      <c r="M224" s="737"/>
      <c r="N224" s="737"/>
      <c r="O224" s="737"/>
      <c r="P224" s="737"/>
      <c r="Q224" s="737"/>
      <c r="R224" s="737"/>
      <c r="S224" s="750"/>
      <c r="T224" s="736">
        <v>1934450</v>
      </c>
      <c r="U224" s="736">
        <v>3891649</v>
      </c>
      <c r="V224" s="736">
        <v>4840990.05</v>
      </c>
      <c r="W224" s="765"/>
      <c r="X224" s="765"/>
      <c r="Y224" s="765"/>
      <c r="Z224" s="765"/>
      <c r="AA224" s="765"/>
      <c r="AB224" s="765"/>
      <c r="AC224" s="765"/>
      <c r="AD224" s="765"/>
      <c r="AE224" s="765"/>
      <c r="AF224" s="510"/>
      <c r="AG224" s="510"/>
      <c r="AH224" s="510"/>
      <c r="AI224" s="510"/>
      <c r="AJ224" s="510"/>
      <c r="AK224" s="510"/>
      <c r="AL224" s="510"/>
      <c r="AM224" s="510"/>
      <c r="AN224" s="510"/>
      <c r="AO224" s="510"/>
      <c r="AP224" s="746" t="s">
        <v>451</v>
      </c>
      <c r="AQ224" s="730">
        <v>206</v>
      </c>
      <c r="AR224" s="619"/>
      <c r="AS224" s="746" t="s">
        <v>451</v>
      </c>
      <c r="AT224" s="730">
        <v>206</v>
      </c>
      <c r="AU224" s="619"/>
      <c r="AV224" s="742" t="s">
        <v>452</v>
      </c>
      <c r="AW224" s="730">
        <v>24</v>
      </c>
      <c r="AX224" s="743" t="s">
        <v>453</v>
      </c>
      <c r="AY224" s="730">
        <v>0</v>
      </c>
      <c r="AZ224" s="619"/>
      <c r="BA224" s="510"/>
      <c r="BB224" s="112"/>
      <c r="BC224" s="112"/>
      <c r="BD224" s="112"/>
      <c r="BE224" s="112"/>
    </row>
    <row r="225" spans="1:57" ht="38.25" customHeight="1" x14ac:dyDescent="0.25">
      <c r="A225" s="629"/>
      <c r="B225" s="503"/>
      <c r="C225" s="503"/>
      <c r="D225" s="123" t="s">
        <v>334</v>
      </c>
      <c r="E225" s="737">
        <v>0</v>
      </c>
      <c r="F225" s="737">
        <v>0</v>
      </c>
      <c r="G225" s="737">
        <v>0</v>
      </c>
      <c r="H225" s="737">
        <v>0</v>
      </c>
      <c r="I225" s="737">
        <v>0</v>
      </c>
      <c r="J225" s="737"/>
      <c r="K225" s="737"/>
      <c r="L225" s="737"/>
      <c r="M225" s="737"/>
      <c r="N225" s="737"/>
      <c r="O225" s="737"/>
      <c r="P225" s="737"/>
      <c r="Q225" s="737"/>
      <c r="R225" s="737"/>
      <c r="S225" s="737"/>
      <c r="T225" s="737">
        <v>0</v>
      </c>
      <c r="U225" s="737">
        <f>U221+U223</f>
        <v>3816</v>
      </c>
      <c r="V225" s="737">
        <f t="shared" ref="V225:V226" si="140">V221+V223</f>
        <v>2601</v>
      </c>
      <c r="W225" s="737"/>
      <c r="X225" s="737"/>
      <c r="Y225" s="737"/>
      <c r="Z225" s="737"/>
      <c r="AA225" s="737"/>
      <c r="AB225" s="737"/>
      <c r="AC225" s="737"/>
      <c r="AD225" s="737"/>
      <c r="AE225" s="737"/>
      <c r="AF225" s="510"/>
      <c r="AG225" s="510"/>
      <c r="AH225" s="510"/>
      <c r="AI225" s="510"/>
      <c r="AJ225" s="510"/>
      <c r="AK225" s="510"/>
      <c r="AL225" s="510"/>
      <c r="AM225" s="510"/>
      <c r="AN225" s="510"/>
      <c r="AO225" s="510"/>
      <c r="AP225" s="746" t="s">
        <v>454</v>
      </c>
      <c r="AQ225" s="730">
        <v>251</v>
      </c>
      <c r="AR225" s="619"/>
      <c r="AS225" s="746" t="s">
        <v>454</v>
      </c>
      <c r="AT225" s="730">
        <v>251</v>
      </c>
      <c r="AU225" s="619"/>
      <c r="AV225" s="742" t="s">
        <v>455</v>
      </c>
      <c r="AW225" s="730">
        <v>0</v>
      </c>
      <c r="AX225" s="743" t="s">
        <v>456</v>
      </c>
      <c r="AY225" s="730">
        <v>0</v>
      </c>
      <c r="AZ225" s="619"/>
      <c r="BA225" s="510"/>
      <c r="BB225" s="112"/>
      <c r="BC225" s="112"/>
      <c r="BD225" s="112"/>
      <c r="BE225" s="112"/>
    </row>
    <row r="226" spans="1:57" ht="15.75" customHeight="1" x14ac:dyDescent="0.25">
      <c r="A226" s="629"/>
      <c r="B226" s="503"/>
      <c r="C226" s="503"/>
      <c r="D226" s="643" t="s">
        <v>335</v>
      </c>
      <c r="E226" s="740">
        <f t="shared" ref="E226:H226" si="141">E222+E224</f>
        <v>117473290</v>
      </c>
      <c r="F226" s="740">
        <f t="shared" si="141"/>
        <v>117473290</v>
      </c>
      <c r="G226" s="740">
        <f t="shared" si="141"/>
        <v>117473290</v>
      </c>
      <c r="H226" s="740">
        <f t="shared" si="141"/>
        <v>117473290</v>
      </c>
      <c r="I226" s="740">
        <f t="shared" ref="I226" si="142">I222+I224</f>
        <v>117473290</v>
      </c>
      <c r="J226" s="740"/>
      <c r="K226" s="740"/>
      <c r="L226" s="740"/>
      <c r="M226" s="740"/>
      <c r="N226" s="740"/>
      <c r="O226" s="740"/>
      <c r="P226" s="740"/>
      <c r="Q226" s="740"/>
      <c r="R226" s="740"/>
      <c r="S226" s="740"/>
      <c r="T226" s="740">
        <f t="shared" ref="T226:U226" si="143">T222+T224</f>
        <v>8930700</v>
      </c>
      <c r="U226" s="740">
        <f t="shared" si="143"/>
        <v>43243399</v>
      </c>
      <c r="V226" s="740">
        <f t="shared" si="140"/>
        <v>51314340.049999997</v>
      </c>
      <c r="W226" s="740"/>
      <c r="X226" s="740"/>
      <c r="Y226" s="740"/>
      <c r="Z226" s="740"/>
      <c r="AA226" s="740"/>
      <c r="AB226" s="740"/>
      <c r="AC226" s="740"/>
      <c r="AD226" s="740"/>
      <c r="AE226" s="740"/>
      <c r="AF226" s="510"/>
      <c r="AG226" s="510"/>
      <c r="AH226" s="510"/>
      <c r="AI226" s="510"/>
      <c r="AJ226" s="510"/>
      <c r="AK226" s="510"/>
      <c r="AL226" s="510"/>
      <c r="AM226" s="510"/>
      <c r="AN226" s="510"/>
      <c r="AO226" s="510"/>
      <c r="AP226" s="746" t="s">
        <v>457</v>
      </c>
      <c r="AQ226" s="730">
        <v>168</v>
      </c>
      <c r="AR226" s="619"/>
      <c r="AS226" s="746" t="s">
        <v>457</v>
      </c>
      <c r="AT226" s="730">
        <v>168</v>
      </c>
      <c r="AU226" s="619"/>
      <c r="AV226" s="742" t="s">
        <v>458</v>
      </c>
      <c r="AW226" s="730">
        <v>1160</v>
      </c>
      <c r="AX226" s="743" t="s">
        <v>459</v>
      </c>
      <c r="AY226" s="730">
        <v>2599</v>
      </c>
      <c r="AZ226" s="619"/>
      <c r="BA226" s="510"/>
      <c r="BB226" s="112"/>
      <c r="BC226" s="112"/>
      <c r="BD226" s="112"/>
      <c r="BE226" s="112"/>
    </row>
    <row r="227" spans="1:57" ht="26.25" customHeight="1" thickBot="1" x14ac:dyDescent="0.3">
      <c r="A227" s="629"/>
      <c r="B227" s="503"/>
      <c r="C227" s="569"/>
      <c r="D227" s="644"/>
      <c r="E227" s="511"/>
      <c r="F227" s="511"/>
      <c r="G227" s="511"/>
      <c r="H227" s="511"/>
      <c r="I227" s="511"/>
      <c r="J227" s="511"/>
      <c r="K227" s="511"/>
      <c r="L227" s="511"/>
      <c r="M227" s="511"/>
      <c r="N227" s="511"/>
      <c r="O227" s="511"/>
      <c r="P227" s="511"/>
      <c r="Q227" s="511"/>
      <c r="R227" s="511"/>
      <c r="S227" s="511"/>
      <c r="T227" s="511"/>
      <c r="U227" s="511"/>
      <c r="V227" s="511"/>
      <c r="W227" s="511"/>
      <c r="X227" s="511"/>
      <c r="Y227" s="511"/>
      <c r="Z227" s="511"/>
      <c r="AA227" s="511"/>
      <c r="AB227" s="511"/>
      <c r="AC227" s="511"/>
      <c r="AD227" s="511"/>
      <c r="AE227" s="511"/>
      <c r="AF227" s="511"/>
      <c r="AG227" s="511"/>
      <c r="AH227" s="511"/>
      <c r="AI227" s="511"/>
      <c r="AJ227" s="511"/>
      <c r="AK227" s="511"/>
      <c r="AL227" s="511"/>
      <c r="AM227" s="511"/>
      <c r="AN227" s="511"/>
      <c r="AO227" s="511"/>
      <c r="AP227" s="746" t="s">
        <v>460</v>
      </c>
      <c r="AQ227" s="730">
        <v>0</v>
      </c>
      <c r="AR227" s="620"/>
      <c r="AS227" s="746" t="s">
        <v>460</v>
      </c>
      <c r="AT227" s="730">
        <v>300</v>
      </c>
      <c r="AU227" s="620"/>
      <c r="AV227" s="742" t="s">
        <v>461</v>
      </c>
      <c r="AW227" s="730">
        <v>0</v>
      </c>
      <c r="AX227" s="745"/>
      <c r="AY227" s="741"/>
      <c r="AZ227" s="620"/>
      <c r="BA227" s="511"/>
      <c r="BB227" s="112"/>
      <c r="BC227" s="112"/>
      <c r="BD227" s="112"/>
      <c r="BE227" s="112"/>
    </row>
    <row r="228" spans="1:57" ht="22.5" customHeight="1" x14ac:dyDescent="0.25">
      <c r="A228" s="629"/>
      <c r="B228" s="503"/>
      <c r="C228" s="634" t="s">
        <v>464</v>
      </c>
      <c r="D228" s="121" t="s">
        <v>327</v>
      </c>
      <c r="E228" s="737">
        <v>2295</v>
      </c>
      <c r="F228" s="737">
        <v>2295</v>
      </c>
      <c r="G228" s="737">
        <v>2295</v>
      </c>
      <c r="H228" s="737">
        <v>2295</v>
      </c>
      <c r="I228" s="737">
        <v>2295</v>
      </c>
      <c r="J228" s="737"/>
      <c r="K228" s="737"/>
      <c r="L228" s="737"/>
      <c r="M228" s="737"/>
      <c r="N228" s="719"/>
      <c r="O228" s="719"/>
      <c r="P228" s="719"/>
      <c r="Q228" s="719"/>
      <c r="R228" s="721"/>
      <c r="S228" s="721"/>
      <c r="T228" s="721">
        <v>0</v>
      </c>
      <c r="U228" s="737">
        <v>1333</v>
      </c>
      <c r="V228" s="737">
        <v>415</v>
      </c>
      <c r="W228" s="721"/>
      <c r="X228" s="721"/>
      <c r="Y228" s="721"/>
      <c r="Z228" s="721"/>
      <c r="AA228" s="721"/>
      <c r="AB228" s="721"/>
      <c r="AC228" s="737"/>
      <c r="AD228" s="737"/>
      <c r="AE228" s="721"/>
      <c r="AF228" s="722"/>
      <c r="AG228" s="723" t="s">
        <v>464</v>
      </c>
      <c r="AH228" s="724"/>
      <c r="AI228" s="724"/>
      <c r="AJ228" s="776" t="s">
        <v>502</v>
      </c>
      <c r="AK228" s="723" t="s">
        <v>464</v>
      </c>
      <c r="AL228" s="727"/>
      <c r="AM228" s="727" t="s">
        <v>503</v>
      </c>
      <c r="AN228" s="722">
        <v>415</v>
      </c>
      <c r="AO228" s="727">
        <v>175</v>
      </c>
      <c r="AP228" s="746" t="s">
        <v>442</v>
      </c>
      <c r="AQ228" s="730">
        <v>0</v>
      </c>
      <c r="AR228" s="747">
        <v>691</v>
      </c>
      <c r="AS228" s="746" t="s">
        <v>442</v>
      </c>
      <c r="AT228" s="730">
        <v>0</v>
      </c>
      <c r="AU228" s="748">
        <v>0</v>
      </c>
      <c r="AV228" s="742" t="s">
        <v>443</v>
      </c>
      <c r="AW228" s="730">
        <v>1266</v>
      </c>
      <c r="AX228" s="743" t="s">
        <v>444</v>
      </c>
      <c r="AY228" s="730">
        <v>0</v>
      </c>
      <c r="AZ228" s="769">
        <f>T228</f>
        <v>0</v>
      </c>
      <c r="BA228" s="767"/>
      <c r="BB228" s="112"/>
      <c r="BC228" s="112"/>
      <c r="BD228" s="112"/>
      <c r="BE228" s="112"/>
    </row>
    <row r="229" spans="1:57" ht="38.25" customHeight="1" x14ac:dyDescent="0.25">
      <c r="A229" s="629"/>
      <c r="B229" s="503"/>
      <c r="C229" s="503"/>
      <c r="D229" s="122" t="s">
        <v>330</v>
      </c>
      <c r="E229" s="736">
        <v>112632300</v>
      </c>
      <c r="F229" s="736">
        <v>112632300</v>
      </c>
      <c r="G229" s="736">
        <v>112632300</v>
      </c>
      <c r="H229" s="736">
        <v>112632300</v>
      </c>
      <c r="I229" s="736">
        <v>112632300</v>
      </c>
      <c r="J229" s="736"/>
      <c r="K229" s="736"/>
      <c r="L229" s="736"/>
      <c r="M229" s="736"/>
      <c r="N229" s="736"/>
      <c r="O229" s="736"/>
      <c r="P229" s="736"/>
      <c r="Q229" s="736"/>
      <c r="R229" s="736"/>
      <c r="S229" s="777"/>
      <c r="T229" s="736">
        <v>6996250</v>
      </c>
      <c r="U229" s="736">
        <v>39351750</v>
      </c>
      <c r="V229" s="736">
        <v>46473350</v>
      </c>
      <c r="W229" s="765"/>
      <c r="X229" s="765"/>
      <c r="Y229" s="765"/>
      <c r="Z229" s="765"/>
      <c r="AA229" s="765"/>
      <c r="AB229" s="765"/>
      <c r="AC229" s="778"/>
      <c r="AD229" s="778"/>
      <c r="AE229" s="765"/>
      <c r="AF229" s="510"/>
      <c r="AG229" s="510"/>
      <c r="AH229" s="510"/>
      <c r="AI229" s="510"/>
      <c r="AJ229" s="510"/>
      <c r="AK229" s="510"/>
      <c r="AL229" s="510"/>
      <c r="AM229" s="510"/>
      <c r="AN229" s="510"/>
      <c r="AO229" s="510"/>
      <c r="AP229" s="746" t="s">
        <v>445</v>
      </c>
      <c r="AQ229" s="730">
        <v>115</v>
      </c>
      <c r="AR229" s="619"/>
      <c r="AS229" s="746" t="s">
        <v>445</v>
      </c>
      <c r="AT229" s="730">
        <v>637</v>
      </c>
      <c r="AU229" s="619"/>
      <c r="AV229" s="742" t="s">
        <v>446</v>
      </c>
      <c r="AW229" s="730">
        <v>13</v>
      </c>
      <c r="AX229" s="743" t="s">
        <v>447</v>
      </c>
      <c r="AY229" s="730">
        <v>0</v>
      </c>
      <c r="AZ229" s="619"/>
      <c r="BA229" s="510"/>
      <c r="BB229" s="112"/>
      <c r="BC229" s="112"/>
      <c r="BD229" s="112"/>
      <c r="BE229" s="112"/>
    </row>
    <row r="230" spans="1:57" ht="15.75" customHeight="1" x14ac:dyDescent="0.25">
      <c r="A230" s="629"/>
      <c r="B230" s="503"/>
      <c r="C230" s="503"/>
      <c r="D230" s="123" t="s">
        <v>332</v>
      </c>
      <c r="E230" s="737">
        <v>0</v>
      </c>
      <c r="F230" s="737">
        <v>0</v>
      </c>
      <c r="G230" s="737">
        <v>0</v>
      </c>
      <c r="H230" s="737">
        <v>0</v>
      </c>
      <c r="I230" s="737">
        <v>0</v>
      </c>
      <c r="J230" s="737"/>
      <c r="K230" s="737"/>
      <c r="L230" s="737"/>
      <c r="M230" s="737"/>
      <c r="N230" s="737"/>
      <c r="O230" s="737"/>
      <c r="P230" s="737"/>
      <c r="Q230" s="737"/>
      <c r="R230" s="737"/>
      <c r="S230" s="738"/>
      <c r="T230" s="737">
        <v>0</v>
      </c>
      <c r="U230" s="737">
        <v>0</v>
      </c>
      <c r="V230" s="737">
        <v>0</v>
      </c>
      <c r="W230" s="738"/>
      <c r="X230" s="738"/>
      <c r="Y230" s="738"/>
      <c r="Z230" s="738"/>
      <c r="AA230" s="738"/>
      <c r="AB230" s="738"/>
      <c r="AC230" s="738"/>
      <c r="AD230" s="738"/>
      <c r="AE230" s="738"/>
      <c r="AF230" s="510"/>
      <c r="AG230" s="510"/>
      <c r="AH230" s="510"/>
      <c r="AI230" s="510"/>
      <c r="AJ230" s="510"/>
      <c r="AK230" s="510"/>
      <c r="AL230" s="510"/>
      <c r="AM230" s="510"/>
      <c r="AN230" s="510"/>
      <c r="AO230" s="510"/>
      <c r="AP230" s="746" t="s">
        <v>448</v>
      </c>
      <c r="AQ230" s="730">
        <v>5</v>
      </c>
      <c r="AR230" s="619"/>
      <c r="AS230" s="746" t="s">
        <v>448</v>
      </c>
      <c r="AT230" s="730">
        <v>17</v>
      </c>
      <c r="AU230" s="619"/>
      <c r="AV230" s="742" t="s">
        <v>449</v>
      </c>
      <c r="AW230" s="730">
        <v>0</v>
      </c>
      <c r="AX230" s="743" t="s">
        <v>450</v>
      </c>
      <c r="AY230" s="730">
        <v>0</v>
      </c>
      <c r="AZ230" s="619"/>
      <c r="BA230" s="510"/>
      <c r="BB230" s="112"/>
      <c r="BC230" s="112"/>
      <c r="BD230" s="112"/>
      <c r="BE230" s="112"/>
    </row>
    <row r="231" spans="1:57" ht="38.25" customHeight="1" x14ac:dyDescent="0.25">
      <c r="A231" s="629"/>
      <c r="B231" s="503"/>
      <c r="C231" s="503"/>
      <c r="D231" s="122" t="s">
        <v>333</v>
      </c>
      <c r="E231" s="736">
        <v>4840990</v>
      </c>
      <c r="F231" s="736">
        <v>4840990</v>
      </c>
      <c r="G231" s="736">
        <v>4840990</v>
      </c>
      <c r="H231" s="736">
        <v>4840990</v>
      </c>
      <c r="I231" s="736">
        <v>4840990</v>
      </c>
      <c r="J231" s="737"/>
      <c r="K231" s="737"/>
      <c r="L231" s="737"/>
      <c r="M231" s="737"/>
      <c r="N231" s="737"/>
      <c r="O231" s="737"/>
      <c r="P231" s="737"/>
      <c r="Q231" s="737"/>
      <c r="R231" s="737"/>
      <c r="S231" s="750"/>
      <c r="T231" s="736">
        <v>1934450</v>
      </c>
      <c r="U231" s="736">
        <v>3891649</v>
      </c>
      <c r="V231" s="736">
        <v>4840990.05</v>
      </c>
      <c r="W231" s="765"/>
      <c r="X231" s="765"/>
      <c r="Y231" s="765"/>
      <c r="Z231" s="765"/>
      <c r="AA231" s="765"/>
      <c r="AB231" s="765"/>
      <c r="AC231" s="765"/>
      <c r="AD231" s="765"/>
      <c r="AE231" s="765"/>
      <c r="AF231" s="510"/>
      <c r="AG231" s="510"/>
      <c r="AH231" s="510"/>
      <c r="AI231" s="510"/>
      <c r="AJ231" s="510"/>
      <c r="AK231" s="510"/>
      <c r="AL231" s="510"/>
      <c r="AM231" s="510"/>
      <c r="AN231" s="510"/>
      <c r="AO231" s="510"/>
      <c r="AP231" s="746" t="s">
        <v>451</v>
      </c>
      <c r="AQ231" s="730">
        <v>8</v>
      </c>
      <c r="AR231" s="619"/>
      <c r="AS231" s="746" t="s">
        <v>451</v>
      </c>
      <c r="AT231" s="730">
        <v>8</v>
      </c>
      <c r="AU231" s="619"/>
      <c r="AV231" s="742" t="s">
        <v>452</v>
      </c>
      <c r="AW231" s="730">
        <v>0</v>
      </c>
      <c r="AX231" s="743" t="s">
        <v>453</v>
      </c>
      <c r="AY231" s="730">
        <v>0</v>
      </c>
      <c r="AZ231" s="619"/>
      <c r="BA231" s="510"/>
      <c r="BB231" s="112"/>
      <c r="BC231" s="112"/>
      <c r="BD231" s="112"/>
      <c r="BE231" s="112"/>
    </row>
    <row r="232" spans="1:57" ht="38.25" customHeight="1" x14ac:dyDescent="0.25">
      <c r="A232" s="629"/>
      <c r="B232" s="503"/>
      <c r="C232" s="503"/>
      <c r="D232" s="123" t="s">
        <v>334</v>
      </c>
      <c r="E232" s="737">
        <v>0</v>
      </c>
      <c r="F232" s="737">
        <v>0</v>
      </c>
      <c r="G232" s="737">
        <v>0</v>
      </c>
      <c r="H232" s="737">
        <v>0</v>
      </c>
      <c r="I232" s="737">
        <v>0</v>
      </c>
      <c r="J232" s="737"/>
      <c r="K232" s="737"/>
      <c r="L232" s="737"/>
      <c r="M232" s="737"/>
      <c r="N232" s="737"/>
      <c r="O232" s="737"/>
      <c r="P232" s="737"/>
      <c r="Q232" s="737"/>
      <c r="R232" s="737"/>
      <c r="S232" s="737"/>
      <c r="T232" s="737">
        <v>0</v>
      </c>
      <c r="U232" s="737">
        <f>U228+U230</f>
        <v>1333</v>
      </c>
      <c r="V232" s="737">
        <f t="shared" ref="V232:V233" si="144">V228+V230</f>
        <v>415</v>
      </c>
      <c r="W232" s="737"/>
      <c r="X232" s="737"/>
      <c r="Y232" s="737"/>
      <c r="Z232" s="737"/>
      <c r="AA232" s="737"/>
      <c r="AB232" s="737"/>
      <c r="AC232" s="737"/>
      <c r="AD232" s="737"/>
      <c r="AE232" s="737"/>
      <c r="AF232" s="510"/>
      <c r="AG232" s="510"/>
      <c r="AH232" s="510"/>
      <c r="AI232" s="510"/>
      <c r="AJ232" s="510"/>
      <c r="AK232" s="510"/>
      <c r="AL232" s="510"/>
      <c r="AM232" s="510"/>
      <c r="AN232" s="510"/>
      <c r="AO232" s="510"/>
      <c r="AP232" s="746" t="s">
        <v>454</v>
      </c>
      <c r="AQ232" s="730">
        <v>37</v>
      </c>
      <c r="AR232" s="619"/>
      <c r="AS232" s="746" t="s">
        <v>454</v>
      </c>
      <c r="AT232" s="730">
        <v>26</v>
      </c>
      <c r="AU232" s="619"/>
      <c r="AV232" s="742" t="s">
        <v>455</v>
      </c>
      <c r="AW232" s="730">
        <v>33</v>
      </c>
      <c r="AX232" s="743" t="s">
        <v>456</v>
      </c>
      <c r="AY232" s="730">
        <v>0</v>
      </c>
      <c r="AZ232" s="619"/>
      <c r="BA232" s="510"/>
      <c r="BB232" s="112"/>
      <c r="BC232" s="112"/>
      <c r="BD232" s="112"/>
      <c r="BE232" s="112"/>
    </row>
    <row r="233" spans="1:57" ht="15.75" customHeight="1" x14ac:dyDescent="0.25">
      <c r="A233" s="629"/>
      <c r="B233" s="503"/>
      <c r="C233" s="503"/>
      <c r="D233" s="643" t="s">
        <v>335</v>
      </c>
      <c r="E233" s="740">
        <f t="shared" ref="E233:H233" si="145">E229+E231</f>
        <v>117473290</v>
      </c>
      <c r="F233" s="740">
        <f t="shared" si="145"/>
        <v>117473290</v>
      </c>
      <c r="G233" s="740">
        <f t="shared" si="145"/>
        <v>117473290</v>
      </c>
      <c r="H233" s="740">
        <f t="shared" si="145"/>
        <v>117473290</v>
      </c>
      <c r="I233" s="740">
        <f t="shared" ref="I233" si="146">I229+I231</f>
        <v>117473290</v>
      </c>
      <c r="J233" s="740"/>
      <c r="K233" s="740"/>
      <c r="L233" s="740"/>
      <c r="M233" s="740"/>
      <c r="N233" s="740"/>
      <c r="O233" s="740"/>
      <c r="P233" s="740"/>
      <c r="Q233" s="740"/>
      <c r="R233" s="740"/>
      <c r="S233" s="740"/>
      <c r="T233" s="740">
        <f t="shared" ref="T233:U233" si="147">T229+T231</f>
        <v>8930700</v>
      </c>
      <c r="U233" s="740">
        <f t="shared" si="147"/>
        <v>43243399</v>
      </c>
      <c r="V233" s="740">
        <f t="shared" si="144"/>
        <v>51314340.049999997</v>
      </c>
      <c r="W233" s="740"/>
      <c r="X233" s="740"/>
      <c r="Y233" s="740"/>
      <c r="Z233" s="740"/>
      <c r="AA233" s="740"/>
      <c r="AB233" s="740"/>
      <c r="AC233" s="740"/>
      <c r="AD233" s="740"/>
      <c r="AE233" s="740"/>
      <c r="AF233" s="510"/>
      <c r="AG233" s="510"/>
      <c r="AH233" s="510"/>
      <c r="AI233" s="510"/>
      <c r="AJ233" s="510"/>
      <c r="AK233" s="510"/>
      <c r="AL233" s="510"/>
      <c r="AM233" s="510"/>
      <c r="AN233" s="510"/>
      <c r="AO233" s="510"/>
      <c r="AP233" s="746" t="s">
        <v>457</v>
      </c>
      <c r="AQ233" s="730">
        <v>10</v>
      </c>
      <c r="AR233" s="619"/>
      <c r="AS233" s="746" t="s">
        <v>457</v>
      </c>
      <c r="AT233" s="730">
        <v>3</v>
      </c>
      <c r="AU233" s="619"/>
      <c r="AV233" s="742" t="s">
        <v>458</v>
      </c>
      <c r="AW233" s="730">
        <v>21</v>
      </c>
      <c r="AX233" s="743" t="s">
        <v>459</v>
      </c>
      <c r="AY233" s="730">
        <v>1333</v>
      </c>
      <c r="AZ233" s="619"/>
      <c r="BA233" s="510"/>
      <c r="BB233" s="112"/>
      <c r="BC233" s="112"/>
      <c r="BD233" s="112"/>
      <c r="BE233" s="112"/>
    </row>
    <row r="234" spans="1:57" ht="26.25" customHeight="1" thickBot="1" x14ac:dyDescent="0.3">
      <c r="A234" s="629"/>
      <c r="B234" s="503"/>
      <c r="C234" s="569"/>
      <c r="D234" s="644"/>
      <c r="E234" s="511"/>
      <c r="F234" s="511"/>
      <c r="G234" s="511"/>
      <c r="H234" s="511"/>
      <c r="I234" s="511"/>
      <c r="J234" s="511"/>
      <c r="K234" s="511"/>
      <c r="L234" s="511"/>
      <c r="M234" s="511"/>
      <c r="N234" s="511"/>
      <c r="O234" s="511"/>
      <c r="P234" s="511"/>
      <c r="Q234" s="511"/>
      <c r="R234" s="511"/>
      <c r="S234" s="511"/>
      <c r="T234" s="511"/>
      <c r="U234" s="511"/>
      <c r="V234" s="511"/>
      <c r="W234" s="511"/>
      <c r="X234" s="511"/>
      <c r="Y234" s="511"/>
      <c r="Z234" s="511"/>
      <c r="AA234" s="511"/>
      <c r="AB234" s="511"/>
      <c r="AC234" s="511"/>
      <c r="AD234" s="511"/>
      <c r="AE234" s="511"/>
      <c r="AF234" s="511"/>
      <c r="AG234" s="511"/>
      <c r="AH234" s="511"/>
      <c r="AI234" s="511"/>
      <c r="AJ234" s="511"/>
      <c r="AK234" s="511"/>
      <c r="AL234" s="511"/>
      <c r="AM234" s="511"/>
      <c r="AN234" s="511"/>
      <c r="AO234" s="511"/>
      <c r="AP234" s="746" t="s">
        <v>460</v>
      </c>
      <c r="AQ234" s="730">
        <v>0</v>
      </c>
      <c r="AR234" s="620"/>
      <c r="AS234" s="746" t="s">
        <v>460</v>
      </c>
      <c r="AT234" s="730">
        <v>0</v>
      </c>
      <c r="AU234" s="620"/>
      <c r="AV234" s="742" t="s">
        <v>461</v>
      </c>
      <c r="AW234" s="730">
        <v>0</v>
      </c>
      <c r="AX234" s="745"/>
      <c r="AY234" s="741"/>
      <c r="AZ234" s="620"/>
      <c r="BA234" s="511"/>
      <c r="BB234" s="112"/>
      <c r="BC234" s="112"/>
      <c r="BD234" s="112"/>
      <c r="BE234" s="112"/>
    </row>
    <row r="235" spans="1:57" ht="22.5" customHeight="1" x14ac:dyDescent="0.25">
      <c r="A235" s="629"/>
      <c r="B235" s="503"/>
      <c r="C235" s="634" t="s">
        <v>465</v>
      </c>
      <c r="D235" s="121" t="s">
        <v>327</v>
      </c>
      <c r="E235" s="737">
        <v>2295</v>
      </c>
      <c r="F235" s="737">
        <v>2295</v>
      </c>
      <c r="G235" s="737">
        <v>2295</v>
      </c>
      <c r="H235" s="737">
        <v>2295</v>
      </c>
      <c r="I235" s="737">
        <v>2295</v>
      </c>
      <c r="J235" s="737"/>
      <c r="K235" s="737"/>
      <c r="L235" s="737"/>
      <c r="M235" s="737"/>
      <c r="N235" s="719"/>
      <c r="O235" s="719"/>
      <c r="P235" s="719"/>
      <c r="Q235" s="719"/>
      <c r="R235" s="721"/>
      <c r="S235" s="721"/>
      <c r="T235" s="721">
        <v>0</v>
      </c>
      <c r="U235" s="737">
        <v>29</v>
      </c>
      <c r="V235" s="737">
        <v>80</v>
      </c>
      <c r="W235" s="721"/>
      <c r="X235" s="721"/>
      <c r="Y235" s="721"/>
      <c r="Z235" s="721"/>
      <c r="AA235" s="721"/>
      <c r="AB235" s="721"/>
      <c r="AC235" s="737"/>
      <c r="AD235" s="737"/>
      <c r="AE235" s="721"/>
      <c r="AF235" s="722"/>
      <c r="AG235" s="723" t="s">
        <v>465</v>
      </c>
      <c r="AH235" s="724"/>
      <c r="AI235" s="724"/>
      <c r="AJ235" s="776" t="s">
        <v>502</v>
      </c>
      <c r="AK235" s="723" t="s">
        <v>465</v>
      </c>
      <c r="AL235" s="727"/>
      <c r="AM235" s="727" t="s">
        <v>503</v>
      </c>
      <c r="AN235" s="722">
        <v>48</v>
      </c>
      <c r="AO235" s="727">
        <v>32</v>
      </c>
      <c r="AP235" s="746" t="s">
        <v>442</v>
      </c>
      <c r="AQ235" s="730">
        <v>0</v>
      </c>
      <c r="AR235" s="747">
        <v>48</v>
      </c>
      <c r="AS235" s="746" t="s">
        <v>442</v>
      </c>
      <c r="AT235" s="730">
        <v>1</v>
      </c>
      <c r="AU235" s="748">
        <v>0</v>
      </c>
      <c r="AV235" s="742" t="s">
        <v>443</v>
      </c>
      <c r="AW235" s="730">
        <v>11</v>
      </c>
      <c r="AX235" s="743" t="s">
        <v>444</v>
      </c>
      <c r="AY235" s="730">
        <v>0</v>
      </c>
      <c r="AZ235" s="769">
        <f>T235</f>
        <v>0</v>
      </c>
      <c r="BA235" s="767"/>
      <c r="BB235" s="112"/>
      <c r="BC235" s="112"/>
      <c r="BD235" s="112"/>
      <c r="BE235" s="112"/>
    </row>
    <row r="236" spans="1:57" ht="38.25" customHeight="1" x14ac:dyDescent="0.25">
      <c r="A236" s="629"/>
      <c r="B236" s="503"/>
      <c r="C236" s="503"/>
      <c r="D236" s="122" t="s">
        <v>330</v>
      </c>
      <c r="E236" s="736">
        <v>112632300</v>
      </c>
      <c r="F236" s="736">
        <v>112632300</v>
      </c>
      <c r="G236" s="736">
        <v>112632300</v>
      </c>
      <c r="H236" s="736">
        <v>112632300</v>
      </c>
      <c r="I236" s="736">
        <v>112632300</v>
      </c>
      <c r="J236" s="736"/>
      <c r="K236" s="736"/>
      <c r="L236" s="736"/>
      <c r="M236" s="736"/>
      <c r="N236" s="736"/>
      <c r="O236" s="736"/>
      <c r="P236" s="736"/>
      <c r="Q236" s="736"/>
      <c r="R236" s="736"/>
      <c r="S236" s="777"/>
      <c r="T236" s="736">
        <v>6996250</v>
      </c>
      <c r="U236" s="736">
        <v>39351750</v>
      </c>
      <c r="V236" s="736">
        <v>46473350</v>
      </c>
      <c r="W236" s="765"/>
      <c r="X236" s="765"/>
      <c r="Y236" s="765"/>
      <c r="Z236" s="765"/>
      <c r="AA236" s="765"/>
      <c r="AB236" s="765"/>
      <c r="AC236" s="778"/>
      <c r="AD236" s="778"/>
      <c r="AE236" s="765"/>
      <c r="AF236" s="510"/>
      <c r="AG236" s="510"/>
      <c r="AH236" s="510"/>
      <c r="AI236" s="510"/>
      <c r="AJ236" s="510"/>
      <c r="AK236" s="510"/>
      <c r="AL236" s="510"/>
      <c r="AM236" s="510"/>
      <c r="AN236" s="510"/>
      <c r="AO236" s="510"/>
      <c r="AP236" s="746" t="s">
        <v>445</v>
      </c>
      <c r="AQ236" s="730">
        <v>4</v>
      </c>
      <c r="AR236" s="619"/>
      <c r="AS236" s="746" t="s">
        <v>445</v>
      </c>
      <c r="AT236" s="730">
        <v>6</v>
      </c>
      <c r="AU236" s="619"/>
      <c r="AV236" s="742" t="s">
        <v>446</v>
      </c>
      <c r="AW236" s="730">
        <v>3</v>
      </c>
      <c r="AX236" s="743" t="s">
        <v>447</v>
      </c>
      <c r="AY236" s="730">
        <v>0</v>
      </c>
      <c r="AZ236" s="619"/>
      <c r="BA236" s="510"/>
      <c r="BB236" s="112"/>
      <c r="BC236" s="112"/>
      <c r="BD236" s="112"/>
      <c r="BE236" s="112"/>
    </row>
    <row r="237" spans="1:57" ht="15.75" customHeight="1" x14ac:dyDescent="0.25">
      <c r="A237" s="629"/>
      <c r="B237" s="503"/>
      <c r="C237" s="503"/>
      <c r="D237" s="123" t="s">
        <v>332</v>
      </c>
      <c r="E237" s="737">
        <v>0</v>
      </c>
      <c r="F237" s="737">
        <v>0</v>
      </c>
      <c r="G237" s="737">
        <v>0</v>
      </c>
      <c r="H237" s="737">
        <v>0</v>
      </c>
      <c r="I237" s="737">
        <v>0</v>
      </c>
      <c r="J237" s="737"/>
      <c r="K237" s="737"/>
      <c r="L237" s="737"/>
      <c r="M237" s="737"/>
      <c r="N237" s="737"/>
      <c r="O237" s="737"/>
      <c r="P237" s="737"/>
      <c r="Q237" s="737"/>
      <c r="R237" s="737"/>
      <c r="S237" s="738"/>
      <c r="T237" s="737">
        <v>0</v>
      </c>
      <c r="U237" s="737">
        <v>0</v>
      </c>
      <c r="V237" s="737">
        <v>0</v>
      </c>
      <c r="W237" s="738"/>
      <c r="X237" s="738"/>
      <c r="Y237" s="738"/>
      <c r="Z237" s="738"/>
      <c r="AA237" s="738"/>
      <c r="AB237" s="738"/>
      <c r="AC237" s="738"/>
      <c r="AD237" s="738"/>
      <c r="AE237" s="738"/>
      <c r="AF237" s="510"/>
      <c r="AG237" s="510"/>
      <c r="AH237" s="510"/>
      <c r="AI237" s="510"/>
      <c r="AJ237" s="510"/>
      <c r="AK237" s="510"/>
      <c r="AL237" s="510"/>
      <c r="AM237" s="510"/>
      <c r="AN237" s="510"/>
      <c r="AO237" s="510"/>
      <c r="AP237" s="746" t="s">
        <v>448</v>
      </c>
      <c r="AQ237" s="730">
        <v>0</v>
      </c>
      <c r="AR237" s="619"/>
      <c r="AS237" s="746" t="s">
        <v>448</v>
      </c>
      <c r="AT237" s="730">
        <v>1</v>
      </c>
      <c r="AU237" s="619"/>
      <c r="AV237" s="742" t="s">
        <v>449</v>
      </c>
      <c r="AW237" s="730">
        <v>33</v>
      </c>
      <c r="AX237" s="743" t="s">
        <v>450</v>
      </c>
      <c r="AY237" s="730">
        <v>0</v>
      </c>
      <c r="AZ237" s="619"/>
      <c r="BA237" s="510"/>
      <c r="BB237" s="112"/>
      <c r="BC237" s="112"/>
      <c r="BD237" s="112"/>
      <c r="BE237" s="112"/>
    </row>
    <row r="238" spans="1:57" ht="38.25" customHeight="1" x14ac:dyDescent="0.25">
      <c r="A238" s="629"/>
      <c r="B238" s="503"/>
      <c r="C238" s="503"/>
      <c r="D238" s="122" t="s">
        <v>333</v>
      </c>
      <c r="E238" s="736">
        <v>4840990</v>
      </c>
      <c r="F238" s="736">
        <v>4840990</v>
      </c>
      <c r="G238" s="736">
        <v>4840990</v>
      </c>
      <c r="H238" s="736">
        <v>4840990</v>
      </c>
      <c r="I238" s="736">
        <v>4840990</v>
      </c>
      <c r="J238" s="737"/>
      <c r="K238" s="737"/>
      <c r="L238" s="737"/>
      <c r="M238" s="737"/>
      <c r="N238" s="737"/>
      <c r="O238" s="737"/>
      <c r="P238" s="737"/>
      <c r="Q238" s="737"/>
      <c r="R238" s="737"/>
      <c r="S238" s="750"/>
      <c r="T238" s="736">
        <v>1934450</v>
      </c>
      <c r="U238" s="736">
        <v>3891649</v>
      </c>
      <c r="V238" s="736">
        <v>4840990.05</v>
      </c>
      <c r="W238" s="765"/>
      <c r="X238" s="765"/>
      <c r="Y238" s="765"/>
      <c r="Z238" s="765"/>
      <c r="AA238" s="765"/>
      <c r="AB238" s="765"/>
      <c r="AC238" s="765"/>
      <c r="AD238" s="765"/>
      <c r="AE238" s="765"/>
      <c r="AF238" s="510"/>
      <c r="AG238" s="510"/>
      <c r="AH238" s="510"/>
      <c r="AI238" s="510"/>
      <c r="AJ238" s="510"/>
      <c r="AK238" s="510"/>
      <c r="AL238" s="510"/>
      <c r="AM238" s="510"/>
      <c r="AN238" s="510"/>
      <c r="AO238" s="510"/>
      <c r="AP238" s="746" t="s">
        <v>451</v>
      </c>
      <c r="AQ238" s="730">
        <v>0</v>
      </c>
      <c r="AR238" s="619"/>
      <c r="AS238" s="746" t="s">
        <v>451</v>
      </c>
      <c r="AT238" s="730">
        <v>3</v>
      </c>
      <c r="AU238" s="619"/>
      <c r="AV238" s="742" t="s">
        <v>452</v>
      </c>
      <c r="AW238" s="730">
        <v>0</v>
      </c>
      <c r="AX238" s="743" t="s">
        <v>453</v>
      </c>
      <c r="AY238" s="730">
        <v>0</v>
      </c>
      <c r="AZ238" s="619"/>
      <c r="BA238" s="510"/>
      <c r="BB238" s="112"/>
      <c r="BC238" s="112"/>
      <c r="BD238" s="112"/>
      <c r="BE238" s="112"/>
    </row>
    <row r="239" spans="1:57" ht="38.25" customHeight="1" x14ac:dyDescent="0.25">
      <c r="A239" s="629"/>
      <c r="B239" s="503"/>
      <c r="C239" s="503"/>
      <c r="D239" s="123" t="s">
        <v>334</v>
      </c>
      <c r="E239" s="737">
        <v>0</v>
      </c>
      <c r="F239" s="737">
        <v>0</v>
      </c>
      <c r="G239" s="737">
        <v>0</v>
      </c>
      <c r="H239" s="737">
        <v>0</v>
      </c>
      <c r="I239" s="737">
        <v>0</v>
      </c>
      <c r="J239" s="737"/>
      <c r="K239" s="737"/>
      <c r="L239" s="737"/>
      <c r="M239" s="737"/>
      <c r="N239" s="737"/>
      <c r="O239" s="737"/>
      <c r="P239" s="737"/>
      <c r="Q239" s="737"/>
      <c r="R239" s="737"/>
      <c r="S239" s="737"/>
      <c r="T239" s="737">
        <v>0</v>
      </c>
      <c r="U239" s="737">
        <f>U235+U237</f>
        <v>29</v>
      </c>
      <c r="V239" s="737">
        <f t="shared" ref="V239:V240" si="148">V235+V237</f>
        <v>80</v>
      </c>
      <c r="W239" s="737"/>
      <c r="X239" s="737"/>
      <c r="Y239" s="737"/>
      <c r="Z239" s="737"/>
      <c r="AA239" s="737"/>
      <c r="AB239" s="737"/>
      <c r="AC239" s="737"/>
      <c r="AD239" s="737"/>
      <c r="AE239" s="737"/>
      <c r="AF239" s="510"/>
      <c r="AG239" s="510"/>
      <c r="AH239" s="510"/>
      <c r="AI239" s="510"/>
      <c r="AJ239" s="510"/>
      <c r="AK239" s="510"/>
      <c r="AL239" s="510"/>
      <c r="AM239" s="510"/>
      <c r="AN239" s="510"/>
      <c r="AO239" s="510"/>
      <c r="AP239" s="746" t="s">
        <v>454</v>
      </c>
      <c r="AQ239" s="730">
        <v>7</v>
      </c>
      <c r="AR239" s="619"/>
      <c r="AS239" s="746" t="s">
        <v>454</v>
      </c>
      <c r="AT239" s="730">
        <v>25</v>
      </c>
      <c r="AU239" s="619"/>
      <c r="AV239" s="742" t="s">
        <v>455</v>
      </c>
      <c r="AW239" s="730">
        <v>1</v>
      </c>
      <c r="AX239" s="743" t="s">
        <v>456</v>
      </c>
      <c r="AY239" s="730">
        <v>0</v>
      </c>
      <c r="AZ239" s="619"/>
      <c r="BA239" s="510"/>
      <c r="BB239" s="112"/>
      <c r="BC239" s="112"/>
      <c r="BD239" s="112"/>
      <c r="BE239" s="112"/>
    </row>
    <row r="240" spans="1:57" ht="15.75" customHeight="1" x14ac:dyDescent="0.25">
      <c r="A240" s="629"/>
      <c r="B240" s="503"/>
      <c r="C240" s="503"/>
      <c r="D240" s="643" t="s">
        <v>335</v>
      </c>
      <c r="E240" s="740">
        <f t="shared" ref="E240:H240" si="149">E236+E238</f>
        <v>117473290</v>
      </c>
      <c r="F240" s="740">
        <f t="shared" si="149"/>
        <v>117473290</v>
      </c>
      <c r="G240" s="740">
        <f t="shared" si="149"/>
        <v>117473290</v>
      </c>
      <c r="H240" s="740">
        <f t="shared" si="149"/>
        <v>117473290</v>
      </c>
      <c r="I240" s="740">
        <f t="shared" ref="I240" si="150">I236+I238</f>
        <v>117473290</v>
      </c>
      <c r="J240" s="740"/>
      <c r="K240" s="740"/>
      <c r="L240" s="740"/>
      <c r="M240" s="740"/>
      <c r="N240" s="740"/>
      <c r="O240" s="740"/>
      <c r="P240" s="740"/>
      <c r="Q240" s="740"/>
      <c r="R240" s="740"/>
      <c r="S240" s="740"/>
      <c r="T240" s="740">
        <f t="shared" ref="T240:U240" si="151">T236+T238</f>
        <v>8930700</v>
      </c>
      <c r="U240" s="740">
        <f t="shared" si="151"/>
        <v>43243399</v>
      </c>
      <c r="V240" s="740">
        <f t="shared" si="148"/>
        <v>51314340.049999997</v>
      </c>
      <c r="W240" s="740"/>
      <c r="X240" s="740"/>
      <c r="Y240" s="740"/>
      <c r="Z240" s="740"/>
      <c r="AA240" s="740"/>
      <c r="AB240" s="740"/>
      <c r="AC240" s="740"/>
      <c r="AD240" s="740"/>
      <c r="AE240" s="740"/>
      <c r="AF240" s="510"/>
      <c r="AG240" s="510"/>
      <c r="AH240" s="510"/>
      <c r="AI240" s="510"/>
      <c r="AJ240" s="510"/>
      <c r="AK240" s="510"/>
      <c r="AL240" s="510"/>
      <c r="AM240" s="510"/>
      <c r="AN240" s="510"/>
      <c r="AO240" s="510"/>
      <c r="AP240" s="746" t="s">
        <v>457</v>
      </c>
      <c r="AQ240" s="730">
        <v>21</v>
      </c>
      <c r="AR240" s="619"/>
      <c r="AS240" s="746" t="s">
        <v>457</v>
      </c>
      <c r="AT240" s="730">
        <v>12</v>
      </c>
      <c r="AU240" s="619"/>
      <c r="AV240" s="742" t="s">
        <v>458</v>
      </c>
      <c r="AW240" s="730">
        <v>32</v>
      </c>
      <c r="AX240" s="743" t="s">
        <v>459</v>
      </c>
      <c r="AY240" s="730">
        <v>80</v>
      </c>
      <c r="AZ240" s="619"/>
      <c r="BA240" s="510"/>
      <c r="BB240" s="112"/>
      <c r="BC240" s="112"/>
      <c r="BD240" s="112"/>
      <c r="BE240" s="112"/>
    </row>
    <row r="241" spans="1:57" ht="26.25" customHeight="1" thickBot="1" x14ac:dyDescent="0.3">
      <c r="A241" s="629"/>
      <c r="B241" s="503"/>
      <c r="C241" s="569"/>
      <c r="D241" s="644"/>
      <c r="E241" s="511"/>
      <c r="F241" s="511"/>
      <c r="G241" s="511"/>
      <c r="H241" s="511"/>
      <c r="I241" s="511"/>
      <c r="J241" s="511"/>
      <c r="K241" s="511"/>
      <c r="L241" s="511"/>
      <c r="M241" s="511"/>
      <c r="N241" s="511"/>
      <c r="O241" s="511"/>
      <c r="P241" s="511"/>
      <c r="Q241" s="511"/>
      <c r="R241" s="511"/>
      <c r="S241" s="511"/>
      <c r="T241" s="511"/>
      <c r="U241" s="511"/>
      <c r="V241" s="511"/>
      <c r="W241" s="511"/>
      <c r="X241" s="511"/>
      <c r="Y241" s="511"/>
      <c r="Z241" s="511"/>
      <c r="AA241" s="511"/>
      <c r="AB241" s="511"/>
      <c r="AC241" s="511"/>
      <c r="AD241" s="511"/>
      <c r="AE241" s="511"/>
      <c r="AF241" s="511"/>
      <c r="AG241" s="511"/>
      <c r="AH241" s="511"/>
      <c r="AI241" s="511"/>
      <c r="AJ241" s="511"/>
      <c r="AK241" s="511"/>
      <c r="AL241" s="511"/>
      <c r="AM241" s="511"/>
      <c r="AN241" s="511"/>
      <c r="AO241" s="511"/>
      <c r="AP241" s="746" t="s">
        <v>460</v>
      </c>
      <c r="AQ241" s="730">
        <v>0</v>
      </c>
      <c r="AR241" s="620"/>
      <c r="AS241" s="746" t="s">
        <v>460</v>
      </c>
      <c r="AT241" s="730">
        <v>0</v>
      </c>
      <c r="AU241" s="620"/>
      <c r="AV241" s="742" t="s">
        <v>461</v>
      </c>
      <c r="AW241" s="730">
        <v>0</v>
      </c>
      <c r="AX241" s="745"/>
      <c r="AY241" s="741"/>
      <c r="AZ241" s="620"/>
      <c r="BA241" s="511"/>
      <c r="BB241" s="112"/>
      <c r="BC241" s="112"/>
      <c r="BD241" s="112"/>
      <c r="BE241" s="112"/>
    </row>
    <row r="242" spans="1:57" ht="22.5" customHeight="1" x14ac:dyDescent="0.25">
      <c r="A242" s="629"/>
      <c r="B242" s="503"/>
      <c r="C242" s="634" t="s">
        <v>466</v>
      </c>
      <c r="D242" s="121" t="s">
        <v>327</v>
      </c>
      <c r="E242" s="737">
        <v>2295</v>
      </c>
      <c r="F242" s="737">
        <v>2295</v>
      </c>
      <c r="G242" s="737">
        <v>2295</v>
      </c>
      <c r="H242" s="737">
        <v>2295</v>
      </c>
      <c r="I242" s="737">
        <v>2295</v>
      </c>
      <c r="J242" s="737"/>
      <c r="K242" s="737"/>
      <c r="L242" s="737"/>
      <c r="M242" s="737"/>
      <c r="N242" s="719"/>
      <c r="O242" s="719"/>
      <c r="P242" s="719"/>
      <c r="Q242" s="719"/>
      <c r="R242" s="721"/>
      <c r="S242" s="721"/>
      <c r="T242" s="721">
        <v>24</v>
      </c>
      <c r="U242" s="737">
        <v>127</v>
      </c>
      <c r="V242" s="737">
        <v>594</v>
      </c>
      <c r="W242" s="721"/>
      <c r="X242" s="721"/>
      <c r="Y242" s="721"/>
      <c r="Z242" s="721"/>
      <c r="AA242" s="721"/>
      <c r="AB242" s="721"/>
      <c r="AC242" s="737"/>
      <c r="AD242" s="737"/>
      <c r="AE242" s="721"/>
      <c r="AF242" s="722"/>
      <c r="AG242" s="723" t="s">
        <v>466</v>
      </c>
      <c r="AH242" s="724"/>
      <c r="AI242" s="724"/>
      <c r="AJ242" s="776" t="s">
        <v>502</v>
      </c>
      <c r="AK242" s="723" t="s">
        <v>466</v>
      </c>
      <c r="AL242" s="727">
        <v>594</v>
      </c>
      <c r="AM242" s="727" t="s">
        <v>503</v>
      </c>
      <c r="AN242" s="722">
        <v>594</v>
      </c>
      <c r="AO242" s="727">
        <v>306</v>
      </c>
      <c r="AP242" s="746" t="s">
        <v>442</v>
      </c>
      <c r="AQ242" s="730">
        <v>0</v>
      </c>
      <c r="AR242" s="747">
        <v>288</v>
      </c>
      <c r="AS242" s="746" t="s">
        <v>442</v>
      </c>
      <c r="AT242" s="730">
        <v>0</v>
      </c>
      <c r="AU242" s="748">
        <v>0</v>
      </c>
      <c r="AV242" s="742" t="s">
        <v>443</v>
      </c>
      <c r="AW242" s="730">
        <v>412</v>
      </c>
      <c r="AX242" s="743" t="s">
        <v>444</v>
      </c>
      <c r="AY242" s="730">
        <v>0</v>
      </c>
      <c r="AZ242" s="769">
        <f>T242</f>
        <v>24</v>
      </c>
      <c r="BA242" s="735"/>
      <c r="BB242" s="112"/>
      <c r="BC242" s="112"/>
      <c r="BD242" s="112"/>
      <c r="BE242" s="112"/>
    </row>
    <row r="243" spans="1:57" ht="38.25" customHeight="1" x14ac:dyDescent="0.25">
      <c r="A243" s="629"/>
      <c r="B243" s="503"/>
      <c r="C243" s="503"/>
      <c r="D243" s="122" t="s">
        <v>330</v>
      </c>
      <c r="E243" s="736">
        <v>112632300</v>
      </c>
      <c r="F243" s="736">
        <v>112632300</v>
      </c>
      <c r="G243" s="736">
        <v>112632300</v>
      </c>
      <c r="H243" s="736">
        <v>112632300</v>
      </c>
      <c r="I243" s="736">
        <v>112632300</v>
      </c>
      <c r="J243" s="736"/>
      <c r="K243" s="736"/>
      <c r="L243" s="736"/>
      <c r="M243" s="736"/>
      <c r="N243" s="736"/>
      <c r="O243" s="736"/>
      <c r="P243" s="736"/>
      <c r="Q243" s="736"/>
      <c r="R243" s="736"/>
      <c r="S243" s="777"/>
      <c r="T243" s="736">
        <v>6996250</v>
      </c>
      <c r="U243" s="736">
        <v>39351750</v>
      </c>
      <c r="V243" s="736">
        <v>46473350</v>
      </c>
      <c r="W243" s="765"/>
      <c r="X243" s="765"/>
      <c r="Y243" s="765"/>
      <c r="Z243" s="765"/>
      <c r="AA243" s="765"/>
      <c r="AB243" s="765"/>
      <c r="AC243" s="778"/>
      <c r="AD243" s="778"/>
      <c r="AE243" s="765"/>
      <c r="AF243" s="510"/>
      <c r="AG243" s="510"/>
      <c r="AH243" s="510"/>
      <c r="AI243" s="510"/>
      <c r="AJ243" s="510"/>
      <c r="AK243" s="510"/>
      <c r="AL243" s="510"/>
      <c r="AM243" s="510"/>
      <c r="AN243" s="510"/>
      <c r="AO243" s="510"/>
      <c r="AP243" s="746" t="s">
        <v>445</v>
      </c>
      <c r="AQ243" s="730">
        <v>226</v>
      </c>
      <c r="AR243" s="619"/>
      <c r="AS243" s="746" t="s">
        <v>445</v>
      </c>
      <c r="AT243" s="730">
        <v>186</v>
      </c>
      <c r="AU243" s="619"/>
      <c r="AV243" s="742" t="s">
        <v>446</v>
      </c>
      <c r="AW243" s="730">
        <v>64</v>
      </c>
      <c r="AX243" s="743" t="s">
        <v>447</v>
      </c>
      <c r="AY243" s="730">
        <v>0</v>
      </c>
      <c r="AZ243" s="619"/>
      <c r="BA243" s="510"/>
      <c r="BB243" s="112"/>
      <c r="BC243" s="112"/>
      <c r="BD243" s="112"/>
      <c r="BE243" s="112"/>
    </row>
    <row r="244" spans="1:57" ht="15.75" customHeight="1" x14ac:dyDescent="0.25">
      <c r="A244" s="629"/>
      <c r="B244" s="503"/>
      <c r="C244" s="503"/>
      <c r="D244" s="123" t="s">
        <v>332</v>
      </c>
      <c r="E244" s="737">
        <v>0</v>
      </c>
      <c r="F244" s="737">
        <v>0</v>
      </c>
      <c r="G244" s="737">
        <v>0</v>
      </c>
      <c r="H244" s="737">
        <v>0</v>
      </c>
      <c r="I244" s="737">
        <v>0</v>
      </c>
      <c r="J244" s="737"/>
      <c r="K244" s="737"/>
      <c r="L244" s="737"/>
      <c r="M244" s="737"/>
      <c r="N244" s="737"/>
      <c r="O244" s="737"/>
      <c r="P244" s="737"/>
      <c r="Q244" s="737"/>
      <c r="R244" s="737"/>
      <c r="S244" s="738"/>
      <c r="T244" s="737">
        <v>0</v>
      </c>
      <c r="U244" s="737">
        <v>0</v>
      </c>
      <c r="V244" s="737">
        <v>0</v>
      </c>
      <c r="W244" s="738"/>
      <c r="X244" s="738"/>
      <c r="Y244" s="738"/>
      <c r="Z244" s="738"/>
      <c r="AA244" s="738"/>
      <c r="AB244" s="738"/>
      <c r="AC244" s="738"/>
      <c r="AD244" s="738"/>
      <c r="AE244" s="738"/>
      <c r="AF244" s="510"/>
      <c r="AG244" s="510"/>
      <c r="AH244" s="510"/>
      <c r="AI244" s="510"/>
      <c r="AJ244" s="510"/>
      <c r="AK244" s="510"/>
      <c r="AL244" s="510"/>
      <c r="AM244" s="510"/>
      <c r="AN244" s="510"/>
      <c r="AO244" s="510"/>
      <c r="AP244" s="746" t="s">
        <v>448</v>
      </c>
      <c r="AQ244" s="730">
        <v>42</v>
      </c>
      <c r="AR244" s="619"/>
      <c r="AS244" s="746" t="s">
        <v>448</v>
      </c>
      <c r="AT244" s="730">
        <v>22</v>
      </c>
      <c r="AU244" s="619"/>
      <c r="AV244" s="742" t="s">
        <v>449</v>
      </c>
      <c r="AW244" s="730">
        <v>28</v>
      </c>
      <c r="AX244" s="743" t="s">
        <v>450</v>
      </c>
      <c r="AY244" s="730">
        <v>1</v>
      </c>
      <c r="AZ244" s="619"/>
      <c r="BA244" s="510"/>
      <c r="BB244" s="112"/>
      <c r="BC244" s="112"/>
      <c r="BD244" s="112"/>
      <c r="BE244" s="112"/>
    </row>
    <row r="245" spans="1:57" ht="38.25" customHeight="1" x14ac:dyDescent="0.25">
      <c r="A245" s="629"/>
      <c r="B245" s="503"/>
      <c r="C245" s="503"/>
      <c r="D245" s="122" t="s">
        <v>333</v>
      </c>
      <c r="E245" s="736">
        <v>4840990</v>
      </c>
      <c r="F245" s="736">
        <v>4840990</v>
      </c>
      <c r="G245" s="736">
        <v>4840990</v>
      </c>
      <c r="H245" s="736">
        <v>4840990</v>
      </c>
      <c r="I245" s="736">
        <v>4840990</v>
      </c>
      <c r="J245" s="737"/>
      <c r="K245" s="737"/>
      <c r="L245" s="737"/>
      <c r="M245" s="737"/>
      <c r="N245" s="737"/>
      <c r="O245" s="737"/>
      <c r="P245" s="737"/>
      <c r="Q245" s="737"/>
      <c r="R245" s="737"/>
      <c r="S245" s="750"/>
      <c r="T245" s="736">
        <v>1934450</v>
      </c>
      <c r="U245" s="736">
        <v>3891649</v>
      </c>
      <c r="V245" s="736">
        <v>4840990.05</v>
      </c>
      <c r="W245" s="765"/>
      <c r="X245" s="765"/>
      <c r="Y245" s="765"/>
      <c r="Z245" s="765"/>
      <c r="AA245" s="765"/>
      <c r="AB245" s="765"/>
      <c r="AC245" s="765"/>
      <c r="AD245" s="765"/>
      <c r="AE245" s="765"/>
      <c r="AF245" s="510"/>
      <c r="AG245" s="510"/>
      <c r="AH245" s="510"/>
      <c r="AI245" s="510"/>
      <c r="AJ245" s="510"/>
      <c r="AK245" s="510"/>
      <c r="AL245" s="510"/>
      <c r="AM245" s="510"/>
      <c r="AN245" s="510"/>
      <c r="AO245" s="510"/>
      <c r="AP245" s="746" t="s">
        <v>451</v>
      </c>
      <c r="AQ245" s="730">
        <v>4</v>
      </c>
      <c r="AR245" s="619"/>
      <c r="AS245" s="746" t="s">
        <v>451</v>
      </c>
      <c r="AT245" s="730">
        <v>11</v>
      </c>
      <c r="AU245" s="619"/>
      <c r="AV245" s="742" t="s">
        <v>452</v>
      </c>
      <c r="AW245" s="730">
        <v>0</v>
      </c>
      <c r="AX245" s="743" t="s">
        <v>453</v>
      </c>
      <c r="AY245" s="730">
        <v>0</v>
      </c>
      <c r="AZ245" s="619"/>
      <c r="BA245" s="510"/>
      <c r="BB245" s="112"/>
      <c r="BC245" s="112"/>
      <c r="BD245" s="112"/>
      <c r="BE245" s="112"/>
    </row>
    <row r="246" spans="1:57" ht="38.25" customHeight="1" x14ac:dyDescent="0.25">
      <c r="A246" s="629"/>
      <c r="B246" s="503"/>
      <c r="C246" s="503"/>
      <c r="D246" s="123" t="s">
        <v>334</v>
      </c>
      <c r="E246" s="737">
        <v>0</v>
      </c>
      <c r="F246" s="737">
        <v>0</v>
      </c>
      <c r="G246" s="737">
        <v>0</v>
      </c>
      <c r="H246" s="737">
        <v>0</v>
      </c>
      <c r="I246" s="737">
        <v>0</v>
      </c>
      <c r="J246" s="737"/>
      <c r="K246" s="737"/>
      <c r="L246" s="737"/>
      <c r="M246" s="737"/>
      <c r="N246" s="737"/>
      <c r="O246" s="737"/>
      <c r="P246" s="737"/>
      <c r="Q246" s="737"/>
      <c r="R246" s="737"/>
      <c r="S246" s="737"/>
      <c r="T246" s="737">
        <v>0</v>
      </c>
      <c r="U246" s="737">
        <f>U242+U244</f>
        <v>127</v>
      </c>
      <c r="V246" s="737">
        <f>V242+V244</f>
        <v>594</v>
      </c>
      <c r="W246" s="737"/>
      <c r="X246" s="737"/>
      <c r="Y246" s="737"/>
      <c r="Z246" s="737"/>
      <c r="AA246" s="737"/>
      <c r="AB246" s="737"/>
      <c r="AC246" s="737"/>
      <c r="AD246" s="737"/>
      <c r="AE246" s="737"/>
      <c r="AF246" s="510"/>
      <c r="AG246" s="510"/>
      <c r="AH246" s="510"/>
      <c r="AI246" s="510"/>
      <c r="AJ246" s="510"/>
      <c r="AK246" s="510"/>
      <c r="AL246" s="510"/>
      <c r="AM246" s="510"/>
      <c r="AN246" s="510"/>
      <c r="AO246" s="510"/>
      <c r="AP246" s="746" t="s">
        <v>454</v>
      </c>
      <c r="AQ246" s="730">
        <v>29</v>
      </c>
      <c r="AR246" s="619"/>
      <c r="AS246" s="746" t="s">
        <v>454</v>
      </c>
      <c r="AT246" s="730">
        <v>24</v>
      </c>
      <c r="AU246" s="619"/>
      <c r="AV246" s="742" t="s">
        <v>455</v>
      </c>
      <c r="AW246" s="730">
        <v>52</v>
      </c>
      <c r="AX246" s="743" t="s">
        <v>456</v>
      </c>
      <c r="AY246" s="730">
        <v>0</v>
      </c>
      <c r="AZ246" s="619"/>
      <c r="BA246" s="510"/>
      <c r="BB246" s="112"/>
      <c r="BC246" s="112"/>
      <c r="BD246" s="112"/>
      <c r="BE246" s="112"/>
    </row>
    <row r="247" spans="1:57" ht="15.75" customHeight="1" x14ac:dyDescent="0.25">
      <c r="A247" s="629"/>
      <c r="B247" s="503"/>
      <c r="C247" s="503"/>
      <c r="D247" s="643" t="s">
        <v>335</v>
      </c>
      <c r="E247" s="740">
        <f t="shared" ref="E247:H247" si="152">E243+E245</f>
        <v>117473290</v>
      </c>
      <c r="F247" s="740">
        <f t="shared" si="152"/>
        <v>117473290</v>
      </c>
      <c r="G247" s="740">
        <f t="shared" si="152"/>
        <v>117473290</v>
      </c>
      <c r="H247" s="740">
        <f t="shared" si="152"/>
        <v>117473290</v>
      </c>
      <c r="I247" s="740">
        <f t="shared" ref="I247" si="153">I243+I245</f>
        <v>117473290</v>
      </c>
      <c r="J247" s="740"/>
      <c r="K247" s="740"/>
      <c r="L247" s="740"/>
      <c r="M247" s="740"/>
      <c r="N247" s="740"/>
      <c r="O247" s="740"/>
      <c r="P247" s="740"/>
      <c r="Q247" s="740"/>
      <c r="R247" s="740"/>
      <c r="S247" s="740"/>
      <c r="T247" s="740">
        <f>T243+T245</f>
        <v>8930700</v>
      </c>
      <c r="U247" s="740"/>
      <c r="V247" s="740"/>
      <c r="W247" s="740"/>
      <c r="X247" s="740"/>
      <c r="Y247" s="740"/>
      <c r="Z247" s="740"/>
      <c r="AA247" s="740"/>
      <c r="AB247" s="740"/>
      <c r="AC247" s="740"/>
      <c r="AD247" s="740"/>
      <c r="AE247" s="740"/>
      <c r="AF247" s="510"/>
      <c r="AG247" s="510"/>
      <c r="AH247" s="510"/>
      <c r="AI247" s="510"/>
      <c r="AJ247" s="510"/>
      <c r="AK247" s="510"/>
      <c r="AL247" s="510"/>
      <c r="AM247" s="510"/>
      <c r="AN247" s="510"/>
      <c r="AO247" s="510"/>
      <c r="AP247" s="746" t="s">
        <v>457</v>
      </c>
      <c r="AQ247" s="730">
        <v>3</v>
      </c>
      <c r="AR247" s="619"/>
      <c r="AS247" s="746" t="s">
        <v>457</v>
      </c>
      <c r="AT247" s="730">
        <v>45</v>
      </c>
      <c r="AU247" s="619"/>
      <c r="AV247" s="742" t="s">
        <v>458</v>
      </c>
      <c r="AW247" s="730">
        <v>36</v>
      </c>
      <c r="AX247" s="743" t="s">
        <v>459</v>
      </c>
      <c r="AY247" s="730">
        <v>593</v>
      </c>
      <c r="AZ247" s="619"/>
      <c r="BA247" s="510"/>
      <c r="BB247" s="112"/>
      <c r="BC247" s="112"/>
      <c r="BD247" s="112"/>
      <c r="BE247" s="112"/>
    </row>
    <row r="248" spans="1:57" ht="26.25" customHeight="1" thickBot="1" x14ac:dyDescent="0.3">
      <c r="A248" s="629"/>
      <c r="B248" s="503"/>
      <c r="C248" s="569"/>
      <c r="D248" s="644"/>
      <c r="E248" s="511"/>
      <c r="F248" s="511"/>
      <c r="G248" s="511"/>
      <c r="H248" s="511"/>
      <c r="I248" s="511"/>
      <c r="J248" s="511"/>
      <c r="K248" s="511"/>
      <c r="L248" s="511"/>
      <c r="M248" s="511"/>
      <c r="N248" s="511"/>
      <c r="O248" s="511"/>
      <c r="P248" s="511"/>
      <c r="Q248" s="511"/>
      <c r="R248" s="511"/>
      <c r="S248" s="511"/>
      <c r="T248" s="511"/>
      <c r="U248" s="511"/>
      <c r="V248" s="511"/>
      <c r="W248" s="511"/>
      <c r="X248" s="511"/>
      <c r="Y248" s="511"/>
      <c r="Z248" s="511"/>
      <c r="AA248" s="511"/>
      <c r="AB248" s="511"/>
      <c r="AC248" s="511"/>
      <c r="AD248" s="511"/>
      <c r="AE248" s="511"/>
      <c r="AF248" s="511"/>
      <c r="AG248" s="511"/>
      <c r="AH248" s="511"/>
      <c r="AI248" s="511"/>
      <c r="AJ248" s="511"/>
      <c r="AK248" s="511"/>
      <c r="AL248" s="511"/>
      <c r="AM248" s="511"/>
      <c r="AN248" s="511"/>
      <c r="AO248" s="511"/>
      <c r="AP248" s="746" t="s">
        <v>460</v>
      </c>
      <c r="AQ248" s="730">
        <v>0</v>
      </c>
      <c r="AR248" s="620"/>
      <c r="AS248" s="746" t="s">
        <v>460</v>
      </c>
      <c r="AT248" s="730">
        <v>0</v>
      </c>
      <c r="AU248" s="620"/>
      <c r="AV248" s="742" t="s">
        <v>461</v>
      </c>
      <c r="AW248" s="730">
        <v>2</v>
      </c>
      <c r="AX248" s="745"/>
      <c r="AY248" s="741"/>
      <c r="AZ248" s="620"/>
      <c r="BA248" s="511"/>
      <c r="BB248" s="112"/>
      <c r="BC248" s="112"/>
      <c r="BD248" s="112"/>
      <c r="BE248" s="112"/>
    </row>
    <row r="249" spans="1:57" ht="22.5" customHeight="1" x14ac:dyDescent="0.25">
      <c r="A249" s="629"/>
      <c r="B249" s="503"/>
      <c r="C249" s="634" t="s">
        <v>467</v>
      </c>
      <c r="D249" s="121" t="s">
        <v>327</v>
      </c>
      <c r="E249" s="737">
        <v>2295</v>
      </c>
      <c r="F249" s="737">
        <v>2295</v>
      </c>
      <c r="G249" s="737">
        <v>2295</v>
      </c>
      <c r="H249" s="737">
        <v>2295</v>
      </c>
      <c r="I249" s="737">
        <v>2295</v>
      </c>
      <c r="J249" s="737"/>
      <c r="K249" s="737"/>
      <c r="L249" s="737"/>
      <c r="M249" s="737"/>
      <c r="N249" s="719"/>
      <c r="O249" s="719"/>
      <c r="P249" s="719"/>
      <c r="Q249" s="719"/>
      <c r="R249" s="721"/>
      <c r="S249" s="721"/>
      <c r="T249" s="721">
        <v>27</v>
      </c>
      <c r="U249" s="737">
        <v>625</v>
      </c>
      <c r="V249" s="737">
        <v>560</v>
      </c>
      <c r="W249" s="721"/>
      <c r="X249" s="721"/>
      <c r="Y249" s="721"/>
      <c r="Z249" s="721"/>
      <c r="AA249" s="721"/>
      <c r="AB249" s="721"/>
      <c r="AC249" s="737"/>
      <c r="AD249" s="737"/>
      <c r="AE249" s="721"/>
      <c r="AF249" s="722"/>
      <c r="AG249" s="723" t="s">
        <v>467</v>
      </c>
      <c r="AH249" s="724"/>
      <c r="AI249" s="724"/>
      <c r="AJ249" s="776" t="s">
        <v>502</v>
      </c>
      <c r="AK249" s="723" t="s">
        <v>467</v>
      </c>
      <c r="AL249" s="727"/>
      <c r="AM249" s="727" t="s">
        <v>503</v>
      </c>
      <c r="AN249" s="722">
        <v>560</v>
      </c>
      <c r="AO249" s="727">
        <v>280</v>
      </c>
      <c r="AP249" s="746" t="s">
        <v>442</v>
      </c>
      <c r="AQ249" s="730">
        <v>130</v>
      </c>
      <c r="AR249" s="747">
        <v>280</v>
      </c>
      <c r="AS249" s="746" t="s">
        <v>442</v>
      </c>
      <c r="AT249" s="730">
        <v>260</v>
      </c>
      <c r="AU249" s="748">
        <v>0</v>
      </c>
      <c r="AV249" s="742" t="s">
        <v>443</v>
      </c>
      <c r="AW249" s="730">
        <v>560</v>
      </c>
      <c r="AX249" s="743" t="s">
        <v>444</v>
      </c>
      <c r="AY249" s="730">
        <v>1</v>
      </c>
      <c r="AZ249" s="769">
        <f>T249</f>
        <v>27</v>
      </c>
      <c r="BA249" s="767"/>
      <c r="BB249" s="112"/>
      <c r="BC249" s="112"/>
      <c r="BD249" s="112"/>
      <c r="BE249" s="112"/>
    </row>
    <row r="250" spans="1:57" ht="38.25" customHeight="1" x14ac:dyDescent="0.25">
      <c r="A250" s="629"/>
      <c r="B250" s="503"/>
      <c r="C250" s="503"/>
      <c r="D250" s="122" t="s">
        <v>330</v>
      </c>
      <c r="E250" s="736">
        <v>112632300</v>
      </c>
      <c r="F250" s="736">
        <v>112632300</v>
      </c>
      <c r="G250" s="736">
        <v>112632300</v>
      </c>
      <c r="H250" s="736">
        <v>112632300</v>
      </c>
      <c r="I250" s="736">
        <v>112632300</v>
      </c>
      <c r="J250" s="736"/>
      <c r="K250" s="736"/>
      <c r="L250" s="736"/>
      <c r="M250" s="736"/>
      <c r="N250" s="736"/>
      <c r="O250" s="736"/>
      <c r="P250" s="736"/>
      <c r="Q250" s="736"/>
      <c r="R250" s="736"/>
      <c r="S250" s="777"/>
      <c r="T250" s="736">
        <v>6996250</v>
      </c>
      <c r="U250" s="736">
        <v>39351750</v>
      </c>
      <c r="V250" s="736">
        <v>46473350</v>
      </c>
      <c r="W250" s="765"/>
      <c r="X250" s="765"/>
      <c r="Y250" s="765"/>
      <c r="Z250" s="765"/>
      <c r="AA250" s="765"/>
      <c r="AB250" s="765"/>
      <c r="AC250" s="778"/>
      <c r="AD250" s="778"/>
      <c r="AE250" s="765"/>
      <c r="AF250" s="510"/>
      <c r="AG250" s="510"/>
      <c r="AH250" s="510"/>
      <c r="AI250" s="510"/>
      <c r="AJ250" s="510"/>
      <c r="AK250" s="510"/>
      <c r="AL250" s="510"/>
      <c r="AM250" s="510"/>
      <c r="AN250" s="510"/>
      <c r="AO250" s="510"/>
      <c r="AP250" s="746" t="s">
        <v>445</v>
      </c>
      <c r="AQ250" s="730">
        <v>150</v>
      </c>
      <c r="AR250" s="619"/>
      <c r="AS250" s="746" t="s">
        <v>445</v>
      </c>
      <c r="AT250" s="730">
        <v>150</v>
      </c>
      <c r="AU250" s="619"/>
      <c r="AV250" s="742" t="s">
        <v>446</v>
      </c>
      <c r="AW250" s="730">
        <v>0</v>
      </c>
      <c r="AX250" s="743" t="s">
        <v>447</v>
      </c>
      <c r="AY250" s="730">
        <v>0</v>
      </c>
      <c r="AZ250" s="619"/>
      <c r="BA250" s="510"/>
      <c r="BB250" s="112"/>
      <c r="BC250" s="112"/>
      <c r="BD250" s="112"/>
      <c r="BE250" s="112"/>
    </row>
    <row r="251" spans="1:57" ht="15.75" customHeight="1" x14ac:dyDescent="0.25">
      <c r="A251" s="629"/>
      <c r="B251" s="503"/>
      <c r="C251" s="503"/>
      <c r="D251" s="123" t="s">
        <v>332</v>
      </c>
      <c r="E251" s="737">
        <v>0</v>
      </c>
      <c r="F251" s="737">
        <v>0</v>
      </c>
      <c r="G251" s="737">
        <v>0</v>
      </c>
      <c r="H251" s="737">
        <v>0</v>
      </c>
      <c r="I251" s="737">
        <v>0</v>
      </c>
      <c r="J251" s="737"/>
      <c r="K251" s="737"/>
      <c r="L251" s="737"/>
      <c r="M251" s="737"/>
      <c r="N251" s="737"/>
      <c r="O251" s="737"/>
      <c r="P251" s="737"/>
      <c r="Q251" s="737"/>
      <c r="R251" s="737"/>
      <c r="S251" s="738"/>
      <c r="T251" s="737">
        <v>0</v>
      </c>
      <c r="U251" s="737">
        <v>0</v>
      </c>
      <c r="V251" s="737">
        <v>0</v>
      </c>
      <c r="W251" s="738"/>
      <c r="X251" s="738"/>
      <c r="Y251" s="738"/>
      <c r="Z251" s="738"/>
      <c r="AA251" s="738"/>
      <c r="AB251" s="738"/>
      <c r="AC251" s="738"/>
      <c r="AD251" s="738"/>
      <c r="AE251" s="738"/>
      <c r="AF251" s="510"/>
      <c r="AG251" s="510"/>
      <c r="AH251" s="510"/>
      <c r="AI251" s="510"/>
      <c r="AJ251" s="510"/>
      <c r="AK251" s="510"/>
      <c r="AL251" s="510"/>
      <c r="AM251" s="510"/>
      <c r="AN251" s="510"/>
      <c r="AO251" s="510"/>
      <c r="AP251" s="746" t="s">
        <v>448</v>
      </c>
      <c r="AQ251" s="730">
        <v>0</v>
      </c>
      <c r="AR251" s="619"/>
      <c r="AS251" s="746" t="s">
        <v>448</v>
      </c>
      <c r="AT251" s="730">
        <v>0</v>
      </c>
      <c r="AU251" s="619"/>
      <c r="AV251" s="742" t="s">
        <v>449</v>
      </c>
      <c r="AW251" s="730">
        <v>0</v>
      </c>
      <c r="AX251" s="743" t="s">
        <v>450</v>
      </c>
      <c r="AY251" s="730">
        <v>3</v>
      </c>
      <c r="AZ251" s="619"/>
      <c r="BA251" s="510"/>
      <c r="BB251" s="112"/>
      <c r="BC251" s="112"/>
      <c r="BD251" s="112"/>
      <c r="BE251" s="112"/>
    </row>
    <row r="252" spans="1:57" ht="38.25" customHeight="1" x14ac:dyDescent="0.25">
      <c r="A252" s="629"/>
      <c r="B252" s="503"/>
      <c r="C252" s="503"/>
      <c r="D252" s="122" t="s">
        <v>333</v>
      </c>
      <c r="E252" s="736">
        <v>4840990</v>
      </c>
      <c r="F252" s="736">
        <v>4840990</v>
      </c>
      <c r="G252" s="736">
        <v>4840990</v>
      </c>
      <c r="H252" s="736">
        <v>4840990</v>
      </c>
      <c r="I252" s="736">
        <v>4840990</v>
      </c>
      <c r="J252" s="737"/>
      <c r="K252" s="737"/>
      <c r="L252" s="737"/>
      <c r="M252" s="737"/>
      <c r="N252" s="737"/>
      <c r="O252" s="737"/>
      <c r="P252" s="737"/>
      <c r="Q252" s="737"/>
      <c r="R252" s="737"/>
      <c r="S252" s="750"/>
      <c r="T252" s="736">
        <v>1934450</v>
      </c>
      <c r="U252" s="736">
        <v>3891649</v>
      </c>
      <c r="V252" s="736">
        <v>4840990.05</v>
      </c>
      <c r="W252" s="765"/>
      <c r="X252" s="765"/>
      <c r="Y252" s="765"/>
      <c r="Z252" s="765"/>
      <c r="AA252" s="765"/>
      <c r="AB252" s="765"/>
      <c r="AC252" s="765"/>
      <c r="AD252" s="765"/>
      <c r="AE252" s="765"/>
      <c r="AF252" s="510"/>
      <c r="AG252" s="510"/>
      <c r="AH252" s="510"/>
      <c r="AI252" s="510"/>
      <c r="AJ252" s="510"/>
      <c r="AK252" s="510"/>
      <c r="AL252" s="510"/>
      <c r="AM252" s="510"/>
      <c r="AN252" s="510"/>
      <c r="AO252" s="510"/>
      <c r="AP252" s="746" t="s">
        <v>451</v>
      </c>
      <c r="AQ252" s="730">
        <v>0</v>
      </c>
      <c r="AR252" s="619"/>
      <c r="AS252" s="746" t="s">
        <v>451</v>
      </c>
      <c r="AT252" s="730">
        <v>0</v>
      </c>
      <c r="AU252" s="619"/>
      <c r="AV252" s="742" t="s">
        <v>452</v>
      </c>
      <c r="AW252" s="730">
        <v>0</v>
      </c>
      <c r="AX252" s="743" t="s">
        <v>453</v>
      </c>
      <c r="AY252" s="730">
        <v>0</v>
      </c>
      <c r="AZ252" s="619"/>
      <c r="BA252" s="510"/>
      <c r="BB252" s="112"/>
      <c r="BC252" s="112"/>
      <c r="BD252" s="112"/>
      <c r="BE252" s="112"/>
    </row>
    <row r="253" spans="1:57" ht="38.25" customHeight="1" x14ac:dyDescent="0.25">
      <c r="A253" s="629"/>
      <c r="B253" s="503"/>
      <c r="C253" s="503"/>
      <c r="D253" s="123" t="s">
        <v>334</v>
      </c>
      <c r="E253" s="737">
        <v>0</v>
      </c>
      <c r="F253" s="737">
        <v>0</v>
      </c>
      <c r="G253" s="737">
        <v>0</v>
      </c>
      <c r="H253" s="737">
        <v>0</v>
      </c>
      <c r="I253" s="737">
        <v>0</v>
      </c>
      <c r="J253" s="737"/>
      <c r="K253" s="737"/>
      <c r="L253" s="737"/>
      <c r="M253" s="737"/>
      <c r="N253" s="737"/>
      <c r="O253" s="737"/>
      <c r="P253" s="737"/>
      <c r="Q253" s="737"/>
      <c r="R253" s="737"/>
      <c r="S253" s="737"/>
      <c r="T253" s="737">
        <v>0</v>
      </c>
      <c r="U253" s="737">
        <f>U249+U251</f>
        <v>625</v>
      </c>
      <c r="V253" s="737">
        <f t="shared" ref="V253:V254" si="154">V249+V251</f>
        <v>560</v>
      </c>
      <c r="W253" s="737"/>
      <c r="X253" s="737"/>
      <c r="Y253" s="737"/>
      <c r="Z253" s="737"/>
      <c r="AA253" s="737"/>
      <c r="AB253" s="737"/>
      <c r="AC253" s="737"/>
      <c r="AD253" s="737"/>
      <c r="AE253" s="737"/>
      <c r="AF253" s="510"/>
      <c r="AG253" s="510"/>
      <c r="AH253" s="510"/>
      <c r="AI253" s="510"/>
      <c r="AJ253" s="510"/>
      <c r="AK253" s="510"/>
      <c r="AL253" s="510"/>
      <c r="AM253" s="510"/>
      <c r="AN253" s="510"/>
      <c r="AO253" s="510"/>
      <c r="AP253" s="746" t="s">
        <v>454</v>
      </c>
      <c r="AQ253" s="730">
        <v>0</v>
      </c>
      <c r="AR253" s="619"/>
      <c r="AS253" s="746" t="s">
        <v>454</v>
      </c>
      <c r="AT253" s="730">
        <v>0</v>
      </c>
      <c r="AU253" s="619"/>
      <c r="AV253" s="742" t="s">
        <v>455</v>
      </c>
      <c r="AW253" s="730">
        <v>0</v>
      </c>
      <c r="AX253" s="743" t="s">
        <v>456</v>
      </c>
      <c r="AY253" s="730">
        <v>0</v>
      </c>
      <c r="AZ253" s="619"/>
      <c r="BA253" s="510"/>
      <c r="BB253" s="112"/>
      <c r="BC253" s="112"/>
      <c r="BD253" s="112"/>
      <c r="BE253" s="112"/>
    </row>
    <row r="254" spans="1:57" ht="15.75" customHeight="1" x14ac:dyDescent="0.25">
      <c r="A254" s="629"/>
      <c r="B254" s="503"/>
      <c r="C254" s="503"/>
      <c r="D254" s="643" t="s">
        <v>335</v>
      </c>
      <c r="E254" s="740">
        <f t="shared" ref="E254:H254" si="155">E250+E252</f>
        <v>117473290</v>
      </c>
      <c r="F254" s="740">
        <f t="shared" si="155"/>
        <v>117473290</v>
      </c>
      <c r="G254" s="740">
        <f t="shared" si="155"/>
        <v>117473290</v>
      </c>
      <c r="H254" s="740">
        <f t="shared" si="155"/>
        <v>117473290</v>
      </c>
      <c r="I254" s="740">
        <f t="shared" ref="I254" si="156">I250+I252</f>
        <v>117473290</v>
      </c>
      <c r="J254" s="740"/>
      <c r="K254" s="740"/>
      <c r="L254" s="740"/>
      <c r="M254" s="740"/>
      <c r="N254" s="740"/>
      <c r="O254" s="740"/>
      <c r="P254" s="740"/>
      <c r="Q254" s="740"/>
      <c r="R254" s="740"/>
      <c r="S254" s="740"/>
      <c r="T254" s="740">
        <f t="shared" ref="T254:U254" si="157">T250+T252</f>
        <v>8930700</v>
      </c>
      <c r="U254" s="740">
        <f t="shared" si="157"/>
        <v>43243399</v>
      </c>
      <c r="V254" s="740">
        <f t="shared" si="154"/>
        <v>51314340.049999997</v>
      </c>
      <c r="W254" s="740"/>
      <c r="X254" s="740"/>
      <c r="Y254" s="740"/>
      <c r="Z254" s="740"/>
      <c r="AA254" s="740"/>
      <c r="AB254" s="740"/>
      <c r="AC254" s="740"/>
      <c r="AD254" s="740"/>
      <c r="AE254" s="740"/>
      <c r="AF254" s="510"/>
      <c r="AG254" s="510"/>
      <c r="AH254" s="510"/>
      <c r="AI254" s="510"/>
      <c r="AJ254" s="510"/>
      <c r="AK254" s="510"/>
      <c r="AL254" s="510"/>
      <c r="AM254" s="510"/>
      <c r="AN254" s="510"/>
      <c r="AO254" s="510"/>
      <c r="AP254" s="746" t="s">
        <v>457</v>
      </c>
      <c r="AQ254" s="730">
        <v>0</v>
      </c>
      <c r="AR254" s="619"/>
      <c r="AS254" s="746" t="s">
        <v>457</v>
      </c>
      <c r="AT254" s="730">
        <v>0</v>
      </c>
      <c r="AU254" s="619"/>
      <c r="AV254" s="742" t="s">
        <v>458</v>
      </c>
      <c r="AW254" s="730">
        <v>0</v>
      </c>
      <c r="AX254" s="743" t="s">
        <v>459</v>
      </c>
      <c r="AY254" s="730">
        <v>560</v>
      </c>
      <c r="AZ254" s="619"/>
      <c r="BA254" s="510"/>
      <c r="BB254" s="112"/>
      <c r="BC254" s="112"/>
      <c r="BD254" s="112"/>
      <c r="BE254" s="112"/>
    </row>
    <row r="255" spans="1:57" ht="26.25" customHeight="1" thickBot="1" x14ac:dyDescent="0.3">
      <c r="A255" s="629"/>
      <c r="B255" s="503"/>
      <c r="C255" s="569"/>
      <c r="D255" s="644"/>
      <c r="E255" s="511"/>
      <c r="F255" s="511"/>
      <c r="G255" s="511"/>
      <c r="H255" s="511"/>
      <c r="I255" s="511"/>
      <c r="J255" s="511"/>
      <c r="K255" s="511"/>
      <c r="L255" s="511"/>
      <c r="M255" s="511"/>
      <c r="N255" s="511"/>
      <c r="O255" s="511"/>
      <c r="P255" s="511"/>
      <c r="Q255" s="511"/>
      <c r="R255" s="511"/>
      <c r="S255" s="511"/>
      <c r="T255" s="511"/>
      <c r="U255" s="511"/>
      <c r="V255" s="511"/>
      <c r="W255" s="511"/>
      <c r="X255" s="511"/>
      <c r="Y255" s="511"/>
      <c r="Z255" s="511"/>
      <c r="AA255" s="511"/>
      <c r="AB255" s="511"/>
      <c r="AC255" s="511"/>
      <c r="AD255" s="511"/>
      <c r="AE255" s="511"/>
      <c r="AF255" s="511"/>
      <c r="AG255" s="511"/>
      <c r="AH255" s="511"/>
      <c r="AI255" s="511"/>
      <c r="AJ255" s="511"/>
      <c r="AK255" s="511"/>
      <c r="AL255" s="511"/>
      <c r="AM255" s="511"/>
      <c r="AN255" s="511"/>
      <c r="AO255" s="511"/>
      <c r="AP255" s="746" t="s">
        <v>460</v>
      </c>
      <c r="AQ255" s="730">
        <v>0</v>
      </c>
      <c r="AR255" s="620"/>
      <c r="AS255" s="746" t="s">
        <v>460</v>
      </c>
      <c r="AT255" s="730">
        <v>0</v>
      </c>
      <c r="AU255" s="620"/>
      <c r="AV255" s="742" t="s">
        <v>461</v>
      </c>
      <c r="AW255" s="730">
        <v>0</v>
      </c>
      <c r="AX255" s="745"/>
      <c r="AY255" s="741"/>
      <c r="AZ255" s="620"/>
      <c r="BA255" s="511"/>
      <c r="BB255" s="112"/>
      <c r="BC255" s="112"/>
      <c r="BD255" s="112"/>
      <c r="BE255" s="112"/>
    </row>
    <row r="256" spans="1:57" ht="22.5" customHeight="1" x14ac:dyDescent="0.25">
      <c r="A256" s="629"/>
      <c r="B256" s="503"/>
      <c r="C256" s="634" t="s">
        <v>468</v>
      </c>
      <c r="D256" s="121" t="s">
        <v>327</v>
      </c>
      <c r="E256" s="737">
        <v>2295</v>
      </c>
      <c r="F256" s="737">
        <v>2295</v>
      </c>
      <c r="G256" s="737">
        <v>2295</v>
      </c>
      <c r="H256" s="737">
        <v>2295</v>
      </c>
      <c r="I256" s="737">
        <v>2295</v>
      </c>
      <c r="J256" s="737"/>
      <c r="K256" s="737"/>
      <c r="L256" s="737"/>
      <c r="M256" s="737"/>
      <c r="N256" s="719"/>
      <c r="O256" s="719"/>
      <c r="P256" s="719"/>
      <c r="Q256" s="719"/>
      <c r="R256" s="721"/>
      <c r="S256" s="721"/>
      <c r="T256" s="721">
        <v>313</v>
      </c>
      <c r="U256" s="737">
        <v>629</v>
      </c>
      <c r="V256" s="737">
        <v>611</v>
      </c>
      <c r="W256" s="721"/>
      <c r="X256" s="721"/>
      <c r="Y256" s="721"/>
      <c r="Z256" s="721"/>
      <c r="AA256" s="721"/>
      <c r="AB256" s="721"/>
      <c r="AC256" s="737"/>
      <c r="AD256" s="737"/>
      <c r="AE256" s="721"/>
      <c r="AF256" s="722"/>
      <c r="AG256" s="723" t="s">
        <v>468</v>
      </c>
      <c r="AH256" s="724"/>
      <c r="AI256" s="724"/>
      <c r="AJ256" s="776" t="s">
        <v>502</v>
      </c>
      <c r="AK256" s="723" t="s">
        <v>468</v>
      </c>
      <c r="AL256" s="727"/>
      <c r="AM256" s="727" t="s">
        <v>503</v>
      </c>
      <c r="AN256" s="722">
        <v>611</v>
      </c>
      <c r="AO256" s="727">
        <v>278</v>
      </c>
      <c r="AP256" s="746" t="s">
        <v>442</v>
      </c>
      <c r="AQ256" s="730">
        <v>0</v>
      </c>
      <c r="AR256" s="747">
        <v>333</v>
      </c>
      <c r="AS256" s="746" t="s">
        <v>442</v>
      </c>
      <c r="AT256" s="730">
        <v>0</v>
      </c>
      <c r="AU256" s="748">
        <v>0</v>
      </c>
      <c r="AV256" s="742" t="s">
        <v>443</v>
      </c>
      <c r="AW256" s="730">
        <v>427</v>
      </c>
      <c r="AX256" s="743" t="s">
        <v>444</v>
      </c>
      <c r="AY256" s="730">
        <v>0</v>
      </c>
      <c r="AZ256" s="769">
        <f>T256</f>
        <v>313</v>
      </c>
      <c r="BA256" s="735"/>
      <c r="BB256" s="112"/>
      <c r="BC256" s="112"/>
      <c r="BD256" s="112"/>
      <c r="BE256" s="112"/>
    </row>
    <row r="257" spans="1:57" ht="38.25" customHeight="1" x14ac:dyDescent="0.25">
      <c r="A257" s="629"/>
      <c r="B257" s="503"/>
      <c r="C257" s="503"/>
      <c r="D257" s="122" t="s">
        <v>330</v>
      </c>
      <c r="E257" s="736">
        <v>112632300</v>
      </c>
      <c r="F257" s="736">
        <v>112632300</v>
      </c>
      <c r="G257" s="736">
        <v>112632300</v>
      </c>
      <c r="H257" s="736">
        <v>112632300</v>
      </c>
      <c r="I257" s="736">
        <v>112632300</v>
      </c>
      <c r="J257" s="736"/>
      <c r="K257" s="736"/>
      <c r="L257" s="736"/>
      <c r="M257" s="736"/>
      <c r="N257" s="736"/>
      <c r="O257" s="736"/>
      <c r="P257" s="736"/>
      <c r="Q257" s="736"/>
      <c r="R257" s="736"/>
      <c r="S257" s="777"/>
      <c r="T257" s="736">
        <v>6996250</v>
      </c>
      <c r="U257" s="736">
        <v>39351750</v>
      </c>
      <c r="V257" s="736">
        <v>46473350</v>
      </c>
      <c r="W257" s="765"/>
      <c r="X257" s="765"/>
      <c r="Y257" s="765"/>
      <c r="Z257" s="765"/>
      <c r="AA257" s="765"/>
      <c r="AB257" s="765"/>
      <c r="AC257" s="778"/>
      <c r="AD257" s="778"/>
      <c r="AE257" s="765"/>
      <c r="AF257" s="510"/>
      <c r="AG257" s="510"/>
      <c r="AH257" s="510"/>
      <c r="AI257" s="510"/>
      <c r="AJ257" s="510"/>
      <c r="AK257" s="510"/>
      <c r="AL257" s="510"/>
      <c r="AM257" s="510"/>
      <c r="AN257" s="510"/>
      <c r="AO257" s="510"/>
      <c r="AP257" s="746" t="s">
        <v>445</v>
      </c>
      <c r="AQ257" s="730">
        <v>197</v>
      </c>
      <c r="AR257" s="619"/>
      <c r="AS257" s="746" t="s">
        <v>445</v>
      </c>
      <c r="AT257" s="730">
        <v>230</v>
      </c>
      <c r="AU257" s="619"/>
      <c r="AV257" s="742" t="s">
        <v>446</v>
      </c>
      <c r="AW257" s="730">
        <v>109</v>
      </c>
      <c r="AX257" s="743" t="s">
        <v>447</v>
      </c>
      <c r="AY257" s="730">
        <v>0</v>
      </c>
      <c r="AZ257" s="619"/>
      <c r="BA257" s="510"/>
      <c r="BB257" s="112"/>
      <c r="BC257" s="112"/>
      <c r="BD257" s="112"/>
      <c r="BE257" s="112"/>
    </row>
    <row r="258" spans="1:57" ht="15.75" customHeight="1" x14ac:dyDescent="0.25">
      <c r="A258" s="629"/>
      <c r="B258" s="503"/>
      <c r="C258" s="503"/>
      <c r="D258" s="123" t="s">
        <v>332</v>
      </c>
      <c r="E258" s="737">
        <v>0</v>
      </c>
      <c r="F258" s="737">
        <v>0</v>
      </c>
      <c r="G258" s="737">
        <v>0</v>
      </c>
      <c r="H258" s="737">
        <v>0</v>
      </c>
      <c r="I258" s="737">
        <v>0</v>
      </c>
      <c r="J258" s="737"/>
      <c r="K258" s="737"/>
      <c r="L258" s="737"/>
      <c r="M258" s="737"/>
      <c r="N258" s="737"/>
      <c r="O258" s="737"/>
      <c r="P258" s="737"/>
      <c r="Q258" s="737"/>
      <c r="R258" s="737"/>
      <c r="S258" s="738"/>
      <c r="T258" s="737">
        <v>0</v>
      </c>
      <c r="U258" s="737">
        <v>0</v>
      </c>
      <c r="V258" s="737">
        <v>0</v>
      </c>
      <c r="W258" s="738"/>
      <c r="X258" s="738"/>
      <c r="Y258" s="738"/>
      <c r="Z258" s="738"/>
      <c r="AA258" s="738"/>
      <c r="AB258" s="738"/>
      <c r="AC258" s="738"/>
      <c r="AD258" s="738"/>
      <c r="AE258" s="738"/>
      <c r="AF258" s="510"/>
      <c r="AG258" s="510"/>
      <c r="AH258" s="510"/>
      <c r="AI258" s="510"/>
      <c r="AJ258" s="510"/>
      <c r="AK258" s="510"/>
      <c r="AL258" s="510"/>
      <c r="AM258" s="510"/>
      <c r="AN258" s="510"/>
      <c r="AO258" s="510"/>
      <c r="AP258" s="746" t="s">
        <v>448</v>
      </c>
      <c r="AQ258" s="730">
        <v>41</v>
      </c>
      <c r="AR258" s="619"/>
      <c r="AS258" s="746" t="s">
        <v>448</v>
      </c>
      <c r="AT258" s="730">
        <v>55</v>
      </c>
      <c r="AU258" s="619"/>
      <c r="AV258" s="742" t="s">
        <v>449</v>
      </c>
      <c r="AW258" s="730">
        <v>8</v>
      </c>
      <c r="AX258" s="743" t="s">
        <v>450</v>
      </c>
      <c r="AY258" s="730">
        <v>3</v>
      </c>
      <c r="AZ258" s="619"/>
      <c r="BA258" s="510"/>
      <c r="BB258" s="112"/>
      <c r="BC258" s="112"/>
      <c r="BD258" s="112"/>
      <c r="BE258" s="112"/>
    </row>
    <row r="259" spans="1:57" ht="38.25" customHeight="1" x14ac:dyDescent="0.25">
      <c r="A259" s="629"/>
      <c r="B259" s="503"/>
      <c r="C259" s="503"/>
      <c r="D259" s="122" t="s">
        <v>333</v>
      </c>
      <c r="E259" s="736">
        <v>4840990</v>
      </c>
      <c r="F259" s="736">
        <v>4840990</v>
      </c>
      <c r="G259" s="736">
        <v>4840990</v>
      </c>
      <c r="H259" s="736">
        <v>4840990</v>
      </c>
      <c r="I259" s="736">
        <v>4840990</v>
      </c>
      <c r="J259" s="737"/>
      <c r="K259" s="737"/>
      <c r="L259" s="737"/>
      <c r="M259" s="737"/>
      <c r="N259" s="737"/>
      <c r="O259" s="737"/>
      <c r="P259" s="737"/>
      <c r="Q259" s="737"/>
      <c r="R259" s="737"/>
      <c r="S259" s="750"/>
      <c r="T259" s="736">
        <v>1934450</v>
      </c>
      <c r="U259" s="736">
        <v>3891648</v>
      </c>
      <c r="V259" s="736">
        <v>4840990.05</v>
      </c>
      <c r="W259" s="765"/>
      <c r="X259" s="765"/>
      <c r="Y259" s="765"/>
      <c r="Z259" s="765"/>
      <c r="AA259" s="765"/>
      <c r="AB259" s="765"/>
      <c r="AC259" s="765"/>
      <c r="AD259" s="765"/>
      <c r="AE259" s="765"/>
      <c r="AF259" s="510"/>
      <c r="AG259" s="510"/>
      <c r="AH259" s="510"/>
      <c r="AI259" s="510"/>
      <c r="AJ259" s="510"/>
      <c r="AK259" s="510"/>
      <c r="AL259" s="510"/>
      <c r="AM259" s="510"/>
      <c r="AN259" s="510"/>
      <c r="AO259" s="510"/>
      <c r="AP259" s="746" t="s">
        <v>451</v>
      </c>
      <c r="AQ259" s="730">
        <v>8</v>
      </c>
      <c r="AR259" s="619"/>
      <c r="AS259" s="746" t="s">
        <v>451</v>
      </c>
      <c r="AT259" s="730">
        <v>12</v>
      </c>
      <c r="AU259" s="619"/>
      <c r="AV259" s="742" t="s">
        <v>452</v>
      </c>
      <c r="AW259" s="730">
        <v>0</v>
      </c>
      <c r="AX259" s="743" t="s">
        <v>453</v>
      </c>
      <c r="AY259" s="730">
        <v>0</v>
      </c>
      <c r="AZ259" s="619"/>
      <c r="BA259" s="510"/>
      <c r="BB259" s="112"/>
      <c r="BC259" s="112"/>
      <c r="BD259" s="112"/>
      <c r="BE259" s="112"/>
    </row>
    <row r="260" spans="1:57" ht="38.25" customHeight="1" x14ac:dyDescent="0.25">
      <c r="A260" s="629"/>
      <c r="B260" s="503"/>
      <c r="C260" s="503"/>
      <c r="D260" s="123" t="s">
        <v>334</v>
      </c>
      <c r="E260" s="737">
        <v>0</v>
      </c>
      <c r="F260" s="737">
        <v>0</v>
      </c>
      <c r="G260" s="737">
        <v>0</v>
      </c>
      <c r="H260" s="737">
        <v>0</v>
      </c>
      <c r="I260" s="737">
        <v>0</v>
      </c>
      <c r="J260" s="737"/>
      <c r="K260" s="737"/>
      <c r="L260" s="737"/>
      <c r="M260" s="737"/>
      <c r="N260" s="737"/>
      <c r="O260" s="737"/>
      <c r="P260" s="737"/>
      <c r="Q260" s="737"/>
      <c r="R260" s="737"/>
      <c r="S260" s="737"/>
      <c r="T260" s="737">
        <v>0</v>
      </c>
      <c r="U260" s="737">
        <f>U256+U258</f>
        <v>629</v>
      </c>
      <c r="V260" s="737">
        <f t="shared" ref="V260:V261" si="158">V256+V258</f>
        <v>611</v>
      </c>
      <c r="W260" s="737"/>
      <c r="X260" s="737"/>
      <c r="Y260" s="737"/>
      <c r="Z260" s="737"/>
      <c r="AA260" s="737"/>
      <c r="AB260" s="737"/>
      <c r="AC260" s="737"/>
      <c r="AD260" s="737"/>
      <c r="AE260" s="737"/>
      <c r="AF260" s="510"/>
      <c r="AG260" s="510"/>
      <c r="AH260" s="510"/>
      <c r="AI260" s="510"/>
      <c r="AJ260" s="510"/>
      <c r="AK260" s="510"/>
      <c r="AL260" s="510"/>
      <c r="AM260" s="510"/>
      <c r="AN260" s="510"/>
      <c r="AO260" s="510"/>
      <c r="AP260" s="746" t="s">
        <v>454</v>
      </c>
      <c r="AQ260" s="730">
        <v>29</v>
      </c>
      <c r="AR260" s="619"/>
      <c r="AS260" s="746" t="s">
        <v>454</v>
      </c>
      <c r="AT260" s="730">
        <v>91</v>
      </c>
      <c r="AU260" s="619"/>
      <c r="AV260" s="742" t="s">
        <v>455</v>
      </c>
      <c r="AW260" s="730">
        <v>13</v>
      </c>
      <c r="AX260" s="743" t="s">
        <v>456</v>
      </c>
      <c r="AY260" s="730">
        <v>0</v>
      </c>
      <c r="AZ260" s="619"/>
      <c r="BA260" s="510"/>
      <c r="BB260" s="112"/>
      <c r="BC260" s="112"/>
      <c r="BD260" s="112"/>
      <c r="BE260" s="112"/>
    </row>
    <row r="261" spans="1:57" ht="15.75" customHeight="1" x14ac:dyDescent="0.25">
      <c r="A261" s="629"/>
      <c r="B261" s="503"/>
      <c r="C261" s="503"/>
      <c r="D261" s="643" t="s">
        <v>335</v>
      </c>
      <c r="E261" s="740">
        <f t="shared" ref="E261:H261" si="159">E257+E259</f>
        <v>117473290</v>
      </c>
      <c r="F261" s="740">
        <f t="shared" si="159"/>
        <v>117473290</v>
      </c>
      <c r="G261" s="740">
        <f t="shared" si="159"/>
        <v>117473290</v>
      </c>
      <c r="H261" s="740">
        <f t="shared" si="159"/>
        <v>117473290</v>
      </c>
      <c r="I261" s="740">
        <f t="shared" ref="I261" si="160">I257+I259</f>
        <v>117473290</v>
      </c>
      <c r="J261" s="740"/>
      <c r="K261" s="740"/>
      <c r="L261" s="740"/>
      <c r="M261" s="740"/>
      <c r="N261" s="740"/>
      <c r="O261" s="740"/>
      <c r="P261" s="740"/>
      <c r="Q261" s="740"/>
      <c r="R261" s="740"/>
      <c r="S261" s="740"/>
      <c r="T261" s="740">
        <f t="shared" ref="T261:U261" si="161">T257+T259</f>
        <v>8930700</v>
      </c>
      <c r="U261" s="740">
        <f t="shared" si="161"/>
        <v>43243398</v>
      </c>
      <c r="V261" s="740">
        <f t="shared" si="158"/>
        <v>51314340.049999997</v>
      </c>
      <c r="W261" s="740"/>
      <c r="X261" s="740"/>
      <c r="Y261" s="740"/>
      <c r="Z261" s="740"/>
      <c r="AA261" s="740"/>
      <c r="AB261" s="740"/>
      <c r="AC261" s="740"/>
      <c r="AD261" s="740"/>
      <c r="AE261" s="740"/>
      <c r="AF261" s="510"/>
      <c r="AG261" s="510"/>
      <c r="AH261" s="510"/>
      <c r="AI261" s="510"/>
      <c r="AJ261" s="510"/>
      <c r="AK261" s="510"/>
      <c r="AL261" s="510"/>
      <c r="AM261" s="510"/>
      <c r="AN261" s="510"/>
      <c r="AO261" s="510"/>
      <c r="AP261" s="746" t="s">
        <v>457</v>
      </c>
      <c r="AQ261" s="730">
        <v>4</v>
      </c>
      <c r="AR261" s="619"/>
      <c r="AS261" s="746" t="s">
        <v>457</v>
      </c>
      <c r="AT261" s="730">
        <v>5</v>
      </c>
      <c r="AU261" s="619"/>
      <c r="AV261" s="742" t="s">
        <v>458</v>
      </c>
      <c r="AW261" s="730">
        <v>54</v>
      </c>
      <c r="AX261" s="743" t="s">
        <v>459</v>
      </c>
      <c r="AY261" s="730">
        <v>608</v>
      </c>
      <c r="AZ261" s="619"/>
      <c r="BA261" s="510"/>
      <c r="BB261" s="112"/>
      <c r="BC261" s="112"/>
      <c r="BD261" s="112"/>
      <c r="BE261" s="112"/>
    </row>
    <row r="262" spans="1:57" ht="26.25" customHeight="1" thickBot="1" x14ac:dyDescent="0.3">
      <c r="A262" s="629"/>
      <c r="B262" s="503"/>
      <c r="C262" s="569"/>
      <c r="D262" s="644"/>
      <c r="E262" s="511"/>
      <c r="F262" s="511"/>
      <c r="G262" s="511"/>
      <c r="H262" s="511"/>
      <c r="I262" s="511"/>
      <c r="J262" s="511"/>
      <c r="K262" s="511"/>
      <c r="L262" s="511"/>
      <c r="M262" s="511"/>
      <c r="N262" s="511"/>
      <c r="O262" s="511"/>
      <c r="P262" s="511"/>
      <c r="Q262" s="511"/>
      <c r="R262" s="511"/>
      <c r="S262" s="511"/>
      <c r="T262" s="511"/>
      <c r="U262" s="511"/>
      <c r="V262" s="511"/>
      <c r="W262" s="511"/>
      <c r="X262" s="511"/>
      <c r="Y262" s="511"/>
      <c r="Z262" s="511"/>
      <c r="AA262" s="511"/>
      <c r="AB262" s="511"/>
      <c r="AC262" s="511"/>
      <c r="AD262" s="511"/>
      <c r="AE262" s="511"/>
      <c r="AF262" s="511"/>
      <c r="AG262" s="511"/>
      <c r="AH262" s="511"/>
      <c r="AI262" s="511"/>
      <c r="AJ262" s="511"/>
      <c r="AK262" s="511"/>
      <c r="AL262" s="511"/>
      <c r="AM262" s="511"/>
      <c r="AN262" s="511"/>
      <c r="AO262" s="511"/>
      <c r="AP262" s="746" t="s">
        <v>460</v>
      </c>
      <c r="AQ262" s="730">
        <v>0</v>
      </c>
      <c r="AR262" s="620"/>
      <c r="AS262" s="746" t="s">
        <v>460</v>
      </c>
      <c r="AT262" s="730">
        <v>0</v>
      </c>
      <c r="AU262" s="620"/>
      <c r="AV262" s="742" t="s">
        <v>461</v>
      </c>
      <c r="AW262" s="730">
        <v>0</v>
      </c>
      <c r="AX262" s="745"/>
      <c r="AY262" s="741"/>
      <c r="AZ262" s="620"/>
      <c r="BA262" s="511"/>
      <c r="BB262" s="112"/>
      <c r="BC262" s="112"/>
      <c r="BD262" s="112"/>
      <c r="BE262" s="112"/>
    </row>
    <row r="263" spans="1:57" ht="22.5" customHeight="1" x14ac:dyDescent="0.25">
      <c r="A263" s="629"/>
      <c r="B263" s="503"/>
      <c r="C263" s="634" t="s">
        <v>469</v>
      </c>
      <c r="D263" s="121" t="s">
        <v>327</v>
      </c>
      <c r="E263" s="737">
        <v>2295</v>
      </c>
      <c r="F263" s="737">
        <v>2295</v>
      </c>
      <c r="G263" s="737">
        <v>2295</v>
      </c>
      <c r="H263" s="737">
        <v>2295</v>
      </c>
      <c r="I263" s="737">
        <v>2295</v>
      </c>
      <c r="J263" s="737"/>
      <c r="K263" s="737"/>
      <c r="L263" s="737"/>
      <c r="M263" s="737"/>
      <c r="N263" s="719"/>
      <c r="O263" s="719"/>
      <c r="P263" s="719"/>
      <c r="Q263" s="719"/>
      <c r="R263" s="721"/>
      <c r="S263" s="721"/>
      <c r="T263" s="721">
        <v>27</v>
      </c>
      <c r="U263" s="737">
        <v>95</v>
      </c>
      <c r="V263" s="737">
        <v>417</v>
      </c>
      <c r="W263" s="721"/>
      <c r="X263" s="721"/>
      <c r="Y263" s="721"/>
      <c r="Z263" s="721"/>
      <c r="AA263" s="721"/>
      <c r="AB263" s="721"/>
      <c r="AC263" s="737"/>
      <c r="AD263" s="737"/>
      <c r="AE263" s="721"/>
      <c r="AF263" s="722"/>
      <c r="AG263" s="723" t="s">
        <v>469</v>
      </c>
      <c r="AH263" s="724"/>
      <c r="AI263" s="724"/>
      <c r="AJ263" s="776" t="s">
        <v>502</v>
      </c>
      <c r="AK263" s="723" t="s">
        <v>469</v>
      </c>
      <c r="AL263" s="727"/>
      <c r="AM263" s="727" t="s">
        <v>503</v>
      </c>
      <c r="AN263" s="722">
        <v>417</v>
      </c>
      <c r="AO263" s="727">
        <v>129</v>
      </c>
      <c r="AP263" s="746" t="s">
        <v>442</v>
      </c>
      <c r="AQ263" s="730">
        <v>0</v>
      </c>
      <c r="AR263" s="747">
        <v>277</v>
      </c>
      <c r="AS263" s="746" t="s">
        <v>442</v>
      </c>
      <c r="AT263" s="730">
        <v>0</v>
      </c>
      <c r="AU263" s="748">
        <v>0</v>
      </c>
      <c r="AV263" s="742" t="s">
        <v>443</v>
      </c>
      <c r="AW263" s="730">
        <v>137</v>
      </c>
      <c r="AX263" s="743" t="s">
        <v>444</v>
      </c>
      <c r="AY263" s="730">
        <v>1</v>
      </c>
      <c r="AZ263" s="769">
        <f>T263</f>
        <v>27</v>
      </c>
      <c r="BA263" s="735"/>
      <c r="BB263" s="112"/>
      <c r="BC263" s="112"/>
      <c r="BD263" s="112"/>
      <c r="BE263" s="112"/>
    </row>
    <row r="264" spans="1:57" ht="38.25" customHeight="1" x14ac:dyDescent="0.25">
      <c r="A264" s="629"/>
      <c r="B264" s="503"/>
      <c r="C264" s="503"/>
      <c r="D264" s="122" t="s">
        <v>330</v>
      </c>
      <c r="E264" s="736">
        <v>112632300</v>
      </c>
      <c r="F264" s="736">
        <v>112632300</v>
      </c>
      <c r="G264" s="736">
        <v>112632300</v>
      </c>
      <c r="H264" s="736">
        <v>112632300</v>
      </c>
      <c r="I264" s="736">
        <v>112632300</v>
      </c>
      <c r="J264" s="736"/>
      <c r="K264" s="736"/>
      <c r="L264" s="736"/>
      <c r="M264" s="736"/>
      <c r="N264" s="736"/>
      <c r="O264" s="736"/>
      <c r="P264" s="736"/>
      <c r="Q264" s="736"/>
      <c r="R264" s="736"/>
      <c r="S264" s="777"/>
      <c r="T264" s="736">
        <v>6996250</v>
      </c>
      <c r="U264" s="736">
        <v>39351750</v>
      </c>
      <c r="V264" s="736">
        <v>46473350</v>
      </c>
      <c r="W264" s="765"/>
      <c r="X264" s="765"/>
      <c r="Y264" s="765"/>
      <c r="Z264" s="765"/>
      <c r="AA264" s="765"/>
      <c r="AB264" s="765"/>
      <c r="AC264" s="778"/>
      <c r="AD264" s="778"/>
      <c r="AE264" s="765"/>
      <c r="AF264" s="510"/>
      <c r="AG264" s="510"/>
      <c r="AH264" s="510"/>
      <c r="AI264" s="510"/>
      <c r="AJ264" s="510"/>
      <c r="AK264" s="510"/>
      <c r="AL264" s="510"/>
      <c r="AM264" s="510"/>
      <c r="AN264" s="510"/>
      <c r="AO264" s="510"/>
      <c r="AP264" s="746" t="s">
        <v>445</v>
      </c>
      <c r="AQ264" s="730">
        <v>69</v>
      </c>
      <c r="AR264" s="619"/>
      <c r="AS264" s="746" t="s">
        <v>445</v>
      </c>
      <c r="AT264" s="730">
        <v>68</v>
      </c>
      <c r="AU264" s="619"/>
      <c r="AV264" s="742" t="s">
        <v>446</v>
      </c>
      <c r="AW264" s="730">
        <v>80</v>
      </c>
      <c r="AX264" s="743" t="s">
        <v>447</v>
      </c>
      <c r="AY264" s="730">
        <v>0</v>
      </c>
      <c r="AZ264" s="619"/>
      <c r="BA264" s="510"/>
      <c r="BB264" s="112"/>
      <c r="BC264" s="112"/>
      <c r="BD264" s="112"/>
      <c r="BE264" s="112"/>
    </row>
    <row r="265" spans="1:57" ht="15.75" customHeight="1" x14ac:dyDescent="0.25">
      <c r="A265" s="629"/>
      <c r="B265" s="503"/>
      <c r="C265" s="503"/>
      <c r="D265" s="123" t="s">
        <v>332</v>
      </c>
      <c r="E265" s="737">
        <v>0</v>
      </c>
      <c r="F265" s="737">
        <v>0</v>
      </c>
      <c r="G265" s="737">
        <v>0</v>
      </c>
      <c r="H265" s="737">
        <v>0</v>
      </c>
      <c r="I265" s="737">
        <v>0</v>
      </c>
      <c r="J265" s="737"/>
      <c r="K265" s="737"/>
      <c r="L265" s="737"/>
      <c r="M265" s="737"/>
      <c r="N265" s="737"/>
      <c r="O265" s="737"/>
      <c r="P265" s="737"/>
      <c r="Q265" s="737"/>
      <c r="R265" s="737"/>
      <c r="S265" s="738"/>
      <c r="T265" s="737">
        <v>0</v>
      </c>
      <c r="U265" s="737">
        <v>0</v>
      </c>
      <c r="V265" s="737">
        <v>0</v>
      </c>
      <c r="W265" s="738"/>
      <c r="X265" s="738"/>
      <c r="Y265" s="738"/>
      <c r="Z265" s="738"/>
      <c r="AA265" s="738"/>
      <c r="AB265" s="738"/>
      <c r="AC265" s="738"/>
      <c r="AD265" s="738"/>
      <c r="AE265" s="738"/>
      <c r="AF265" s="510"/>
      <c r="AG265" s="510"/>
      <c r="AH265" s="510"/>
      <c r="AI265" s="510"/>
      <c r="AJ265" s="510"/>
      <c r="AK265" s="510"/>
      <c r="AL265" s="510"/>
      <c r="AM265" s="510"/>
      <c r="AN265" s="510"/>
      <c r="AO265" s="510"/>
      <c r="AP265" s="746" t="s">
        <v>448</v>
      </c>
      <c r="AQ265" s="730">
        <v>45</v>
      </c>
      <c r="AR265" s="619"/>
      <c r="AS265" s="746" t="s">
        <v>448</v>
      </c>
      <c r="AT265" s="730">
        <v>35</v>
      </c>
      <c r="AU265" s="619"/>
      <c r="AV265" s="742" t="s">
        <v>449</v>
      </c>
      <c r="AW265" s="730">
        <v>152</v>
      </c>
      <c r="AX265" s="743" t="s">
        <v>450</v>
      </c>
      <c r="AY265" s="730">
        <v>0</v>
      </c>
      <c r="AZ265" s="619"/>
      <c r="BA265" s="510"/>
      <c r="BB265" s="112"/>
      <c r="BC265" s="112"/>
      <c r="BD265" s="112"/>
      <c r="BE265" s="112"/>
    </row>
    <row r="266" spans="1:57" ht="38.25" customHeight="1" x14ac:dyDescent="0.25">
      <c r="A266" s="629"/>
      <c r="B266" s="503"/>
      <c r="C266" s="503"/>
      <c r="D266" s="122" t="s">
        <v>333</v>
      </c>
      <c r="E266" s="736">
        <v>4840990</v>
      </c>
      <c r="F266" s="736">
        <v>4840990</v>
      </c>
      <c r="G266" s="736">
        <v>4840990</v>
      </c>
      <c r="H266" s="736">
        <v>4840990</v>
      </c>
      <c r="I266" s="736">
        <v>4840990</v>
      </c>
      <c r="J266" s="737"/>
      <c r="K266" s="737"/>
      <c r="L266" s="737"/>
      <c r="M266" s="737"/>
      <c r="N266" s="737"/>
      <c r="O266" s="737"/>
      <c r="P266" s="737"/>
      <c r="Q266" s="737"/>
      <c r="R266" s="737"/>
      <c r="S266" s="750"/>
      <c r="T266" s="736">
        <v>1934450</v>
      </c>
      <c r="U266" s="736">
        <v>3891648</v>
      </c>
      <c r="V266" s="736">
        <v>4840990.05</v>
      </c>
      <c r="W266" s="765"/>
      <c r="X266" s="765"/>
      <c r="Y266" s="765"/>
      <c r="Z266" s="765"/>
      <c r="AA266" s="765"/>
      <c r="AB266" s="765"/>
      <c r="AC266" s="765"/>
      <c r="AD266" s="765"/>
      <c r="AE266" s="765"/>
      <c r="AF266" s="510"/>
      <c r="AG266" s="510"/>
      <c r="AH266" s="510"/>
      <c r="AI266" s="510"/>
      <c r="AJ266" s="510"/>
      <c r="AK266" s="510"/>
      <c r="AL266" s="510"/>
      <c r="AM266" s="510"/>
      <c r="AN266" s="510"/>
      <c r="AO266" s="510"/>
      <c r="AP266" s="746" t="s">
        <v>451</v>
      </c>
      <c r="AQ266" s="730">
        <v>2</v>
      </c>
      <c r="AR266" s="619"/>
      <c r="AS266" s="746" t="s">
        <v>451</v>
      </c>
      <c r="AT266" s="730">
        <v>0</v>
      </c>
      <c r="AU266" s="619"/>
      <c r="AV266" s="742" t="s">
        <v>452</v>
      </c>
      <c r="AW266" s="730">
        <v>0</v>
      </c>
      <c r="AX266" s="743" t="s">
        <v>453</v>
      </c>
      <c r="AY266" s="730">
        <v>0</v>
      </c>
      <c r="AZ266" s="619"/>
      <c r="BA266" s="510"/>
      <c r="BB266" s="112"/>
      <c r="BC266" s="112"/>
      <c r="BD266" s="112"/>
      <c r="BE266" s="112"/>
    </row>
    <row r="267" spans="1:57" ht="38.25" customHeight="1" x14ac:dyDescent="0.25">
      <c r="A267" s="629"/>
      <c r="B267" s="503"/>
      <c r="C267" s="503"/>
      <c r="D267" s="123" t="s">
        <v>334</v>
      </c>
      <c r="E267" s="737">
        <v>0</v>
      </c>
      <c r="F267" s="737">
        <v>0</v>
      </c>
      <c r="G267" s="737">
        <v>0</v>
      </c>
      <c r="H267" s="737">
        <v>0</v>
      </c>
      <c r="I267" s="737">
        <v>0</v>
      </c>
      <c r="J267" s="737"/>
      <c r="K267" s="737"/>
      <c r="L267" s="737"/>
      <c r="M267" s="737"/>
      <c r="N267" s="737"/>
      <c r="O267" s="737"/>
      <c r="P267" s="737"/>
      <c r="Q267" s="737"/>
      <c r="R267" s="737"/>
      <c r="S267" s="737"/>
      <c r="T267" s="737">
        <v>0</v>
      </c>
      <c r="U267" s="737">
        <f>U263+U265</f>
        <v>95</v>
      </c>
      <c r="V267" s="737">
        <f t="shared" ref="V267:V268" si="162">V263+V265</f>
        <v>417</v>
      </c>
      <c r="W267" s="737"/>
      <c r="X267" s="737"/>
      <c r="Y267" s="737"/>
      <c r="Z267" s="737"/>
      <c r="AA267" s="737"/>
      <c r="AB267" s="737"/>
      <c r="AC267" s="737"/>
      <c r="AD267" s="737"/>
      <c r="AE267" s="737"/>
      <c r="AF267" s="510"/>
      <c r="AG267" s="510"/>
      <c r="AH267" s="510"/>
      <c r="AI267" s="510"/>
      <c r="AJ267" s="510"/>
      <c r="AK267" s="510"/>
      <c r="AL267" s="510"/>
      <c r="AM267" s="510"/>
      <c r="AN267" s="510"/>
      <c r="AO267" s="510"/>
      <c r="AP267" s="746" t="s">
        <v>454</v>
      </c>
      <c r="AQ267" s="730">
        <v>5</v>
      </c>
      <c r="AR267" s="619"/>
      <c r="AS267" s="746" t="s">
        <v>454</v>
      </c>
      <c r="AT267" s="730">
        <v>26</v>
      </c>
      <c r="AU267" s="619"/>
      <c r="AV267" s="742" t="s">
        <v>455</v>
      </c>
      <c r="AW267" s="730">
        <v>16</v>
      </c>
      <c r="AX267" s="743" t="s">
        <v>456</v>
      </c>
      <c r="AY267" s="730">
        <v>0</v>
      </c>
      <c r="AZ267" s="619"/>
      <c r="BA267" s="510"/>
      <c r="BB267" s="112"/>
      <c r="BC267" s="112"/>
      <c r="BD267" s="112"/>
      <c r="BE267" s="112"/>
    </row>
    <row r="268" spans="1:57" ht="15.75" customHeight="1" x14ac:dyDescent="0.25">
      <c r="A268" s="629"/>
      <c r="B268" s="503"/>
      <c r="C268" s="503"/>
      <c r="D268" s="643" t="s">
        <v>335</v>
      </c>
      <c r="E268" s="740">
        <f t="shared" ref="E268:H268" si="163">E264+E266</f>
        <v>117473290</v>
      </c>
      <c r="F268" s="740">
        <f t="shared" si="163"/>
        <v>117473290</v>
      </c>
      <c r="G268" s="740">
        <f t="shared" si="163"/>
        <v>117473290</v>
      </c>
      <c r="H268" s="740">
        <f t="shared" si="163"/>
        <v>117473290</v>
      </c>
      <c r="I268" s="740">
        <f t="shared" ref="I268" si="164">I264+I266</f>
        <v>117473290</v>
      </c>
      <c r="J268" s="740"/>
      <c r="K268" s="740"/>
      <c r="L268" s="740"/>
      <c r="M268" s="740"/>
      <c r="N268" s="740"/>
      <c r="O268" s="740"/>
      <c r="P268" s="740"/>
      <c r="Q268" s="740"/>
      <c r="R268" s="740"/>
      <c r="S268" s="740"/>
      <c r="T268" s="740">
        <f t="shared" ref="T268:U268" si="165">T264+T266</f>
        <v>8930700</v>
      </c>
      <c r="U268" s="740">
        <f t="shared" si="165"/>
        <v>43243398</v>
      </c>
      <c r="V268" s="740">
        <f t="shared" si="162"/>
        <v>51314340.049999997</v>
      </c>
      <c r="W268" s="740"/>
      <c r="X268" s="740"/>
      <c r="Y268" s="740"/>
      <c r="Z268" s="740"/>
      <c r="AA268" s="740"/>
      <c r="AB268" s="740"/>
      <c r="AC268" s="740"/>
      <c r="AD268" s="740"/>
      <c r="AE268" s="740"/>
      <c r="AF268" s="510"/>
      <c r="AG268" s="510"/>
      <c r="AH268" s="510"/>
      <c r="AI268" s="510"/>
      <c r="AJ268" s="510"/>
      <c r="AK268" s="510"/>
      <c r="AL268" s="510"/>
      <c r="AM268" s="510"/>
      <c r="AN268" s="510"/>
      <c r="AO268" s="510"/>
      <c r="AP268" s="746" t="s">
        <v>457</v>
      </c>
      <c r="AQ268" s="730">
        <v>8</v>
      </c>
      <c r="AR268" s="619"/>
      <c r="AS268" s="746" t="s">
        <v>457</v>
      </c>
      <c r="AT268" s="730">
        <v>148</v>
      </c>
      <c r="AU268" s="619"/>
      <c r="AV268" s="742" t="s">
        <v>458</v>
      </c>
      <c r="AW268" s="730">
        <v>32</v>
      </c>
      <c r="AX268" s="743" t="s">
        <v>459</v>
      </c>
      <c r="AY268" s="730">
        <v>416</v>
      </c>
      <c r="AZ268" s="619"/>
      <c r="BA268" s="510"/>
      <c r="BB268" s="112"/>
      <c r="BC268" s="112"/>
      <c r="BD268" s="112"/>
      <c r="BE268" s="112"/>
    </row>
    <row r="269" spans="1:57" ht="26.25" customHeight="1" thickBot="1" x14ac:dyDescent="0.3">
      <c r="A269" s="629"/>
      <c r="B269" s="503"/>
      <c r="C269" s="569"/>
      <c r="D269" s="644"/>
      <c r="E269" s="511"/>
      <c r="F269" s="511"/>
      <c r="G269" s="511"/>
      <c r="H269" s="511"/>
      <c r="I269" s="511"/>
      <c r="J269" s="511"/>
      <c r="K269" s="511"/>
      <c r="L269" s="511"/>
      <c r="M269" s="511"/>
      <c r="N269" s="511"/>
      <c r="O269" s="511"/>
      <c r="P269" s="511"/>
      <c r="Q269" s="511"/>
      <c r="R269" s="511"/>
      <c r="S269" s="511"/>
      <c r="T269" s="511"/>
      <c r="U269" s="511"/>
      <c r="V269" s="511"/>
      <c r="W269" s="511"/>
      <c r="X269" s="511"/>
      <c r="Y269" s="511"/>
      <c r="Z269" s="511"/>
      <c r="AA269" s="511"/>
      <c r="AB269" s="511"/>
      <c r="AC269" s="511"/>
      <c r="AD269" s="511"/>
      <c r="AE269" s="511"/>
      <c r="AF269" s="511"/>
      <c r="AG269" s="511"/>
      <c r="AH269" s="511"/>
      <c r="AI269" s="511"/>
      <c r="AJ269" s="511"/>
      <c r="AK269" s="511"/>
      <c r="AL269" s="511"/>
      <c r="AM269" s="511"/>
      <c r="AN269" s="511"/>
      <c r="AO269" s="511"/>
      <c r="AP269" s="746" t="s">
        <v>460</v>
      </c>
      <c r="AQ269" s="730">
        <v>0</v>
      </c>
      <c r="AR269" s="620"/>
      <c r="AS269" s="746" t="s">
        <v>460</v>
      </c>
      <c r="AT269" s="730">
        <v>0</v>
      </c>
      <c r="AU269" s="620"/>
      <c r="AV269" s="742" t="s">
        <v>461</v>
      </c>
      <c r="AW269" s="730">
        <v>0</v>
      </c>
      <c r="AX269" s="745"/>
      <c r="AY269" s="741"/>
      <c r="AZ269" s="620"/>
      <c r="BA269" s="511"/>
      <c r="BB269" s="112"/>
      <c r="BC269" s="112"/>
      <c r="BD269" s="112"/>
      <c r="BE269" s="112"/>
    </row>
    <row r="270" spans="1:57" ht="22.5" customHeight="1" x14ac:dyDescent="0.25">
      <c r="A270" s="629"/>
      <c r="B270" s="503"/>
      <c r="C270" s="634" t="s">
        <v>470</v>
      </c>
      <c r="D270" s="121" t="s">
        <v>327</v>
      </c>
      <c r="E270" s="737">
        <v>2295</v>
      </c>
      <c r="F270" s="737">
        <v>2295</v>
      </c>
      <c r="G270" s="737">
        <v>2295</v>
      </c>
      <c r="H270" s="737">
        <v>2295</v>
      </c>
      <c r="I270" s="737">
        <v>2295</v>
      </c>
      <c r="J270" s="737"/>
      <c r="K270" s="737"/>
      <c r="L270" s="737"/>
      <c r="M270" s="737"/>
      <c r="N270" s="719"/>
      <c r="O270" s="719"/>
      <c r="P270" s="719"/>
      <c r="Q270" s="719"/>
      <c r="R270" s="721"/>
      <c r="S270" s="721"/>
      <c r="T270" s="737">
        <v>0</v>
      </c>
      <c r="U270" s="737">
        <v>250</v>
      </c>
      <c r="V270" s="737">
        <v>720</v>
      </c>
      <c r="W270" s="721"/>
      <c r="X270" s="721"/>
      <c r="Y270" s="721"/>
      <c r="Z270" s="721"/>
      <c r="AA270" s="721"/>
      <c r="AB270" s="721"/>
      <c r="AC270" s="737"/>
      <c r="AD270" s="737"/>
      <c r="AE270" s="721"/>
      <c r="AF270" s="722"/>
      <c r="AG270" s="723" t="s">
        <v>470</v>
      </c>
      <c r="AH270" s="724"/>
      <c r="AI270" s="724"/>
      <c r="AJ270" s="776" t="s">
        <v>502</v>
      </c>
      <c r="AK270" s="723" t="s">
        <v>470</v>
      </c>
      <c r="AL270" s="727"/>
      <c r="AM270" s="727" t="s">
        <v>503</v>
      </c>
      <c r="AN270" s="722">
        <v>720</v>
      </c>
      <c r="AO270" s="727">
        <v>388</v>
      </c>
      <c r="AP270" s="746" t="s">
        <v>442</v>
      </c>
      <c r="AQ270" s="730">
        <v>0</v>
      </c>
      <c r="AR270" s="747">
        <v>332</v>
      </c>
      <c r="AS270" s="746" t="s">
        <v>442</v>
      </c>
      <c r="AT270" s="730">
        <v>0</v>
      </c>
      <c r="AU270" s="748">
        <v>0</v>
      </c>
      <c r="AV270" s="742" t="s">
        <v>443</v>
      </c>
      <c r="AW270" s="730">
        <v>485</v>
      </c>
      <c r="AX270" s="743" t="s">
        <v>444</v>
      </c>
      <c r="AY270" s="730">
        <v>0</v>
      </c>
      <c r="AZ270" s="769">
        <f>T270</f>
        <v>0</v>
      </c>
      <c r="BA270" s="767"/>
      <c r="BB270" s="112"/>
      <c r="BC270" s="112"/>
      <c r="BD270" s="112"/>
      <c r="BE270" s="112"/>
    </row>
    <row r="271" spans="1:57" ht="38.25" customHeight="1" x14ac:dyDescent="0.25">
      <c r="A271" s="629"/>
      <c r="B271" s="503"/>
      <c r="C271" s="503"/>
      <c r="D271" s="122" t="s">
        <v>330</v>
      </c>
      <c r="E271" s="736">
        <v>112632300</v>
      </c>
      <c r="F271" s="736">
        <v>112632300</v>
      </c>
      <c r="G271" s="736">
        <v>112632300</v>
      </c>
      <c r="H271" s="736">
        <v>112632300</v>
      </c>
      <c r="I271" s="736">
        <v>112632300</v>
      </c>
      <c r="J271" s="736"/>
      <c r="K271" s="736"/>
      <c r="L271" s="736"/>
      <c r="M271" s="736"/>
      <c r="N271" s="736"/>
      <c r="O271" s="736"/>
      <c r="P271" s="736"/>
      <c r="Q271" s="736"/>
      <c r="R271" s="736"/>
      <c r="S271" s="777"/>
      <c r="T271" s="736">
        <v>6996250</v>
      </c>
      <c r="U271" s="736">
        <v>39351750</v>
      </c>
      <c r="V271" s="736">
        <v>46473350</v>
      </c>
      <c r="W271" s="765"/>
      <c r="X271" s="765"/>
      <c r="Y271" s="765"/>
      <c r="Z271" s="765"/>
      <c r="AA271" s="765"/>
      <c r="AB271" s="765"/>
      <c r="AC271" s="778"/>
      <c r="AD271" s="778"/>
      <c r="AE271" s="765"/>
      <c r="AF271" s="510"/>
      <c r="AG271" s="510"/>
      <c r="AH271" s="510"/>
      <c r="AI271" s="510"/>
      <c r="AJ271" s="510"/>
      <c r="AK271" s="510"/>
      <c r="AL271" s="510"/>
      <c r="AM271" s="510"/>
      <c r="AN271" s="510"/>
      <c r="AO271" s="510"/>
      <c r="AP271" s="746" t="s">
        <v>445</v>
      </c>
      <c r="AQ271" s="730">
        <v>260</v>
      </c>
      <c r="AR271" s="619"/>
      <c r="AS271" s="746" t="s">
        <v>445</v>
      </c>
      <c r="AT271" s="730">
        <v>225</v>
      </c>
      <c r="AU271" s="619"/>
      <c r="AV271" s="742" t="s">
        <v>446</v>
      </c>
      <c r="AW271" s="730">
        <v>110</v>
      </c>
      <c r="AX271" s="743" t="s">
        <v>447</v>
      </c>
      <c r="AY271" s="730">
        <v>0</v>
      </c>
      <c r="AZ271" s="619"/>
      <c r="BA271" s="510"/>
      <c r="BB271" s="112"/>
      <c r="BC271" s="112"/>
      <c r="BD271" s="112"/>
      <c r="BE271" s="112"/>
    </row>
    <row r="272" spans="1:57" ht="15.75" customHeight="1" x14ac:dyDescent="0.25">
      <c r="A272" s="629"/>
      <c r="B272" s="503"/>
      <c r="C272" s="503"/>
      <c r="D272" s="123" t="s">
        <v>332</v>
      </c>
      <c r="E272" s="737">
        <v>0</v>
      </c>
      <c r="F272" s="737">
        <v>0</v>
      </c>
      <c r="G272" s="737">
        <v>0</v>
      </c>
      <c r="H272" s="737">
        <v>0</v>
      </c>
      <c r="I272" s="737">
        <v>0</v>
      </c>
      <c r="J272" s="737"/>
      <c r="K272" s="737"/>
      <c r="L272" s="737"/>
      <c r="M272" s="737"/>
      <c r="N272" s="737"/>
      <c r="O272" s="737"/>
      <c r="P272" s="737"/>
      <c r="Q272" s="737"/>
      <c r="R272" s="737"/>
      <c r="S272" s="738"/>
      <c r="T272" s="737">
        <v>0</v>
      </c>
      <c r="U272" s="737">
        <v>0</v>
      </c>
      <c r="V272" s="737">
        <v>0</v>
      </c>
      <c r="W272" s="738"/>
      <c r="X272" s="738"/>
      <c r="Y272" s="738"/>
      <c r="Z272" s="738"/>
      <c r="AA272" s="738"/>
      <c r="AB272" s="738"/>
      <c r="AC272" s="738"/>
      <c r="AD272" s="738"/>
      <c r="AE272" s="738"/>
      <c r="AF272" s="510"/>
      <c r="AG272" s="510"/>
      <c r="AH272" s="510"/>
      <c r="AI272" s="510"/>
      <c r="AJ272" s="510"/>
      <c r="AK272" s="510"/>
      <c r="AL272" s="510"/>
      <c r="AM272" s="510"/>
      <c r="AN272" s="510"/>
      <c r="AO272" s="510"/>
      <c r="AP272" s="746" t="s">
        <v>448</v>
      </c>
      <c r="AQ272" s="730">
        <v>70</v>
      </c>
      <c r="AR272" s="619"/>
      <c r="AS272" s="746" t="s">
        <v>448</v>
      </c>
      <c r="AT272" s="730">
        <v>40</v>
      </c>
      <c r="AU272" s="619"/>
      <c r="AV272" s="742" t="s">
        <v>449</v>
      </c>
      <c r="AW272" s="730">
        <v>3</v>
      </c>
      <c r="AX272" s="743" t="s">
        <v>450</v>
      </c>
      <c r="AY272" s="730">
        <v>0</v>
      </c>
      <c r="AZ272" s="619"/>
      <c r="BA272" s="510"/>
      <c r="BB272" s="112"/>
      <c r="BC272" s="112"/>
      <c r="BD272" s="112"/>
      <c r="BE272" s="112"/>
    </row>
    <row r="273" spans="1:57" ht="38.25" customHeight="1" x14ac:dyDescent="0.25">
      <c r="A273" s="629"/>
      <c r="B273" s="503"/>
      <c r="C273" s="503"/>
      <c r="D273" s="122" t="s">
        <v>333</v>
      </c>
      <c r="E273" s="736">
        <v>4840990</v>
      </c>
      <c r="F273" s="736">
        <v>4840990</v>
      </c>
      <c r="G273" s="736">
        <v>4840990</v>
      </c>
      <c r="H273" s="736">
        <v>4840990</v>
      </c>
      <c r="I273" s="736">
        <v>4840990</v>
      </c>
      <c r="J273" s="737"/>
      <c r="K273" s="737"/>
      <c r="L273" s="737"/>
      <c r="M273" s="737"/>
      <c r="N273" s="737"/>
      <c r="O273" s="737"/>
      <c r="P273" s="737"/>
      <c r="Q273" s="737"/>
      <c r="R273" s="737"/>
      <c r="S273" s="750"/>
      <c r="T273" s="736">
        <v>1934450</v>
      </c>
      <c r="U273" s="736">
        <v>3891648</v>
      </c>
      <c r="V273" s="736">
        <v>4840990.05</v>
      </c>
      <c r="W273" s="765"/>
      <c r="X273" s="765"/>
      <c r="Y273" s="765"/>
      <c r="Z273" s="765"/>
      <c r="AA273" s="765"/>
      <c r="AB273" s="765"/>
      <c r="AC273" s="765"/>
      <c r="AD273" s="765"/>
      <c r="AE273" s="765"/>
      <c r="AF273" s="510"/>
      <c r="AG273" s="510"/>
      <c r="AH273" s="510"/>
      <c r="AI273" s="510"/>
      <c r="AJ273" s="510"/>
      <c r="AK273" s="510"/>
      <c r="AL273" s="510"/>
      <c r="AM273" s="510"/>
      <c r="AN273" s="510"/>
      <c r="AO273" s="510"/>
      <c r="AP273" s="746" t="s">
        <v>451</v>
      </c>
      <c r="AQ273" s="730">
        <v>15</v>
      </c>
      <c r="AR273" s="619"/>
      <c r="AS273" s="746" t="s">
        <v>451</v>
      </c>
      <c r="AT273" s="730">
        <v>15</v>
      </c>
      <c r="AU273" s="619"/>
      <c r="AV273" s="742" t="s">
        <v>452</v>
      </c>
      <c r="AW273" s="730">
        <v>0</v>
      </c>
      <c r="AX273" s="743" t="s">
        <v>453</v>
      </c>
      <c r="AY273" s="730">
        <v>0</v>
      </c>
      <c r="AZ273" s="619"/>
      <c r="BA273" s="510"/>
      <c r="BB273" s="112"/>
      <c r="BC273" s="112"/>
      <c r="BD273" s="112"/>
      <c r="BE273" s="112"/>
    </row>
    <row r="274" spans="1:57" ht="38.25" customHeight="1" x14ac:dyDescent="0.25">
      <c r="A274" s="629"/>
      <c r="B274" s="503"/>
      <c r="C274" s="503"/>
      <c r="D274" s="123" t="s">
        <v>334</v>
      </c>
      <c r="E274" s="737">
        <v>0</v>
      </c>
      <c r="F274" s="737">
        <v>0</v>
      </c>
      <c r="G274" s="737">
        <v>0</v>
      </c>
      <c r="H274" s="737">
        <v>0</v>
      </c>
      <c r="I274" s="737">
        <v>0</v>
      </c>
      <c r="J274" s="737"/>
      <c r="K274" s="737"/>
      <c r="L274" s="737"/>
      <c r="M274" s="737"/>
      <c r="N274" s="737"/>
      <c r="O274" s="737"/>
      <c r="P274" s="737"/>
      <c r="Q274" s="737"/>
      <c r="R274" s="737"/>
      <c r="S274" s="737"/>
      <c r="T274" s="737">
        <v>0</v>
      </c>
      <c r="U274" s="737">
        <f>U270+U272</f>
        <v>250</v>
      </c>
      <c r="V274" s="737">
        <f t="shared" ref="V274:V275" si="166">V270+V272</f>
        <v>720</v>
      </c>
      <c r="W274" s="737"/>
      <c r="X274" s="737"/>
      <c r="Y274" s="737"/>
      <c r="Z274" s="737"/>
      <c r="AA274" s="737"/>
      <c r="AB274" s="737"/>
      <c r="AC274" s="737"/>
      <c r="AD274" s="737"/>
      <c r="AE274" s="737"/>
      <c r="AF274" s="510"/>
      <c r="AG274" s="510"/>
      <c r="AH274" s="510"/>
      <c r="AI274" s="510"/>
      <c r="AJ274" s="510"/>
      <c r="AK274" s="510"/>
      <c r="AL274" s="510"/>
      <c r="AM274" s="510"/>
      <c r="AN274" s="510"/>
      <c r="AO274" s="510"/>
      <c r="AP274" s="746" t="s">
        <v>454</v>
      </c>
      <c r="AQ274" s="730">
        <v>42</v>
      </c>
      <c r="AR274" s="619"/>
      <c r="AS274" s="746" t="s">
        <v>454</v>
      </c>
      <c r="AT274" s="730">
        <v>42</v>
      </c>
      <c r="AU274" s="619"/>
      <c r="AV274" s="742" t="s">
        <v>455</v>
      </c>
      <c r="AW274" s="730">
        <v>0</v>
      </c>
      <c r="AX274" s="743" t="s">
        <v>456</v>
      </c>
      <c r="AY274" s="730">
        <v>0</v>
      </c>
      <c r="AZ274" s="619"/>
      <c r="BA274" s="510"/>
      <c r="BB274" s="112"/>
      <c r="BC274" s="112"/>
      <c r="BD274" s="112"/>
      <c r="BE274" s="112"/>
    </row>
    <row r="275" spans="1:57" ht="15.75" customHeight="1" x14ac:dyDescent="0.25">
      <c r="A275" s="629"/>
      <c r="B275" s="503"/>
      <c r="C275" s="503"/>
      <c r="D275" s="643" t="s">
        <v>335</v>
      </c>
      <c r="E275" s="740">
        <f t="shared" ref="E275:H275" si="167">E271+E273</f>
        <v>117473290</v>
      </c>
      <c r="F275" s="740">
        <f t="shared" si="167"/>
        <v>117473290</v>
      </c>
      <c r="G275" s="740">
        <f t="shared" si="167"/>
        <v>117473290</v>
      </c>
      <c r="H275" s="740">
        <f t="shared" si="167"/>
        <v>117473290</v>
      </c>
      <c r="I275" s="740">
        <f t="shared" ref="I275" si="168">I271+I273</f>
        <v>117473290</v>
      </c>
      <c r="J275" s="740"/>
      <c r="K275" s="740"/>
      <c r="L275" s="740"/>
      <c r="M275" s="740"/>
      <c r="N275" s="740"/>
      <c r="O275" s="740"/>
      <c r="P275" s="740"/>
      <c r="Q275" s="740"/>
      <c r="R275" s="740"/>
      <c r="S275" s="740"/>
      <c r="T275" s="740">
        <f t="shared" ref="T275:U275" si="169">T271+T273</f>
        <v>8930700</v>
      </c>
      <c r="U275" s="740">
        <f t="shared" si="169"/>
        <v>43243398</v>
      </c>
      <c r="V275" s="740">
        <f t="shared" si="166"/>
        <v>51314340.049999997</v>
      </c>
      <c r="W275" s="740"/>
      <c r="X275" s="740"/>
      <c r="Y275" s="740"/>
      <c r="Z275" s="740"/>
      <c r="AA275" s="740"/>
      <c r="AB275" s="740"/>
      <c r="AC275" s="740"/>
      <c r="AD275" s="740"/>
      <c r="AE275" s="740"/>
      <c r="AF275" s="510"/>
      <c r="AG275" s="510"/>
      <c r="AH275" s="510"/>
      <c r="AI275" s="510"/>
      <c r="AJ275" s="510"/>
      <c r="AK275" s="510"/>
      <c r="AL275" s="510"/>
      <c r="AM275" s="510"/>
      <c r="AN275" s="510"/>
      <c r="AO275" s="510"/>
      <c r="AP275" s="746" t="s">
        <v>457</v>
      </c>
      <c r="AQ275" s="730">
        <v>1</v>
      </c>
      <c r="AR275" s="619"/>
      <c r="AS275" s="746" t="s">
        <v>457</v>
      </c>
      <c r="AT275" s="730">
        <v>10</v>
      </c>
      <c r="AU275" s="619"/>
      <c r="AV275" s="742" t="s">
        <v>458</v>
      </c>
      <c r="AW275" s="730">
        <v>125</v>
      </c>
      <c r="AX275" s="743" t="s">
        <v>459</v>
      </c>
      <c r="AY275" s="730">
        <v>720</v>
      </c>
      <c r="AZ275" s="619"/>
      <c r="BA275" s="510"/>
      <c r="BB275" s="112"/>
      <c r="BC275" s="112"/>
      <c r="BD275" s="112"/>
      <c r="BE275" s="112"/>
    </row>
    <row r="276" spans="1:57" ht="26.25" customHeight="1" thickBot="1" x14ac:dyDescent="0.3">
      <c r="A276" s="629"/>
      <c r="B276" s="503"/>
      <c r="C276" s="569"/>
      <c r="D276" s="644"/>
      <c r="E276" s="511"/>
      <c r="F276" s="511"/>
      <c r="G276" s="511"/>
      <c r="H276" s="511"/>
      <c r="I276" s="511"/>
      <c r="J276" s="511"/>
      <c r="K276" s="511"/>
      <c r="L276" s="511"/>
      <c r="M276" s="511"/>
      <c r="N276" s="511"/>
      <c r="O276" s="511"/>
      <c r="P276" s="511"/>
      <c r="Q276" s="511"/>
      <c r="R276" s="511"/>
      <c r="S276" s="511"/>
      <c r="T276" s="511"/>
      <c r="U276" s="511"/>
      <c r="V276" s="511"/>
      <c r="W276" s="511"/>
      <c r="X276" s="511"/>
      <c r="Y276" s="511"/>
      <c r="Z276" s="511"/>
      <c r="AA276" s="511"/>
      <c r="AB276" s="511"/>
      <c r="AC276" s="511"/>
      <c r="AD276" s="511"/>
      <c r="AE276" s="511"/>
      <c r="AF276" s="511"/>
      <c r="AG276" s="511"/>
      <c r="AH276" s="511"/>
      <c r="AI276" s="511"/>
      <c r="AJ276" s="511"/>
      <c r="AK276" s="511"/>
      <c r="AL276" s="511"/>
      <c r="AM276" s="511"/>
      <c r="AN276" s="511"/>
      <c r="AO276" s="511"/>
      <c r="AP276" s="746" t="s">
        <v>460</v>
      </c>
      <c r="AQ276" s="730">
        <v>0</v>
      </c>
      <c r="AR276" s="620"/>
      <c r="AS276" s="746" t="s">
        <v>460</v>
      </c>
      <c r="AT276" s="730">
        <v>0</v>
      </c>
      <c r="AU276" s="620"/>
      <c r="AV276" s="742" t="s">
        <v>461</v>
      </c>
      <c r="AW276" s="730">
        <v>0</v>
      </c>
      <c r="AX276" s="745"/>
      <c r="AY276" s="741"/>
      <c r="AZ276" s="620"/>
      <c r="BA276" s="511"/>
      <c r="BB276" s="112"/>
      <c r="BC276" s="112"/>
      <c r="BD276" s="112"/>
      <c r="BE276" s="112"/>
    </row>
    <row r="277" spans="1:57" ht="22.5" customHeight="1" x14ac:dyDescent="0.25">
      <c r="A277" s="629"/>
      <c r="B277" s="503"/>
      <c r="C277" s="634" t="s">
        <v>471</v>
      </c>
      <c r="D277" s="121" t="s">
        <v>327</v>
      </c>
      <c r="E277" s="737">
        <v>2295</v>
      </c>
      <c r="F277" s="737">
        <v>2295</v>
      </c>
      <c r="G277" s="737">
        <v>2295</v>
      </c>
      <c r="H277" s="737">
        <v>2295</v>
      </c>
      <c r="I277" s="737">
        <v>2295</v>
      </c>
      <c r="J277" s="737"/>
      <c r="K277" s="737"/>
      <c r="L277" s="737"/>
      <c r="M277" s="737"/>
      <c r="N277" s="719"/>
      <c r="O277" s="719"/>
      <c r="P277" s="719"/>
      <c r="Q277" s="719"/>
      <c r="R277" s="721"/>
      <c r="S277" s="721"/>
      <c r="T277" s="721">
        <v>53</v>
      </c>
      <c r="U277" s="737">
        <v>556</v>
      </c>
      <c r="V277" s="737">
        <v>465</v>
      </c>
      <c r="W277" s="721"/>
      <c r="X277" s="721"/>
      <c r="Y277" s="721"/>
      <c r="Z277" s="721"/>
      <c r="AA277" s="721"/>
      <c r="AB277" s="721"/>
      <c r="AC277" s="737"/>
      <c r="AD277" s="737"/>
      <c r="AE277" s="721"/>
      <c r="AF277" s="722"/>
      <c r="AG277" s="723" t="s">
        <v>471</v>
      </c>
      <c r="AH277" s="724"/>
      <c r="AI277" s="724"/>
      <c r="AJ277" s="776" t="s">
        <v>502</v>
      </c>
      <c r="AK277" s="723" t="s">
        <v>471</v>
      </c>
      <c r="AL277" s="727"/>
      <c r="AM277" s="727" t="s">
        <v>503</v>
      </c>
      <c r="AN277" s="722">
        <v>465</v>
      </c>
      <c r="AO277" s="727">
        <v>193</v>
      </c>
      <c r="AP277" s="746" t="s">
        <v>442</v>
      </c>
      <c r="AQ277" s="730">
        <v>0</v>
      </c>
      <c r="AR277" s="747">
        <v>272</v>
      </c>
      <c r="AS277" s="746" t="s">
        <v>442</v>
      </c>
      <c r="AT277" s="730">
        <v>0</v>
      </c>
      <c r="AU277" s="748">
        <v>0</v>
      </c>
      <c r="AV277" s="742" t="s">
        <v>443</v>
      </c>
      <c r="AW277" s="730">
        <v>292</v>
      </c>
      <c r="AX277" s="743" t="s">
        <v>444</v>
      </c>
      <c r="AY277" s="730">
        <v>0</v>
      </c>
      <c r="AZ277" s="769">
        <f>T277</f>
        <v>53</v>
      </c>
      <c r="BA277" s="767"/>
      <c r="BB277" s="112"/>
      <c r="BC277" s="112"/>
      <c r="BD277" s="112"/>
      <c r="BE277" s="112"/>
    </row>
    <row r="278" spans="1:57" ht="38.25" customHeight="1" x14ac:dyDescent="0.25">
      <c r="A278" s="629"/>
      <c r="B278" s="503"/>
      <c r="C278" s="503"/>
      <c r="D278" s="122" t="s">
        <v>330</v>
      </c>
      <c r="E278" s="736">
        <v>112632300</v>
      </c>
      <c r="F278" s="736">
        <v>112632300</v>
      </c>
      <c r="G278" s="736">
        <v>112632300</v>
      </c>
      <c r="H278" s="736">
        <v>112632300</v>
      </c>
      <c r="I278" s="736">
        <v>112632300</v>
      </c>
      <c r="J278" s="736"/>
      <c r="K278" s="736"/>
      <c r="L278" s="736"/>
      <c r="M278" s="736"/>
      <c r="N278" s="736"/>
      <c r="O278" s="736"/>
      <c r="P278" s="736"/>
      <c r="Q278" s="736"/>
      <c r="R278" s="736"/>
      <c r="S278" s="777"/>
      <c r="T278" s="736">
        <v>6996250</v>
      </c>
      <c r="U278" s="736">
        <v>39351750</v>
      </c>
      <c r="V278" s="736">
        <v>46473350</v>
      </c>
      <c r="W278" s="765"/>
      <c r="X278" s="765"/>
      <c r="Y278" s="765"/>
      <c r="Z278" s="765"/>
      <c r="AA278" s="765"/>
      <c r="AB278" s="765"/>
      <c r="AC278" s="778"/>
      <c r="AD278" s="778"/>
      <c r="AE278" s="765"/>
      <c r="AF278" s="510"/>
      <c r="AG278" s="510"/>
      <c r="AH278" s="510"/>
      <c r="AI278" s="510"/>
      <c r="AJ278" s="510"/>
      <c r="AK278" s="510"/>
      <c r="AL278" s="510"/>
      <c r="AM278" s="510"/>
      <c r="AN278" s="510"/>
      <c r="AO278" s="510"/>
      <c r="AP278" s="746" t="s">
        <v>445</v>
      </c>
      <c r="AQ278" s="730">
        <v>32</v>
      </c>
      <c r="AR278" s="619"/>
      <c r="AS278" s="746" t="s">
        <v>445</v>
      </c>
      <c r="AT278" s="730">
        <v>55</v>
      </c>
      <c r="AU278" s="619"/>
      <c r="AV278" s="742" t="s">
        <v>446</v>
      </c>
      <c r="AW278" s="730">
        <v>0</v>
      </c>
      <c r="AX278" s="743" t="s">
        <v>447</v>
      </c>
      <c r="AY278" s="730">
        <v>0</v>
      </c>
      <c r="AZ278" s="619"/>
      <c r="BA278" s="510"/>
      <c r="BB278" s="112"/>
      <c r="BC278" s="112"/>
      <c r="BD278" s="112"/>
      <c r="BE278" s="112"/>
    </row>
    <row r="279" spans="1:57" ht="15.75" customHeight="1" x14ac:dyDescent="0.25">
      <c r="A279" s="629"/>
      <c r="B279" s="503"/>
      <c r="C279" s="503"/>
      <c r="D279" s="123" t="s">
        <v>332</v>
      </c>
      <c r="E279" s="737">
        <v>0</v>
      </c>
      <c r="F279" s="737">
        <v>0</v>
      </c>
      <c r="G279" s="737">
        <v>0</v>
      </c>
      <c r="H279" s="737">
        <v>0</v>
      </c>
      <c r="I279" s="737">
        <v>0</v>
      </c>
      <c r="J279" s="737"/>
      <c r="K279" s="737"/>
      <c r="L279" s="737"/>
      <c r="M279" s="737"/>
      <c r="N279" s="737"/>
      <c r="O279" s="737"/>
      <c r="P279" s="737"/>
      <c r="Q279" s="737"/>
      <c r="R279" s="737"/>
      <c r="S279" s="738"/>
      <c r="T279" s="737">
        <v>0</v>
      </c>
      <c r="U279" s="737">
        <v>0</v>
      </c>
      <c r="V279" s="737">
        <v>0</v>
      </c>
      <c r="W279" s="738"/>
      <c r="X279" s="738"/>
      <c r="Y279" s="738"/>
      <c r="Z279" s="738"/>
      <c r="AA279" s="738"/>
      <c r="AB279" s="738"/>
      <c r="AC279" s="738"/>
      <c r="AD279" s="738"/>
      <c r="AE279" s="738"/>
      <c r="AF279" s="510"/>
      <c r="AG279" s="510"/>
      <c r="AH279" s="510"/>
      <c r="AI279" s="510"/>
      <c r="AJ279" s="510"/>
      <c r="AK279" s="510"/>
      <c r="AL279" s="510"/>
      <c r="AM279" s="510"/>
      <c r="AN279" s="510"/>
      <c r="AO279" s="510"/>
      <c r="AP279" s="746" t="s">
        <v>448</v>
      </c>
      <c r="AQ279" s="730">
        <v>111</v>
      </c>
      <c r="AR279" s="619"/>
      <c r="AS279" s="746" t="s">
        <v>448</v>
      </c>
      <c r="AT279" s="730">
        <v>95</v>
      </c>
      <c r="AU279" s="619"/>
      <c r="AV279" s="742" t="s">
        <v>449</v>
      </c>
      <c r="AW279" s="730">
        <v>0</v>
      </c>
      <c r="AX279" s="743" t="s">
        <v>450</v>
      </c>
      <c r="AY279" s="730">
        <v>1</v>
      </c>
      <c r="AZ279" s="619"/>
      <c r="BA279" s="510"/>
      <c r="BB279" s="112"/>
      <c r="BC279" s="112"/>
      <c r="BD279" s="112"/>
      <c r="BE279" s="112"/>
    </row>
    <row r="280" spans="1:57" ht="38.25" customHeight="1" x14ac:dyDescent="0.25">
      <c r="A280" s="629"/>
      <c r="B280" s="503"/>
      <c r="C280" s="503"/>
      <c r="D280" s="122" t="s">
        <v>333</v>
      </c>
      <c r="E280" s="736">
        <v>4840990</v>
      </c>
      <c r="F280" s="736">
        <v>4840990</v>
      </c>
      <c r="G280" s="736">
        <v>4840990</v>
      </c>
      <c r="H280" s="736">
        <v>4840990</v>
      </c>
      <c r="I280" s="736">
        <v>4840990</v>
      </c>
      <c r="J280" s="737"/>
      <c r="K280" s="737"/>
      <c r="L280" s="737"/>
      <c r="M280" s="737"/>
      <c r="N280" s="737"/>
      <c r="O280" s="737"/>
      <c r="P280" s="737"/>
      <c r="Q280" s="737"/>
      <c r="R280" s="737"/>
      <c r="S280" s="750"/>
      <c r="T280" s="736">
        <v>1934450</v>
      </c>
      <c r="U280" s="736">
        <v>3891648</v>
      </c>
      <c r="V280" s="736">
        <v>4840990.05</v>
      </c>
      <c r="W280" s="765"/>
      <c r="X280" s="765"/>
      <c r="Y280" s="765"/>
      <c r="Z280" s="765"/>
      <c r="AA280" s="765"/>
      <c r="AB280" s="765"/>
      <c r="AC280" s="765"/>
      <c r="AD280" s="765"/>
      <c r="AE280" s="765"/>
      <c r="AF280" s="510"/>
      <c r="AG280" s="510"/>
      <c r="AH280" s="510"/>
      <c r="AI280" s="510"/>
      <c r="AJ280" s="510"/>
      <c r="AK280" s="510"/>
      <c r="AL280" s="510"/>
      <c r="AM280" s="510"/>
      <c r="AN280" s="510"/>
      <c r="AO280" s="510"/>
      <c r="AP280" s="746" t="s">
        <v>451</v>
      </c>
      <c r="AQ280" s="730">
        <v>16</v>
      </c>
      <c r="AR280" s="619"/>
      <c r="AS280" s="746" t="s">
        <v>451</v>
      </c>
      <c r="AT280" s="730">
        <v>26</v>
      </c>
      <c r="AU280" s="619"/>
      <c r="AV280" s="742" t="s">
        <v>452</v>
      </c>
      <c r="AW280" s="730">
        <v>0</v>
      </c>
      <c r="AX280" s="743" t="s">
        <v>453</v>
      </c>
      <c r="AY280" s="730">
        <v>0</v>
      </c>
      <c r="AZ280" s="619"/>
      <c r="BA280" s="510"/>
      <c r="BB280" s="112"/>
      <c r="BC280" s="112"/>
      <c r="BD280" s="112"/>
      <c r="BE280" s="112"/>
    </row>
    <row r="281" spans="1:57" ht="38.25" customHeight="1" x14ac:dyDescent="0.25">
      <c r="A281" s="629"/>
      <c r="B281" s="503"/>
      <c r="C281" s="503"/>
      <c r="D281" s="123" t="s">
        <v>334</v>
      </c>
      <c r="E281" s="737">
        <v>0</v>
      </c>
      <c r="F281" s="737">
        <v>0</v>
      </c>
      <c r="G281" s="737">
        <v>0</v>
      </c>
      <c r="H281" s="737">
        <v>0</v>
      </c>
      <c r="I281" s="737">
        <v>0</v>
      </c>
      <c r="J281" s="737"/>
      <c r="K281" s="737"/>
      <c r="L281" s="737"/>
      <c r="M281" s="737"/>
      <c r="N281" s="737"/>
      <c r="O281" s="737"/>
      <c r="P281" s="737"/>
      <c r="Q281" s="737"/>
      <c r="R281" s="737"/>
      <c r="S281" s="737"/>
      <c r="T281" s="737">
        <v>0</v>
      </c>
      <c r="U281" s="737">
        <f>U277+U279</f>
        <v>556</v>
      </c>
      <c r="V281" s="737">
        <f t="shared" ref="V281:V282" si="170">V277+V279</f>
        <v>465</v>
      </c>
      <c r="W281" s="737"/>
      <c r="X281" s="737"/>
      <c r="Y281" s="737"/>
      <c r="Z281" s="737"/>
      <c r="AA281" s="737"/>
      <c r="AB281" s="737"/>
      <c r="AC281" s="737"/>
      <c r="AD281" s="737"/>
      <c r="AE281" s="737"/>
      <c r="AF281" s="510"/>
      <c r="AG281" s="510"/>
      <c r="AH281" s="510"/>
      <c r="AI281" s="510"/>
      <c r="AJ281" s="510"/>
      <c r="AK281" s="510"/>
      <c r="AL281" s="510"/>
      <c r="AM281" s="510"/>
      <c r="AN281" s="510"/>
      <c r="AO281" s="510"/>
      <c r="AP281" s="746" t="s">
        <v>454</v>
      </c>
      <c r="AQ281" s="730">
        <v>30</v>
      </c>
      <c r="AR281" s="619"/>
      <c r="AS281" s="746" t="s">
        <v>454</v>
      </c>
      <c r="AT281" s="730">
        <v>75</v>
      </c>
      <c r="AU281" s="619"/>
      <c r="AV281" s="742" t="s">
        <v>455</v>
      </c>
      <c r="AW281" s="730">
        <v>0</v>
      </c>
      <c r="AX281" s="743" t="s">
        <v>456</v>
      </c>
      <c r="AY281" s="730">
        <v>0</v>
      </c>
      <c r="AZ281" s="619"/>
      <c r="BA281" s="510"/>
      <c r="BB281" s="112"/>
      <c r="BC281" s="112"/>
      <c r="BD281" s="112"/>
      <c r="BE281" s="112"/>
    </row>
    <row r="282" spans="1:57" ht="15.75" customHeight="1" x14ac:dyDescent="0.25">
      <c r="A282" s="629"/>
      <c r="B282" s="503"/>
      <c r="C282" s="503"/>
      <c r="D282" s="643" t="s">
        <v>335</v>
      </c>
      <c r="E282" s="740">
        <f t="shared" ref="E282:H282" si="171">E278+E280</f>
        <v>117473290</v>
      </c>
      <c r="F282" s="740">
        <f t="shared" si="171"/>
        <v>117473290</v>
      </c>
      <c r="G282" s="740">
        <f t="shared" si="171"/>
        <v>117473290</v>
      </c>
      <c r="H282" s="740">
        <f t="shared" si="171"/>
        <v>117473290</v>
      </c>
      <c r="I282" s="740">
        <f t="shared" ref="I282" si="172">I278+I280</f>
        <v>117473290</v>
      </c>
      <c r="J282" s="740"/>
      <c r="K282" s="740"/>
      <c r="L282" s="740"/>
      <c r="M282" s="740"/>
      <c r="N282" s="740"/>
      <c r="O282" s="740"/>
      <c r="P282" s="740"/>
      <c r="Q282" s="740"/>
      <c r="R282" s="740"/>
      <c r="S282" s="740"/>
      <c r="T282" s="740">
        <f t="shared" ref="T282:U282" si="173">T278+T280</f>
        <v>8930700</v>
      </c>
      <c r="U282" s="740">
        <f t="shared" si="173"/>
        <v>43243398</v>
      </c>
      <c r="V282" s="740">
        <f t="shared" si="170"/>
        <v>51314340.049999997</v>
      </c>
      <c r="W282" s="740"/>
      <c r="X282" s="740"/>
      <c r="Y282" s="740"/>
      <c r="Z282" s="740"/>
      <c r="AA282" s="740"/>
      <c r="AB282" s="740"/>
      <c r="AC282" s="740"/>
      <c r="AD282" s="740"/>
      <c r="AE282" s="740"/>
      <c r="AF282" s="510"/>
      <c r="AG282" s="510"/>
      <c r="AH282" s="510"/>
      <c r="AI282" s="510"/>
      <c r="AJ282" s="510"/>
      <c r="AK282" s="510"/>
      <c r="AL282" s="510"/>
      <c r="AM282" s="510"/>
      <c r="AN282" s="510"/>
      <c r="AO282" s="510"/>
      <c r="AP282" s="746" t="s">
        <v>457</v>
      </c>
      <c r="AQ282" s="730">
        <v>4</v>
      </c>
      <c r="AR282" s="619"/>
      <c r="AS282" s="746" t="s">
        <v>457</v>
      </c>
      <c r="AT282" s="730">
        <v>21</v>
      </c>
      <c r="AU282" s="619"/>
      <c r="AV282" s="742" t="s">
        <v>458</v>
      </c>
      <c r="AW282" s="730">
        <v>173</v>
      </c>
      <c r="AX282" s="743" t="s">
        <v>459</v>
      </c>
      <c r="AY282" s="730">
        <v>464</v>
      </c>
      <c r="AZ282" s="619"/>
      <c r="BA282" s="510"/>
      <c r="BB282" s="112"/>
      <c r="BC282" s="112"/>
      <c r="BD282" s="112"/>
      <c r="BE282" s="112"/>
    </row>
    <row r="283" spans="1:57" ht="26.25" customHeight="1" thickBot="1" x14ac:dyDescent="0.3">
      <c r="A283" s="629"/>
      <c r="B283" s="503"/>
      <c r="C283" s="569"/>
      <c r="D283" s="644"/>
      <c r="E283" s="511"/>
      <c r="F283" s="511"/>
      <c r="G283" s="511"/>
      <c r="H283" s="511"/>
      <c r="I283" s="511"/>
      <c r="J283" s="511"/>
      <c r="K283" s="511"/>
      <c r="L283" s="511"/>
      <c r="M283" s="511"/>
      <c r="N283" s="511"/>
      <c r="O283" s="511"/>
      <c r="P283" s="511"/>
      <c r="Q283" s="511"/>
      <c r="R283" s="511"/>
      <c r="S283" s="511"/>
      <c r="T283" s="511"/>
      <c r="U283" s="511"/>
      <c r="V283" s="511"/>
      <c r="W283" s="511"/>
      <c r="X283" s="511"/>
      <c r="Y283" s="511"/>
      <c r="Z283" s="511"/>
      <c r="AA283" s="511"/>
      <c r="AB283" s="511"/>
      <c r="AC283" s="511"/>
      <c r="AD283" s="511"/>
      <c r="AE283" s="511"/>
      <c r="AF283" s="511"/>
      <c r="AG283" s="511"/>
      <c r="AH283" s="511"/>
      <c r="AI283" s="511"/>
      <c r="AJ283" s="511"/>
      <c r="AK283" s="511"/>
      <c r="AL283" s="511"/>
      <c r="AM283" s="511"/>
      <c r="AN283" s="511"/>
      <c r="AO283" s="511"/>
      <c r="AP283" s="746" t="s">
        <v>460</v>
      </c>
      <c r="AQ283" s="730">
        <v>0</v>
      </c>
      <c r="AR283" s="620"/>
      <c r="AS283" s="746" t="s">
        <v>460</v>
      </c>
      <c r="AT283" s="730">
        <v>0</v>
      </c>
      <c r="AU283" s="620"/>
      <c r="AV283" s="742" t="s">
        <v>461</v>
      </c>
      <c r="AW283" s="730">
        <v>0</v>
      </c>
      <c r="AX283" s="745"/>
      <c r="AY283" s="741"/>
      <c r="AZ283" s="620"/>
      <c r="BA283" s="511"/>
      <c r="BB283" s="112"/>
      <c r="BC283" s="112"/>
      <c r="BD283" s="112"/>
      <c r="BE283" s="112"/>
    </row>
    <row r="284" spans="1:57" ht="22.5" customHeight="1" x14ac:dyDescent="0.25">
      <c r="A284" s="629"/>
      <c r="B284" s="503"/>
      <c r="C284" s="634" t="s">
        <v>472</v>
      </c>
      <c r="D284" s="121" t="s">
        <v>327</v>
      </c>
      <c r="E284" s="737">
        <v>2295</v>
      </c>
      <c r="F284" s="737">
        <v>2295</v>
      </c>
      <c r="G284" s="737">
        <v>2295</v>
      </c>
      <c r="H284" s="737">
        <v>2295</v>
      </c>
      <c r="I284" s="737">
        <v>2295</v>
      </c>
      <c r="J284" s="737"/>
      <c r="K284" s="737"/>
      <c r="L284" s="737"/>
      <c r="M284" s="737"/>
      <c r="N284" s="719"/>
      <c r="O284" s="719"/>
      <c r="P284" s="719"/>
      <c r="Q284" s="719"/>
      <c r="R284" s="721"/>
      <c r="S284" s="721"/>
      <c r="T284" s="737">
        <v>0</v>
      </c>
      <c r="U284" s="737">
        <v>36</v>
      </c>
      <c r="V284" s="737">
        <v>807</v>
      </c>
      <c r="W284" s="721"/>
      <c r="X284" s="721"/>
      <c r="Y284" s="721"/>
      <c r="Z284" s="721"/>
      <c r="AA284" s="721"/>
      <c r="AB284" s="721"/>
      <c r="AC284" s="737"/>
      <c r="AD284" s="737"/>
      <c r="AE284" s="721"/>
      <c r="AF284" s="722"/>
      <c r="AG284" s="723" t="s">
        <v>472</v>
      </c>
      <c r="AH284" s="724"/>
      <c r="AI284" s="724"/>
      <c r="AJ284" s="776" t="s">
        <v>502</v>
      </c>
      <c r="AK284" s="723" t="s">
        <v>472</v>
      </c>
      <c r="AL284" s="727"/>
      <c r="AM284" s="727" t="s">
        <v>503</v>
      </c>
      <c r="AN284" s="722">
        <v>807</v>
      </c>
      <c r="AO284" s="727">
        <v>389</v>
      </c>
      <c r="AP284" s="746" t="s">
        <v>442</v>
      </c>
      <c r="AQ284" s="730">
        <v>0</v>
      </c>
      <c r="AR284" s="747">
        <v>418</v>
      </c>
      <c r="AS284" s="746" t="s">
        <v>442</v>
      </c>
      <c r="AT284" s="730">
        <v>377</v>
      </c>
      <c r="AU284" s="748">
        <v>0</v>
      </c>
      <c r="AV284" s="742" t="s">
        <v>443</v>
      </c>
      <c r="AW284" s="730">
        <v>750</v>
      </c>
      <c r="AX284" s="743" t="s">
        <v>444</v>
      </c>
      <c r="AY284" s="730">
        <v>1</v>
      </c>
      <c r="AZ284" s="769">
        <f>T284</f>
        <v>0</v>
      </c>
      <c r="BA284" s="767"/>
      <c r="BB284" s="112"/>
      <c r="BC284" s="112"/>
      <c r="BD284" s="112"/>
      <c r="BE284" s="112"/>
    </row>
    <row r="285" spans="1:57" ht="38.25" customHeight="1" x14ac:dyDescent="0.25">
      <c r="A285" s="629"/>
      <c r="B285" s="503"/>
      <c r="C285" s="503"/>
      <c r="D285" s="122" t="s">
        <v>330</v>
      </c>
      <c r="E285" s="736">
        <v>112632300</v>
      </c>
      <c r="F285" s="736">
        <v>112632300</v>
      </c>
      <c r="G285" s="736">
        <v>112632300</v>
      </c>
      <c r="H285" s="736">
        <v>112632300</v>
      </c>
      <c r="I285" s="736">
        <v>112632300</v>
      </c>
      <c r="J285" s="736"/>
      <c r="K285" s="736"/>
      <c r="L285" s="736"/>
      <c r="M285" s="736"/>
      <c r="N285" s="736"/>
      <c r="O285" s="736"/>
      <c r="P285" s="736"/>
      <c r="Q285" s="736"/>
      <c r="R285" s="736"/>
      <c r="S285" s="777"/>
      <c r="T285" s="736">
        <v>6996250</v>
      </c>
      <c r="U285" s="736">
        <v>39351750</v>
      </c>
      <c r="V285" s="736">
        <v>46473350</v>
      </c>
      <c r="W285" s="765"/>
      <c r="X285" s="765"/>
      <c r="Y285" s="765"/>
      <c r="Z285" s="765"/>
      <c r="AA285" s="765"/>
      <c r="AB285" s="765"/>
      <c r="AC285" s="778"/>
      <c r="AD285" s="778"/>
      <c r="AE285" s="765"/>
      <c r="AF285" s="510"/>
      <c r="AG285" s="510"/>
      <c r="AH285" s="510"/>
      <c r="AI285" s="510"/>
      <c r="AJ285" s="510"/>
      <c r="AK285" s="510"/>
      <c r="AL285" s="510"/>
      <c r="AM285" s="510"/>
      <c r="AN285" s="510"/>
      <c r="AO285" s="510"/>
      <c r="AP285" s="746" t="s">
        <v>445</v>
      </c>
      <c r="AQ285" s="730">
        <v>373</v>
      </c>
      <c r="AR285" s="619"/>
      <c r="AS285" s="746" t="s">
        <v>445</v>
      </c>
      <c r="AT285" s="730">
        <v>0</v>
      </c>
      <c r="AU285" s="619"/>
      <c r="AV285" s="742" t="s">
        <v>446</v>
      </c>
      <c r="AW285" s="730">
        <v>0</v>
      </c>
      <c r="AX285" s="743" t="s">
        <v>447</v>
      </c>
      <c r="AY285" s="730">
        <v>0</v>
      </c>
      <c r="AZ285" s="619"/>
      <c r="BA285" s="510"/>
      <c r="BB285" s="112"/>
      <c r="BC285" s="112"/>
      <c r="BD285" s="112"/>
      <c r="BE285" s="112"/>
    </row>
    <row r="286" spans="1:57" ht="15.75" customHeight="1" x14ac:dyDescent="0.25">
      <c r="A286" s="629"/>
      <c r="B286" s="503"/>
      <c r="C286" s="503"/>
      <c r="D286" s="123" t="s">
        <v>332</v>
      </c>
      <c r="E286" s="737">
        <v>0</v>
      </c>
      <c r="F286" s="737">
        <v>0</v>
      </c>
      <c r="G286" s="737">
        <v>0</v>
      </c>
      <c r="H286" s="737">
        <v>0</v>
      </c>
      <c r="I286" s="737">
        <v>0</v>
      </c>
      <c r="J286" s="737"/>
      <c r="K286" s="737"/>
      <c r="L286" s="737"/>
      <c r="M286" s="737"/>
      <c r="N286" s="737"/>
      <c r="O286" s="737"/>
      <c r="P286" s="737"/>
      <c r="Q286" s="737"/>
      <c r="R286" s="737"/>
      <c r="S286" s="738"/>
      <c r="T286" s="737">
        <v>0</v>
      </c>
      <c r="U286" s="737">
        <v>0</v>
      </c>
      <c r="V286" s="737">
        <v>0</v>
      </c>
      <c r="W286" s="738"/>
      <c r="X286" s="738"/>
      <c r="Y286" s="738"/>
      <c r="Z286" s="738"/>
      <c r="AA286" s="738"/>
      <c r="AB286" s="738"/>
      <c r="AC286" s="738"/>
      <c r="AD286" s="738"/>
      <c r="AE286" s="738"/>
      <c r="AF286" s="510"/>
      <c r="AG286" s="510"/>
      <c r="AH286" s="510"/>
      <c r="AI286" s="510"/>
      <c r="AJ286" s="510"/>
      <c r="AK286" s="510"/>
      <c r="AL286" s="510"/>
      <c r="AM286" s="510"/>
      <c r="AN286" s="510"/>
      <c r="AO286" s="510"/>
      <c r="AP286" s="746" t="s">
        <v>448</v>
      </c>
      <c r="AQ286" s="730">
        <v>2</v>
      </c>
      <c r="AR286" s="619"/>
      <c r="AS286" s="746" t="s">
        <v>448</v>
      </c>
      <c r="AT286" s="730">
        <v>0</v>
      </c>
      <c r="AU286" s="619"/>
      <c r="AV286" s="742" t="s">
        <v>449</v>
      </c>
      <c r="AW286" s="730">
        <v>0</v>
      </c>
      <c r="AX286" s="743" t="s">
        <v>450</v>
      </c>
      <c r="AY286" s="730">
        <v>0</v>
      </c>
      <c r="AZ286" s="619"/>
      <c r="BA286" s="510"/>
      <c r="BB286" s="112"/>
      <c r="BC286" s="112"/>
      <c r="BD286" s="112"/>
      <c r="BE286" s="112"/>
    </row>
    <row r="287" spans="1:57" ht="38.25" customHeight="1" x14ac:dyDescent="0.25">
      <c r="A287" s="629"/>
      <c r="B287" s="503"/>
      <c r="C287" s="503"/>
      <c r="D287" s="122" t="s">
        <v>333</v>
      </c>
      <c r="E287" s="736">
        <v>4840990</v>
      </c>
      <c r="F287" s="736">
        <v>4840990</v>
      </c>
      <c r="G287" s="736">
        <v>4840990</v>
      </c>
      <c r="H287" s="736">
        <v>4840990</v>
      </c>
      <c r="I287" s="736">
        <v>4840990</v>
      </c>
      <c r="J287" s="737"/>
      <c r="K287" s="737"/>
      <c r="L287" s="737"/>
      <c r="M287" s="737"/>
      <c r="N287" s="737"/>
      <c r="O287" s="737"/>
      <c r="P287" s="737"/>
      <c r="Q287" s="737"/>
      <c r="R287" s="737"/>
      <c r="S287" s="750"/>
      <c r="T287" s="736">
        <v>1934450</v>
      </c>
      <c r="U287" s="736">
        <v>3891648</v>
      </c>
      <c r="V287" s="736">
        <v>4840990.05</v>
      </c>
      <c r="W287" s="765"/>
      <c r="X287" s="765"/>
      <c r="Y287" s="765"/>
      <c r="Z287" s="765"/>
      <c r="AA287" s="765"/>
      <c r="AB287" s="765"/>
      <c r="AC287" s="765"/>
      <c r="AD287" s="765"/>
      <c r="AE287" s="765"/>
      <c r="AF287" s="510"/>
      <c r="AG287" s="510"/>
      <c r="AH287" s="510"/>
      <c r="AI287" s="510"/>
      <c r="AJ287" s="510"/>
      <c r="AK287" s="510"/>
      <c r="AL287" s="510"/>
      <c r="AM287" s="510"/>
      <c r="AN287" s="510"/>
      <c r="AO287" s="510"/>
      <c r="AP287" s="746" t="s">
        <v>451</v>
      </c>
      <c r="AQ287" s="730">
        <v>12</v>
      </c>
      <c r="AR287" s="619"/>
      <c r="AS287" s="746" t="s">
        <v>451</v>
      </c>
      <c r="AT287" s="730">
        <v>10</v>
      </c>
      <c r="AU287" s="619"/>
      <c r="AV287" s="742" t="s">
        <v>452</v>
      </c>
      <c r="AW287" s="730">
        <v>0</v>
      </c>
      <c r="AX287" s="743" t="s">
        <v>453</v>
      </c>
      <c r="AY287" s="730">
        <v>0</v>
      </c>
      <c r="AZ287" s="619"/>
      <c r="BA287" s="510"/>
      <c r="BB287" s="112"/>
      <c r="BC287" s="112"/>
      <c r="BD287" s="112"/>
      <c r="BE287" s="112"/>
    </row>
    <row r="288" spans="1:57" ht="38.25" customHeight="1" x14ac:dyDescent="0.25">
      <c r="A288" s="629"/>
      <c r="B288" s="503"/>
      <c r="C288" s="503"/>
      <c r="D288" s="123" t="s">
        <v>334</v>
      </c>
      <c r="E288" s="737">
        <v>0</v>
      </c>
      <c r="F288" s="737">
        <v>0</v>
      </c>
      <c r="G288" s="737">
        <v>0</v>
      </c>
      <c r="H288" s="737">
        <v>0</v>
      </c>
      <c r="I288" s="737">
        <v>0</v>
      </c>
      <c r="J288" s="737"/>
      <c r="K288" s="737"/>
      <c r="L288" s="737"/>
      <c r="M288" s="737"/>
      <c r="N288" s="737"/>
      <c r="O288" s="737"/>
      <c r="P288" s="737"/>
      <c r="Q288" s="737"/>
      <c r="R288" s="737"/>
      <c r="S288" s="737"/>
      <c r="T288" s="737">
        <v>0</v>
      </c>
      <c r="U288" s="737">
        <f>U284+U286</f>
        <v>36</v>
      </c>
      <c r="V288" s="737">
        <f t="shared" ref="V288:V289" si="174">V284+V286</f>
        <v>807</v>
      </c>
      <c r="W288" s="737"/>
      <c r="X288" s="737"/>
      <c r="Y288" s="737"/>
      <c r="Z288" s="737"/>
      <c r="AA288" s="737"/>
      <c r="AB288" s="737"/>
      <c r="AC288" s="737"/>
      <c r="AD288" s="737"/>
      <c r="AE288" s="737"/>
      <c r="AF288" s="510"/>
      <c r="AG288" s="510"/>
      <c r="AH288" s="510"/>
      <c r="AI288" s="510"/>
      <c r="AJ288" s="510"/>
      <c r="AK288" s="510"/>
      <c r="AL288" s="510"/>
      <c r="AM288" s="510"/>
      <c r="AN288" s="510"/>
      <c r="AO288" s="510"/>
      <c r="AP288" s="746" t="s">
        <v>454</v>
      </c>
      <c r="AQ288" s="730">
        <v>2</v>
      </c>
      <c r="AR288" s="619"/>
      <c r="AS288" s="746" t="s">
        <v>454</v>
      </c>
      <c r="AT288" s="730">
        <v>27</v>
      </c>
      <c r="AU288" s="619"/>
      <c r="AV288" s="742" t="s">
        <v>455</v>
      </c>
      <c r="AW288" s="730">
        <v>38</v>
      </c>
      <c r="AX288" s="743" t="s">
        <v>456</v>
      </c>
      <c r="AY288" s="730">
        <v>0</v>
      </c>
      <c r="AZ288" s="619"/>
      <c r="BA288" s="510"/>
      <c r="BB288" s="112"/>
      <c r="BC288" s="112"/>
      <c r="BD288" s="112"/>
      <c r="BE288" s="112"/>
    </row>
    <row r="289" spans="1:57" ht="15.75" customHeight="1" x14ac:dyDescent="0.25">
      <c r="A289" s="629"/>
      <c r="B289" s="503"/>
      <c r="C289" s="503"/>
      <c r="D289" s="643" t="s">
        <v>335</v>
      </c>
      <c r="E289" s="740">
        <f t="shared" ref="E289:H289" si="175">E285+E287</f>
        <v>117473290</v>
      </c>
      <c r="F289" s="740">
        <f t="shared" si="175"/>
        <v>117473290</v>
      </c>
      <c r="G289" s="740">
        <f t="shared" si="175"/>
        <v>117473290</v>
      </c>
      <c r="H289" s="740">
        <f t="shared" si="175"/>
        <v>117473290</v>
      </c>
      <c r="I289" s="740">
        <f t="shared" ref="I289" si="176">I285+I287</f>
        <v>117473290</v>
      </c>
      <c r="J289" s="740"/>
      <c r="K289" s="740"/>
      <c r="L289" s="740"/>
      <c r="M289" s="740"/>
      <c r="N289" s="740"/>
      <c r="O289" s="740"/>
      <c r="P289" s="740"/>
      <c r="Q289" s="740"/>
      <c r="R289" s="740"/>
      <c r="S289" s="740"/>
      <c r="T289" s="740">
        <f t="shared" ref="T289:U289" si="177">T285+T287</f>
        <v>8930700</v>
      </c>
      <c r="U289" s="740">
        <f t="shared" si="177"/>
        <v>43243398</v>
      </c>
      <c r="V289" s="740">
        <f t="shared" si="174"/>
        <v>51314340.049999997</v>
      </c>
      <c r="W289" s="740"/>
      <c r="X289" s="740"/>
      <c r="Y289" s="740"/>
      <c r="Z289" s="740"/>
      <c r="AA289" s="740"/>
      <c r="AB289" s="740"/>
      <c r="AC289" s="740"/>
      <c r="AD289" s="740"/>
      <c r="AE289" s="740"/>
      <c r="AF289" s="510"/>
      <c r="AG289" s="510"/>
      <c r="AH289" s="510"/>
      <c r="AI289" s="510"/>
      <c r="AJ289" s="510"/>
      <c r="AK289" s="510"/>
      <c r="AL289" s="510"/>
      <c r="AM289" s="510"/>
      <c r="AN289" s="510"/>
      <c r="AO289" s="510"/>
      <c r="AP289" s="746" t="s">
        <v>457</v>
      </c>
      <c r="AQ289" s="730">
        <v>3</v>
      </c>
      <c r="AR289" s="619"/>
      <c r="AS289" s="746" t="s">
        <v>457</v>
      </c>
      <c r="AT289" s="730">
        <v>4</v>
      </c>
      <c r="AU289" s="619"/>
      <c r="AV289" s="742" t="s">
        <v>458</v>
      </c>
      <c r="AW289" s="730">
        <v>19</v>
      </c>
      <c r="AX289" s="743" t="s">
        <v>459</v>
      </c>
      <c r="AY289" s="730">
        <v>806</v>
      </c>
      <c r="AZ289" s="619"/>
      <c r="BA289" s="510"/>
      <c r="BB289" s="112"/>
      <c r="BC289" s="112"/>
      <c r="BD289" s="112"/>
      <c r="BE289" s="112"/>
    </row>
    <row r="290" spans="1:57" ht="26.25" customHeight="1" thickBot="1" x14ac:dyDescent="0.3">
      <c r="A290" s="629"/>
      <c r="B290" s="503"/>
      <c r="C290" s="569"/>
      <c r="D290" s="644"/>
      <c r="E290" s="511"/>
      <c r="F290" s="511"/>
      <c r="G290" s="511"/>
      <c r="H290" s="511"/>
      <c r="I290" s="511"/>
      <c r="J290" s="511"/>
      <c r="K290" s="511"/>
      <c r="L290" s="511"/>
      <c r="M290" s="511"/>
      <c r="N290" s="511"/>
      <c r="O290" s="511"/>
      <c r="P290" s="511"/>
      <c r="Q290" s="511"/>
      <c r="R290" s="511"/>
      <c r="S290" s="511"/>
      <c r="T290" s="511"/>
      <c r="U290" s="511"/>
      <c r="V290" s="511"/>
      <c r="W290" s="511"/>
      <c r="X290" s="511"/>
      <c r="Y290" s="511"/>
      <c r="Z290" s="511"/>
      <c r="AA290" s="511"/>
      <c r="AB290" s="511"/>
      <c r="AC290" s="511"/>
      <c r="AD290" s="511"/>
      <c r="AE290" s="511"/>
      <c r="AF290" s="511"/>
      <c r="AG290" s="511"/>
      <c r="AH290" s="511"/>
      <c r="AI290" s="511"/>
      <c r="AJ290" s="511"/>
      <c r="AK290" s="511"/>
      <c r="AL290" s="511"/>
      <c r="AM290" s="511"/>
      <c r="AN290" s="511"/>
      <c r="AO290" s="511"/>
      <c r="AP290" s="746" t="s">
        <v>460</v>
      </c>
      <c r="AQ290" s="730">
        <v>0</v>
      </c>
      <c r="AR290" s="620"/>
      <c r="AS290" s="746" t="s">
        <v>460</v>
      </c>
      <c r="AT290" s="730">
        <v>0</v>
      </c>
      <c r="AU290" s="620"/>
      <c r="AV290" s="742" t="s">
        <v>461</v>
      </c>
      <c r="AW290" s="730">
        <v>0</v>
      </c>
      <c r="AX290" s="745"/>
      <c r="AY290" s="741"/>
      <c r="AZ290" s="620"/>
      <c r="BA290" s="511"/>
      <c r="BB290" s="112"/>
      <c r="BC290" s="112"/>
      <c r="BD290" s="112"/>
      <c r="BE290" s="112"/>
    </row>
    <row r="291" spans="1:57" ht="22.5" customHeight="1" x14ac:dyDescent="0.25">
      <c r="A291" s="629"/>
      <c r="B291" s="503"/>
      <c r="C291" s="634" t="s">
        <v>473</v>
      </c>
      <c r="D291" s="121" t="s">
        <v>327</v>
      </c>
      <c r="E291" s="737">
        <v>2295</v>
      </c>
      <c r="F291" s="737">
        <v>2295</v>
      </c>
      <c r="G291" s="737">
        <v>2295</v>
      </c>
      <c r="H291" s="737">
        <v>2295</v>
      </c>
      <c r="I291" s="737">
        <v>2295</v>
      </c>
      <c r="J291" s="737"/>
      <c r="K291" s="737"/>
      <c r="L291" s="737"/>
      <c r="M291" s="737"/>
      <c r="N291" s="719"/>
      <c r="O291" s="719"/>
      <c r="P291" s="719"/>
      <c r="Q291" s="719"/>
      <c r="R291" s="721"/>
      <c r="S291" s="721"/>
      <c r="T291" s="721">
        <v>572</v>
      </c>
      <c r="U291" s="737">
        <v>33</v>
      </c>
      <c r="V291" s="737">
        <v>253</v>
      </c>
      <c r="W291" s="721"/>
      <c r="X291" s="721"/>
      <c r="Y291" s="721"/>
      <c r="Z291" s="721"/>
      <c r="AA291" s="721"/>
      <c r="AB291" s="721"/>
      <c r="AC291" s="737"/>
      <c r="AD291" s="737"/>
      <c r="AE291" s="721"/>
      <c r="AF291" s="722"/>
      <c r="AG291" s="723" t="s">
        <v>473</v>
      </c>
      <c r="AH291" s="724"/>
      <c r="AI291" s="724"/>
      <c r="AJ291" s="776" t="s">
        <v>502</v>
      </c>
      <c r="AK291" s="723" t="s">
        <v>473</v>
      </c>
      <c r="AL291" s="727"/>
      <c r="AM291" s="727" t="s">
        <v>503</v>
      </c>
      <c r="AN291" s="722">
        <v>253</v>
      </c>
      <c r="AO291" s="727">
        <v>114</v>
      </c>
      <c r="AP291" s="746" t="s">
        <v>442</v>
      </c>
      <c r="AQ291" s="730">
        <v>14</v>
      </c>
      <c r="AR291" s="747">
        <v>139</v>
      </c>
      <c r="AS291" s="746" t="s">
        <v>442</v>
      </c>
      <c r="AT291" s="730">
        <v>0</v>
      </c>
      <c r="AU291" s="748">
        <v>0</v>
      </c>
      <c r="AV291" s="742" t="s">
        <v>443</v>
      </c>
      <c r="AW291" s="730">
        <v>121</v>
      </c>
      <c r="AX291" s="743" t="s">
        <v>444</v>
      </c>
      <c r="AY291" s="730">
        <v>1</v>
      </c>
      <c r="AZ291" s="769">
        <f>T291</f>
        <v>572</v>
      </c>
      <c r="BA291" s="767"/>
      <c r="BB291" s="112"/>
      <c r="BC291" s="112"/>
      <c r="BD291" s="112"/>
      <c r="BE291" s="112"/>
    </row>
    <row r="292" spans="1:57" ht="38.25" customHeight="1" x14ac:dyDescent="0.25">
      <c r="A292" s="629"/>
      <c r="B292" s="503"/>
      <c r="C292" s="503"/>
      <c r="D292" s="122" t="s">
        <v>330</v>
      </c>
      <c r="E292" s="736">
        <v>112632300</v>
      </c>
      <c r="F292" s="736">
        <v>112632300</v>
      </c>
      <c r="G292" s="736">
        <v>112632300</v>
      </c>
      <c r="H292" s="736">
        <v>112632300</v>
      </c>
      <c r="I292" s="736">
        <v>112632300</v>
      </c>
      <c r="J292" s="736"/>
      <c r="K292" s="736"/>
      <c r="L292" s="736"/>
      <c r="M292" s="736"/>
      <c r="N292" s="736"/>
      <c r="O292" s="736"/>
      <c r="P292" s="736"/>
      <c r="Q292" s="736"/>
      <c r="R292" s="736"/>
      <c r="S292" s="777"/>
      <c r="T292" s="736">
        <v>6996250</v>
      </c>
      <c r="U292" s="736">
        <v>39351750</v>
      </c>
      <c r="V292" s="736">
        <v>46473350</v>
      </c>
      <c r="W292" s="765"/>
      <c r="X292" s="765"/>
      <c r="Y292" s="765"/>
      <c r="Z292" s="765"/>
      <c r="AA292" s="765"/>
      <c r="AB292" s="765"/>
      <c r="AC292" s="778"/>
      <c r="AD292" s="778"/>
      <c r="AE292" s="765"/>
      <c r="AF292" s="510"/>
      <c r="AG292" s="510"/>
      <c r="AH292" s="510"/>
      <c r="AI292" s="510"/>
      <c r="AJ292" s="510"/>
      <c r="AK292" s="510"/>
      <c r="AL292" s="510"/>
      <c r="AM292" s="510"/>
      <c r="AN292" s="510"/>
      <c r="AO292" s="510"/>
      <c r="AP292" s="746" t="s">
        <v>445</v>
      </c>
      <c r="AQ292" s="730">
        <v>48</v>
      </c>
      <c r="AR292" s="619"/>
      <c r="AS292" s="746" t="s">
        <v>445</v>
      </c>
      <c r="AT292" s="730">
        <v>44</v>
      </c>
      <c r="AU292" s="619"/>
      <c r="AV292" s="742" t="s">
        <v>446</v>
      </c>
      <c r="AW292" s="730">
        <v>0</v>
      </c>
      <c r="AX292" s="743" t="s">
        <v>447</v>
      </c>
      <c r="AY292" s="730">
        <v>0</v>
      </c>
      <c r="AZ292" s="619"/>
      <c r="BA292" s="510"/>
      <c r="BB292" s="112"/>
      <c r="BC292" s="112"/>
      <c r="BD292" s="112"/>
      <c r="BE292" s="112"/>
    </row>
    <row r="293" spans="1:57" ht="15.75" customHeight="1" x14ac:dyDescent="0.25">
      <c r="A293" s="629"/>
      <c r="B293" s="503"/>
      <c r="C293" s="503"/>
      <c r="D293" s="123" t="s">
        <v>332</v>
      </c>
      <c r="E293" s="737">
        <v>0</v>
      </c>
      <c r="F293" s="737">
        <v>0</v>
      </c>
      <c r="G293" s="737">
        <v>0</v>
      </c>
      <c r="H293" s="737">
        <v>0</v>
      </c>
      <c r="I293" s="737">
        <v>0</v>
      </c>
      <c r="J293" s="737"/>
      <c r="K293" s="737"/>
      <c r="L293" s="737"/>
      <c r="M293" s="737"/>
      <c r="N293" s="737"/>
      <c r="O293" s="737"/>
      <c r="P293" s="737"/>
      <c r="Q293" s="737"/>
      <c r="R293" s="737"/>
      <c r="S293" s="738"/>
      <c r="T293" s="737">
        <v>0</v>
      </c>
      <c r="U293" s="737">
        <v>0</v>
      </c>
      <c r="V293" s="737">
        <v>0</v>
      </c>
      <c r="W293" s="738"/>
      <c r="X293" s="738"/>
      <c r="Y293" s="738"/>
      <c r="Z293" s="738"/>
      <c r="AA293" s="738"/>
      <c r="AB293" s="738"/>
      <c r="AC293" s="738"/>
      <c r="AD293" s="738"/>
      <c r="AE293" s="738"/>
      <c r="AF293" s="510"/>
      <c r="AG293" s="510"/>
      <c r="AH293" s="510"/>
      <c r="AI293" s="510"/>
      <c r="AJ293" s="510"/>
      <c r="AK293" s="510"/>
      <c r="AL293" s="510"/>
      <c r="AM293" s="510"/>
      <c r="AN293" s="510"/>
      <c r="AO293" s="510"/>
      <c r="AP293" s="746" t="s">
        <v>448</v>
      </c>
      <c r="AQ293" s="730">
        <v>0</v>
      </c>
      <c r="AR293" s="619"/>
      <c r="AS293" s="746" t="s">
        <v>448</v>
      </c>
      <c r="AT293" s="730">
        <v>1</v>
      </c>
      <c r="AU293" s="619"/>
      <c r="AV293" s="742" t="s">
        <v>449</v>
      </c>
      <c r="AW293" s="730">
        <v>0</v>
      </c>
      <c r="AX293" s="743" t="s">
        <v>450</v>
      </c>
      <c r="AY293" s="730">
        <v>2</v>
      </c>
      <c r="AZ293" s="619"/>
      <c r="BA293" s="510"/>
      <c r="BB293" s="112"/>
      <c r="BC293" s="112"/>
      <c r="BD293" s="112"/>
      <c r="BE293" s="112"/>
    </row>
    <row r="294" spans="1:57" ht="38.25" customHeight="1" x14ac:dyDescent="0.25">
      <c r="A294" s="629"/>
      <c r="B294" s="503"/>
      <c r="C294" s="503"/>
      <c r="D294" s="122" t="s">
        <v>333</v>
      </c>
      <c r="E294" s="736">
        <v>4840990</v>
      </c>
      <c r="F294" s="736">
        <v>4840990</v>
      </c>
      <c r="G294" s="736">
        <v>4840990</v>
      </c>
      <c r="H294" s="736">
        <v>4840990</v>
      </c>
      <c r="I294" s="736">
        <v>4840990</v>
      </c>
      <c r="J294" s="737"/>
      <c r="K294" s="737"/>
      <c r="L294" s="737"/>
      <c r="M294" s="737"/>
      <c r="N294" s="737"/>
      <c r="O294" s="737"/>
      <c r="P294" s="737"/>
      <c r="Q294" s="737"/>
      <c r="R294" s="737"/>
      <c r="S294" s="750"/>
      <c r="T294" s="736">
        <v>1934450</v>
      </c>
      <c r="U294" s="736">
        <v>3891648</v>
      </c>
      <c r="V294" s="736">
        <v>4840990.05</v>
      </c>
      <c r="W294" s="765"/>
      <c r="X294" s="765"/>
      <c r="Y294" s="765"/>
      <c r="Z294" s="765"/>
      <c r="AA294" s="765"/>
      <c r="AB294" s="765"/>
      <c r="AC294" s="765"/>
      <c r="AD294" s="765"/>
      <c r="AE294" s="765"/>
      <c r="AF294" s="510"/>
      <c r="AG294" s="510"/>
      <c r="AH294" s="510"/>
      <c r="AI294" s="510"/>
      <c r="AJ294" s="510"/>
      <c r="AK294" s="510"/>
      <c r="AL294" s="510"/>
      <c r="AM294" s="510"/>
      <c r="AN294" s="510"/>
      <c r="AO294" s="510"/>
      <c r="AP294" s="746" t="s">
        <v>451</v>
      </c>
      <c r="AQ294" s="730">
        <v>15</v>
      </c>
      <c r="AR294" s="619"/>
      <c r="AS294" s="746" t="s">
        <v>451</v>
      </c>
      <c r="AT294" s="730">
        <v>13</v>
      </c>
      <c r="AU294" s="619"/>
      <c r="AV294" s="742" t="s">
        <v>452</v>
      </c>
      <c r="AW294" s="730">
        <v>0</v>
      </c>
      <c r="AX294" s="743" t="s">
        <v>453</v>
      </c>
      <c r="AY294" s="730">
        <v>0</v>
      </c>
      <c r="AZ294" s="619"/>
      <c r="BA294" s="510"/>
      <c r="BB294" s="112"/>
      <c r="BC294" s="112"/>
      <c r="BD294" s="112"/>
      <c r="BE294" s="112"/>
    </row>
    <row r="295" spans="1:57" ht="38.25" customHeight="1" x14ac:dyDescent="0.25">
      <c r="A295" s="629"/>
      <c r="B295" s="503"/>
      <c r="C295" s="503"/>
      <c r="D295" s="123" t="s">
        <v>334</v>
      </c>
      <c r="E295" s="737">
        <v>0</v>
      </c>
      <c r="F295" s="737">
        <v>0</v>
      </c>
      <c r="G295" s="737">
        <v>0</v>
      </c>
      <c r="H295" s="737">
        <v>0</v>
      </c>
      <c r="I295" s="737">
        <v>0</v>
      </c>
      <c r="J295" s="737"/>
      <c r="K295" s="737"/>
      <c r="L295" s="737"/>
      <c r="M295" s="737"/>
      <c r="N295" s="737"/>
      <c r="O295" s="737"/>
      <c r="P295" s="737"/>
      <c r="Q295" s="737"/>
      <c r="R295" s="737"/>
      <c r="S295" s="737"/>
      <c r="T295" s="737">
        <v>0</v>
      </c>
      <c r="U295" s="737">
        <f>U291+U293</f>
        <v>33</v>
      </c>
      <c r="V295" s="737">
        <f t="shared" ref="V295:V296" si="178">V291+V293</f>
        <v>253</v>
      </c>
      <c r="W295" s="737"/>
      <c r="X295" s="737"/>
      <c r="Y295" s="737"/>
      <c r="Z295" s="737"/>
      <c r="AA295" s="737"/>
      <c r="AB295" s="737"/>
      <c r="AC295" s="737"/>
      <c r="AD295" s="737"/>
      <c r="AE295" s="737"/>
      <c r="AF295" s="510"/>
      <c r="AG295" s="510"/>
      <c r="AH295" s="510"/>
      <c r="AI295" s="510"/>
      <c r="AJ295" s="510"/>
      <c r="AK295" s="510"/>
      <c r="AL295" s="510"/>
      <c r="AM295" s="510"/>
      <c r="AN295" s="510"/>
      <c r="AO295" s="510"/>
      <c r="AP295" s="746" t="s">
        <v>454</v>
      </c>
      <c r="AQ295" s="730">
        <v>33</v>
      </c>
      <c r="AR295" s="619"/>
      <c r="AS295" s="746" t="s">
        <v>454</v>
      </c>
      <c r="AT295" s="730">
        <v>64</v>
      </c>
      <c r="AU295" s="619"/>
      <c r="AV295" s="742" t="s">
        <v>455</v>
      </c>
      <c r="AW295" s="730">
        <v>39</v>
      </c>
      <c r="AX295" s="743" t="s">
        <v>456</v>
      </c>
      <c r="AY295" s="730">
        <v>0</v>
      </c>
      <c r="AZ295" s="619"/>
      <c r="BA295" s="510"/>
      <c r="BB295" s="112"/>
      <c r="BC295" s="112"/>
      <c r="BD295" s="112"/>
      <c r="BE295" s="112"/>
    </row>
    <row r="296" spans="1:57" ht="15.75" customHeight="1" x14ac:dyDescent="0.25">
      <c r="A296" s="629"/>
      <c r="B296" s="503"/>
      <c r="C296" s="503"/>
      <c r="D296" s="643" t="s">
        <v>335</v>
      </c>
      <c r="E296" s="740">
        <f t="shared" ref="E296:H296" si="179">E292+E294</f>
        <v>117473290</v>
      </c>
      <c r="F296" s="740">
        <f t="shared" si="179"/>
        <v>117473290</v>
      </c>
      <c r="G296" s="740">
        <f t="shared" si="179"/>
        <v>117473290</v>
      </c>
      <c r="H296" s="740">
        <f t="shared" si="179"/>
        <v>117473290</v>
      </c>
      <c r="I296" s="740">
        <f t="shared" ref="I296" si="180">I292+I294</f>
        <v>117473290</v>
      </c>
      <c r="J296" s="740"/>
      <c r="K296" s="740"/>
      <c r="L296" s="740"/>
      <c r="M296" s="740"/>
      <c r="N296" s="740"/>
      <c r="O296" s="740"/>
      <c r="P296" s="740"/>
      <c r="Q296" s="740"/>
      <c r="R296" s="740"/>
      <c r="S296" s="740"/>
      <c r="T296" s="740">
        <f t="shared" ref="T296:U296" si="181">T292+T294</f>
        <v>8930700</v>
      </c>
      <c r="U296" s="740">
        <f t="shared" si="181"/>
        <v>43243398</v>
      </c>
      <c r="V296" s="740">
        <f t="shared" si="178"/>
        <v>51314340.049999997</v>
      </c>
      <c r="W296" s="740"/>
      <c r="X296" s="740"/>
      <c r="Y296" s="740"/>
      <c r="Z296" s="740"/>
      <c r="AA296" s="740"/>
      <c r="AB296" s="740"/>
      <c r="AC296" s="740"/>
      <c r="AD296" s="740"/>
      <c r="AE296" s="740"/>
      <c r="AF296" s="510"/>
      <c r="AG296" s="510"/>
      <c r="AH296" s="510"/>
      <c r="AI296" s="510"/>
      <c r="AJ296" s="510"/>
      <c r="AK296" s="510"/>
      <c r="AL296" s="510"/>
      <c r="AM296" s="510"/>
      <c r="AN296" s="510"/>
      <c r="AO296" s="510"/>
      <c r="AP296" s="746" t="s">
        <v>457</v>
      </c>
      <c r="AQ296" s="730">
        <v>4</v>
      </c>
      <c r="AR296" s="619"/>
      <c r="AS296" s="746" t="s">
        <v>457</v>
      </c>
      <c r="AT296" s="730">
        <v>2</v>
      </c>
      <c r="AU296" s="619"/>
      <c r="AV296" s="742" t="s">
        <v>458</v>
      </c>
      <c r="AW296" s="730">
        <v>93</v>
      </c>
      <c r="AX296" s="743" t="s">
        <v>459</v>
      </c>
      <c r="AY296" s="730">
        <v>250</v>
      </c>
      <c r="AZ296" s="619"/>
      <c r="BA296" s="510"/>
      <c r="BB296" s="112"/>
      <c r="BC296" s="112"/>
      <c r="BD296" s="112"/>
      <c r="BE296" s="112"/>
    </row>
    <row r="297" spans="1:57" ht="26.25" customHeight="1" thickBot="1" x14ac:dyDescent="0.3">
      <c r="A297" s="629"/>
      <c r="B297" s="503"/>
      <c r="C297" s="569"/>
      <c r="D297" s="644"/>
      <c r="E297" s="511"/>
      <c r="F297" s="511"/>
      <c r="G297" s="511"/>
      <c r="H297" s="511"/>
      <c r="I297" s="511"/>
      <c r="J297" s="511"/>
      <c r="K297" s="511"/>
      <c r="L297" s="511"/>
      <c r="M297" s="511"/>
      <c r="N297" s="511"/>
      <c r="O297" s="511"/>
      <c r="P297" s="511"/>
      <c r="Q297" s="511"/>
      <c r="R297" s="511"/>
      <c r="S297" s="511"/>
      <c r="T297" s="511"/>
      <c r="U297" s="511"/>
      <c r="V297" s="511"/>
      <c r="W297" s="511"/>
      <c r="X297" s="511"/>
      <c r="Y297" s="511"/>
      <c r="Z297" s="511"/>
      <c r="AA297" s="511"/>
      <c r="AB297" s="511"/>
      <c r="AC297" s="511"/>
      <c r="AD297" s="511"/>
      <c r="AE297" s="511"/>
      <c r="AF297" s="511"/>
      <c r="AG297" s="511"/>
      <c r="AH297" s="511"/>
      <c r="AI297" s="511"/>
      <c r="AJ297" s="511"/>
      <c r="AK297" s="511"/>
      <c r="AL297" s="511"/>
      <c r="AM297" s="511"/>
      <c r="AN297" s="511"/>
      <c r="AO297" s="511"/>
      <c r="AP297" s="746" t="s">
        <v>460</v>
      </c>
      <c r="AQ297" s="730">
        <v>0</v>
      </c>
      <c r="AR297" s="620"/>
      <c r="AS297" s="746" t="s">
        <v>460</v>
      </c>
      <c r="AT297" s="730">
        <v>0</v>
      </c>
      <c r="AU297" s="620"/>
      <c r="AV297" s="742" t="s">
        <v>461</v>
      </c>
      <c r="AW297" s="730">
        <v>0</v>
      </c>
      <c r="AX297" s="745"/>
      <c r="AY297" s="741"/>
      <c r="AZ297" s="620"/>
      <c r="BA297" s="511"/>
      <c r="BB297" s="112"/>
      <c r="BC297" s="112"/>
      <c r="BD297" s="112"/>
      <c r="BE297" s="112"/>
    </row>
    <row r="298" spans="1:57" ht="22.5" customHeight="1" x14ac:dyDescent="0.25">
      <c r="A298" s="629"/>
      <c r="B298" s="503"/>
      <c r="C298" s="634" t="s">
        <v>474</v>
      </c>
      <c r="D298" s="121" t="s">
        <v>327</v>
      </c>
      <c r="E298" s="737">
        <v>2295</v>
      </c>
      <c r="F298" s="737">
        <v>2295</v>
      </c>
      <c r="G298" s="737">
        <v>2295</v>
      </c>
      <c r="H298" s="737">
        <v>2295</v>
      </c>
      <c r="I298" s="737">
        <v>2295</v>
      </c>
      <c r="J298" s="737"/>
      <c r="K298" s="737"/>
      <c r="L298" s="737"/>
      <c r="M298" s="737"/>
      <c r="N298" s="719"/>
      <c r="O298" s="719"/>
      <c r="P298" s="719"/>
      <c r="Q298" s="719"/>
      <c r="R298" s="721"/>
      <c r="S298" s="720"/>
      <c r="T298" s="737">
        <v>0</v>
      </c>
      <c r="U298" s="737">
        <v>120</v>
      </c>
      <c r="V298" s="737">
        <v>278</v>
      </c>
      <c r="W298" s="721"/>
      <c r="X298" s="721"/>
      <c r="Y298" s="721"/>
      <c r="Z298" s="721"/>
      <c r="AA298" s="721"/>
      <c r="AB298" s="721"/>
      <c r="AC298" s="737"/>
      <c r="AD298" s="737"/>
      <c r="AE298" s="721"/>
      <c r="AF298" s="722"/>
      <c r="AG298" s="723" t="s">
        <v>474</v>
      </c>
      <c r="AH298" s="724"/>
      <c r="AI298" s="724"/>
      <c r="AJ298" s="776" t="s">
        <v>502</v>
      </c>
      <c r="AK298" s="723" t="s">
        <v>474</v>
      </c>
      <c r="AL298" s="727"/>
      <c r="AM298" s="727" t="s">
        <v>503</v>
      </c>
      <c r="AN298" s="722">
        <v>278</v>
      </c>
      <c r="AO298" s="727">
        <v>119</v>
      </c>
      <c r="AP298" s="746" t="s">
        <v>442</v>
      </c>
      <c r="AQ298" s="730">
        <v>15</v>
      </c>
      <c r="AR298" s="747">
        <v>159</v>
      </c>
      <c r="AS298" s="746" t="s">
        <v>442</v>
      </c>
      <c r="AT298" s="730">
        <v>10</v>
      </c>
      <c r="AU298" s="748">
        <v>0</v>
      </c>
      <c r="AV298" s="742" t="s">
        <v>443</v>
      </c>
      <c r="AW298" s="730">
        <v>140</v>
      </c>
      <c r="AX298" s="743" t="s">
        <v>444</v>
      </c>
      <c r="AY298" s="730">
        <v>0</v>
      </c>
      <c r="AZ298" s="769">
        <f>T298</f>
        <v>0</v>
      </c>
      <c r="BA298" s="767"/>
      <c r="BB298" s="112"/>
      <c r="BC298" s="112"/>
      <c r="BD298" s="112"/>
      <c r="BE298" s="112"/>
    </row>
    <row r="299" spans="1:57" ht="38.25" customHeight="1" x14ac:dyDescent="0.25">
      <c r="A299" s="629"/>
      <c r="B299" s="503"/>
      <c r="C299" s="503"/>
      <c r="D299" s="122" t="s">
        <v>330</v>
      </c>
      <c r="E299" s="736">
        <v>112632300</v>
      </c>
      <c r="F299" s="736">
        <v>112632300</v>
      </c>
      <c r="G299" s="736">
        <v>112632300</v>
      </c>
      <c r="H299" s="736">
        <v>112632300</v>
      </c>
      <c r="I299" s="736">
        <v>112632300</v>
      </c>
      <c r="J299" s="736"/>
      <c r="K299" s="736"/>
      <c r="L299" s="736"/>
      <c r="M299" s="736"/>
      <c r="N299" s="736"/>
      <c r="O299" s="736"/>
      <c r="P299" s="736"/>
      <c r="Q299" s="736"/>
      <c r="R299" s="736"/>
      <c r="S299" s="777"/>
      <c r="T299" s="736">
        <v>6996250</v>
      </c>
      <c r="U299" s="736">
        <v>39351750</v>
      </c>
      <c r="V299" s="736">
        <v>46473350</v>
      </c>
      <c r="W299" s="765"/>
      <c r="X299" s="765"/>
      <c r="Y299" s="765"/>
      <c r="Z299" s="765"/>
      <c r="AA299" s="765"/>
      <c r="AB299" s="765"/>
      <c r="AC299" s="778"/>
      <c r="AD299" s="778"/>
      <c r="AE299" s="765"/>
      <c r="AF299" s="510"/>
      <c r="AG299" s="510"/>
      <c r="AH299" s="510"/>
      <c r="AI299" s="510"/>
      <c r="AJ299" s="510"/>
      <c r="AK299" s="510"/>
      <c r="AL299" s="510"/>
      <c r="AM299" s="510"/>
      <c r="AN299" s="510"/>
      <c r="AO299" s="510"/>
      <c r="AP299" s="746" t="s">
        <v>445</v>
      </c>
      <c r="AQ299" s="730">
        <v>53</v>
      </c>
      <c r="AR299" s="619"/>
      <c r="AS299" s="746" t="s">
        <v>445</v>
      </c>
      <c r="AT299" s="730">
        <v>62</v>
      </c>
      <c r="AU299" s="619"/>
      <c r="AV299" s="742" t="s">
        <v>446</v>
      </c>
      <c r="AW299" s="730">
        <v>60</v>
      </c>
      <c r="AX299" s="743" t="s">
        <v>447</v>
      </c>
      <c r="AY299" s="730">
        <v>0</v>
      </c>
      <c r="AZ299" s="619"/>
      <c r="BA299" s="510"/>
      <c r="BB299" s="112"/>
      <c r="BC299" s="112"/>
      <c r="BD299" s="112"/>
      <c r="BE299" s="112"/>
    </row>
    <row r="300" spans="1:57" ht="15.75" customHeight="1" x14ac:dyDescent="0.25">
      <c r="A300" s="629"/>
      <c r="B300" s="503"/>
      <c r="C300" s="503"/>
      <c r="D300" s="123" t="s">
        <v>332</v>
      </c>
      <c r="E300" s="737">
        <v>0</v>
      </c>
      <c r="F300" s="737">
        <v>0</v>
      </c>
      <c r="G300" s="737">
        <v>0</v>
      </c>
      <c r="H300" s="737">
        <v>0</v>
      </c>
      <c r="I300" s="737">
        <v>0</v>
      </c>
      <c r="J300" s="737"/>
      <c r="K300" s="737"/>
      <c r="L300" s="737"/>
      <c r="M300" s="737"/>
      <c r="N300" s="737"/>
      <c r="O300" s="737"/>
      <c r="P300" s="737"/>
      <c r="Q300" s="737"/>
      <c r="R300" s="737"/>
      <c r="S300" s="738"/>
      <c r="T300" s="737">
        <v>0</v>
      </c>
      <c r="U300" s="737">
        <v>0</v>
      </c>
      <c r="V300" s="737">
        <v>0</v>
      </c>
      <c r="W300" s="738"/>
      <c r="X300" s="738"/>
      <c r="Y300" s="738"/>
      <c r="Z300" s="738"/>
      <c r="AA300" s="738"/>
      <c r="AB300" s="738"/>
      <c r="AC300" s="738"/>
      <c r="AD300" s="738"/>
      <c r="AE300" s="738"/>
      <c r="AF300" s="510"/>
      <c r="AG300" s="510"/>
      <c r="AH300" s="510"/>
      <c r="AI300" s="510"/>
      <c r="AJ300" s="510"/>
      <c r="AK300" s="510"/>
      <c r="AL300" s="510"/>
      <c r="AM300" s="510"/>
      <c r="AN300" s="510"/>
      <c r="AO300" s="510"/>
      <c r="AP300" s="746" t="s">
        <v>448</v>
      </c>
      <c r="AQ300" s="730">
        <v>20</v>
      </c>
      <c r="AR300" s="619"/>
      <c r="AS300" s="746" t="s">
        <v>448</v>
      </c>
      <c r="AT300" s="730">
        <v>20</v>
      </c>
      <c r="AU300" s="619"/>
      <c r="AV300" s="742" t="s">
        <v>449</v>
      </c>
      <c r="AW300" s="730">
        <v>12</v>
      </c>
      <c r="AX300" s="743" t="s">
        <v>450</v>
      </c>
      <c r="AY300" s="730">
        <v>0</v>
      </c>
      <c r="AZ300" s="619"/>
      <c r="BA300" s="510"/>
      <c r="BB300" s="112"/>
      <c r="BC300" s="112"/>
      <c r="BD300" s="112"/>
      <c r="BE300" s="112"/>
    </row>
    <row r="301" spans="1:57" ht="38.25" customHeight="1" x14ac:dyDescent="0.25">
      <c r="A301" s="629"/>
      <c r="B301" s="503"/>
      <c r="C301" s="503"/>
      <c r="D301" s="122" t="s">
        <v>333</v>
      </c>
      <c r="E301" s="736">
        <v>4840990</v>
      </c>
      <c r="F301" s="736">
        <v>4840990</v>
      </c>
      <c r="G301" s="736">
        <v>4840990</v>
      </c>
      <c r="H301" s="736">
        <v>4840990</v>
      </c>
      <c r="I301" s="736">
        <v>4840990</v>
      </c>
      <c r="J301" s="737"/>
      <c r="K301" s="737"/>
      <c r="L301" s="737"/>
      <c r="M301" s="737"/>
      <c r="N301" s="737"/>
      <c r="O301" s="737"/>
      <c r="P301" s="737"/>
      <c r="Q301" s="737"/>
      <c r="R301" s="737"/>
      <c r="S301" s="750"/>
      <c r="T301" s="736">
        <v>1934450</v>
      </c>
      <c r="U301" s="736">
        <v>3891648</v>
      </c>
      <c r="V301" s="736">
        <v>4840990.05</v>
      </c>
      <c r="W301" s="765"/>
      <c r="X301" s="765"/>
      <c r="Y301" s="765"/>
      <c r="Z301" s="765"/>
      <c r="AA301" s="765"/>
      <c r="AB301" s="765"/>
      <c r="AC301" s="765"/>
      <c r="AD301" s="765"/>
      <c r="AE301" s="765"/>
      <c r="AF301" s="510"/>
      <c r="AG301" s="510"/>
      <c r="AH301" s="510"/>
      <c r="AI301" s="510"/>
      <c r="AJ301" s="510"/>
      <c r="AK301" s="510"/>
      <c r="AL301" s="510"/>
      <c r="AM301" s="510"/>
      <c r="AN301" s="510"/>
      <c r="AO301" s="510"/>
      <c r="AP301" s="746" t="s">
        <v>451</v>
      </c>
      <c r="AQ301" s="730">
        <v>6</v>
      </c>
      <c r="AR301" s="619"/>
      <c r="AS301" s="746" t="s">
        <v>451</v>
      </c>
      <c r="AT301" s="730">
        <v>38</v>
      </c>
      <c r="AU301" s="619"/>
      <c r="AV301" s="742" t="s">
        <v>452</v>
      </c>
      <c r="AW301" s="730">
        <v>0</v>
      </c>
      <c r="AX301" s="743" t="s">
        <v>453</v>
      </c>
      <c r="AY301" s="730">
        <v>0</v>
      </c>
      <c r="AZ301" s="619"/>
      <c r="BA301" s="510"/>
      <c r="BB301" s="112"/>
      <c r="BC301" s="112"/>
      <c r="BD301" s="112"/>
      <c r="BE301" s="112"/>
    </row>
    <row r="302" spans="1:57" ht="38.25" customHeight="1" x14ac:dyDescent="0.25">
      <c r="A302" s="629"/>
      <c r="B302" s="503"/>
      <c r="C302" s="503"/>
      <c r="D302" s="123" t="s">
        <v>334</v>
      </c>
      <c r="E302" s="737">
        <v>0</v>
      </c>
      <c r="F302" s="737">
        <v>0</v>
      </c>
      <c r="G302" s="737">
        <v>0</v>
      </c>
      <c r="H302" s="737">
        <v>0</v>
      </c>
      <c r="I302" s="737">
        <v>0</v>
      </c>
      <c r="J302" s="737"/>
      <c r="K302" s="737"/>
      <c r="L302" s="737"/>
      <c r="M302" s="737"/>
      <c r="N302" s="737"/>
      <c r="O302" s="737"/>
      <c r="P302" s="737"/>
      <c r="Q302" s="737"/>
      <c r="R302" s="737"/>
      <c r="S302" s="737"/>
      <c r="T302" s="737">
        <v>0</v>
      </c>
      <c r="U302" s="737">
        <f>U298+U300</f>
        <v>120</v>
      </c>
      <c r="V302" s="737">
        <f t="shared" ref="V302:V303" si="182">V298+V300</f>
        <v>278</v>
      </c>
      <c r="W302" s="737"/>
      <c r="X302" s="737"/>
      <c r="Y302" s="737"/>
      <c r="Z302" s="737"/>
      <c r="AA302" s="737"/>
      <c r="AB302" s="737"/>
      <c r="AC302" s="737"/>
      <c r="AD302" s="737"/>
      <c r="AE302" s="737"/>
      <c r="AF302" s="510"/>
      <c r="AG302" s="510"/>
      <c r="AH302" s="510"/>
      <c r="AI302" s="510"/>
      <c r="AJ302" s="510"/>
      <c r="AK302" s="510"/>
      <c r="AL302" s="510"/>
      <c r="AM302" s="510"/>
      <c r="AN302" s="510"/>
      <c r="AO302" s="510"/>
      <c r="AP302" s="746" t="s">
        <v>454</v>
      </c>
      <c r="AQ302" s="730">
        <v>25</v>
      </c>
      <c r="AR302" s="619"/>
      <c r="AS302" s="746" t="s">
        <v>454</v>
      </c>
      <c r="AT302" s="730">
        <v>28</v>
      </c>
      <c r="AU302" s="619"/>
      <c r="AV302" s="742" t="s">
        <v>455</v>
      </c>
      <c r="AW302" s="730">
        <v>0</v>
      </c>
      <c r="AX302" s="743" t="s">
        <v>456</v>
      </c>
      <c r="AY302" s="730">
        <v>0</v>
      </c>
      <c r="AZ302" s="619"/>
      <c r="BA302" s="510"/>
      <c r="BB302" s="112"/>
      <c r="BC302" s="112"/>
      <c r="BD302" s="112"/>
      <c r="BE302" s="112"/>
    </row>
    <row r="303" spans="1:57" ht="15.75" customHeight="1" x14ac:dyDescent="0.25">
      <c r="A303" s="629"/>
      <c r="B303" s="503"/>
      <c r="C303" s="503"/>
      <c r="D303" s="643" t="s">
        <v>335</v>
      </c>
      <c r="E303" s="740">
        <f t="shared" ref="E303:H303" si="183">E299+E301</f>
        <v>117473290</v>
      </c>
      <c r="F303" s="740">
        <f t="shared" si="183"/>
        <v>117473290</v>
      </c>
      <c r="G303" s="740">
        <f t="shared" si="183"/>
        <v>117473290</v>
      </c>
      <c r="H303" s="740">
        <f t="shared" si="183"/>
        <v>117473290</v>
      </c>
      <c r="I303" s="740">
        <f t="shared" ref="I303" si="184">I299+I301</f>
        <v>117473290</v>
      </c>
      <c r="J303" s="740"/>
      <c r="K303" s="740"/>
      <c r="L303" s="740"/>
      <c r="M303" s="740"/>
      <c r="N303" s="740"/>
      <c r="O303" s="740"/>
      <c r="P303" s="740"/>
      <c r="Q303" s="740"/>
      <c r="R303" s="740"/>
      <c r="S303" s="740"/>
      <c r="T303" s="740">
        <f t="shared" ref="T303:U303" si="185">T299+T301</f>
        <v>8930700</v>
      </c>
      <c r="U303" s="740">
        <f t="shared" si="185"/>
        <v>43243398</v>
      </c>
      <c r="V303" s="740">
        <f t="shared" si="182"/>
        <v>51314340.049999997</v>
      </c>
      <c r="W303" s="740"/>
      <c r="X303" s="740"/>
      <c r="Y303" s="740"/>
      <c r="Z303" s="740"/>
      <c r="AA303" s="740"/>
      <c r="AB303" s="740"/>
      <c r="AC303" s="740"/>
      <c r="AD303" s="740"/>
      <c r="AE303" s="740"/>
      <c r="AF303" s="510"/>
      <c r="AG303" s="510"/>
      <c r="AH303" s="510"/>
      <c r="AI303" s="510"/>
      <c r="AJ303" s="510"/>
      <c r="AK303" s="510"/>
      <c r="AL303" s="510"/>
      <c r="AM303" s="510"/>
      <c r="AN303" s="510"/>
      <c r="AO303" s="510"/>
      <c r="AP303" s="746" t="s">
        <v>457</v>
      </c>
      <c r="AQ303" s="730">
        <v>0</v>
      </c>
      <c r="AR303" s="619"/>
      <c r="AS303" s="746" t="s">
        <v>457</v>
      </c>
      <c r="AT303" s="730">
        <v>1</v>
      </c>
      <c r="AU303" s="619"/>
      <c r="AV303" s="742" t="s">
        <v>458</v>
      </c>
      <c r="AW303" s="730">
        <v>66</v>
      </c>
      <c r="AX303" s="743" t="s">
        <v>459</v>
      </c>
      <c r="AY303" s="730">
        <v>278</v>
      </c>
      <c r="AZ303" s="619"/>
      <c r="BA303" s="510"/>
      <c r="BB303" s="112"/>
      <c r="BC303" s="112"/>
      <c r="BD303" s="112"/>
      <c r="BE303" s="112"/>
    </row>
    <row r="304" spans="1:57" ht="26.25" customHeight="1" thickBot="1" x14ac:dyDescent="0.3">
      <c r="A304" s="629"/>
      <c r="B304" s="503"/>
      <c r="C304" s="569"/>
      <c r="D304" s="644"/>
      <c r="E304" s="511"/>
      <c r="F304" s="511"/>
      <c r="G304" s="511"/>
      <c r="H304" s="511"/>
      <c r="I304" s="511"/>
      <c r="J304" s="511"/>
      <c r="K304" s="511"/>
      <c r="L304" s="511"/>
      <c r="M304" s="511"/>
      <c r="N304" s="511"/>
      <c r="O304" s="511"/>
      <c r="P304" s="511"/>
      <c r="Q304" s="511"/>
      <c r="R304" s="511"/>
      <c r="S304" s="511"/>
      <c r="T304" s="511"/>
      <c r="U304" s="511"/>
      <c r="V304" s="511"/>
      <c r="W304" s="511"/>
      <c r="X304" s="511"/>
      <c r="Y304" s="511"/>
      <c r="Z304" s="511"/>
      <c r="AA304" s="511"/>
      <c r="AB304" s="511"/>
      <c r="AC304" s="511"/>
      <c r="AD304" s="511"/>
      <c r="AE304" s="511"/>
      <c r="AF304" s="511"/>
      <c r="AG304" s="511"/>
      <c r="AH304" s="511"/>
      <c r="AI304" s="511"/>
      <c r="AJ304" s="511"/>
      <c r="AK304" s="511"/>
      <c r="AL304" s="511"/>
      <c r="AM304" s="511"/>
      <c r="AN304" s="511"/>
      <c r="AO304" s="511"/>
      <c r="AP304" s="746" t="s">
        <v>460</v>
      </c>
      <c r="AQ304" s="730">
        <v>0</v>
      </c>
      <c r="AR304" s="620"/>
      <c r="AS304" s="746" t="s">
        <v>460</v>
      </c>
      <c r="AT304" s="730">
        <v>0</v>
      </c>
      <c r="AU304" s="620"/>
      <c r="AV304" s="742" t="s">
        <v>461</v>
      </c>
      <c r="AW304" s="730">
        <v>0</v>
      </c>
      <c r="AX304" s="745"/>
      <c r="AY304" s="741"/>
      <c r="AZ304" s="620"/>
      <c r="BA304" s="511"/>
      <c r="BB304" s="112"/>
      <c r="BC304" s="112"/>
      <c r="BD304" s="112"/>
      <c r="BE304" s="112"/>
    </row>
    <row r="305" spans="1:57" ht="22.5" customHeight="1" x14ac:dyDescent="0.25">
      <c r="A305" s="629"/>
      <c r="B305" s="503"/>
      <c r="C305" s="634" t="s">
        <v>475</v>
      </c>
      <c r="D305" s="121" t="s">
        <v>327</v>
      </c>
      <c r="E305" s="737">
        <v>2295</v>
      </c>
      <c r="F305" s="737">
        <v>2295</v>
      </c>
      <c r="G305" s="737">
        <v>2295</v>
      </c>
      <c r="H305" s="737">
        <v>2295</v>
      </c>
      <c r="I305" s="737">
        <v>2295</v>
      </c>
      <c r="J305" s="737"/>
      <c r="K305" s="737"/>
      <c r="L305" s="737"/>
      <c r="M305" s="737"/>
      <c r="N305" s="719"/>
      <c r="O305" s="719"/>
      <c r="P305" s="719"/>
      <c r="Q305" s="719"/>
      <c r="R305" s="721"/>
      <c r="S305" s="721"/>
      <c r="T305" s="737">
        <v>0</v>
      </c>
      <c r="U305" s="737">
        <v>264</v>
      </c>
      <c r="V305" s="737">
        <v>239</v>
      </c>
      <c r="W305" s="721"/>
      <c r="X305" s="721"/>
      <c r="Y305" s="721"/>
      <c r="Z305" s="721"/>
      <c r="AA305" s="721"/>
      <c r="AB305" s="721"/>
      <c r="AC305" s="737"/>
      <c r="AD305" s="737"/>
      <c r="AE305" s="721"/>
      <c r="AF305" s="722"/>
      <c r="AG305" s="723" t="s">
        <v>475</v>
      </c>
      <c r="AH305" s="724"/>
      <c r="AI305" s="724"/>
      <c r="AJ305" s="776" t="s">
        <v>502</v>
      </c>
      <c r="AK305" s="723" t="s">
        <v>475</v>
      </c>
      <c r="AL305" s="727"/>
      <c r="AM305" s="727" t="s">
        <v>503</v>
      </c>
      <c r="AN305" s="722">
        <v>239</v>
      </c>
      <c r="AO305" s="727">
        <v>125</v>
      </c>
      <c r="AP305" s="746" t="s">
        <v>442</v>
      </c>
      <c r="AQ305" s="730">
        <v>68</v>
      </c>
      <c r="AR305" s="747">
        <v>113</v>
      </c>
      <c r="AS305" s="746" t="s">
        <v>442</v>
      </c>
      <c r="AT305" s="730">
        <v>44</v>
      </c>
      <c r="AU305" s="748">
        <v>0</v>
      </c>
      <c r="AV305" s="742" t="s">
        <v>443</v>
      </c>
      <c r="AW305" s="730">
        <v>151</v>
      </c>
      <c r="AX305" s="743" t="s">
        <v>444</v>
      </c>
      <c r="AY305" s="730">
        <v>1</v>
      </c>
      <c r="AZ305" s="769">
        <f>T305</f>
        <v>0</v>
      </c>
      <c r="BA305" s="767"/>
      <c r="BB305" s="112"/>
      <c r="BC305" s="112"/>
      <c r="BD305" s="112"/>
      <c r="BE305" s="112"/>
    </row>
    <row r="306" spans="1:57" ht="38.25" customHeight="1" x14ac:dyDescent="0.25">
      <c r="A306" s="629"/>
      <c r="B306" s="503"/>
      <c r="C306" s="503"/>
      <c r="D306" s="122" t="s">
        <v>330</v>
      </c>
      <c r="E306" s="736">
        <v>112632300</v>
      </c>
      <c r="F306" s="736">
        <v>112632300</v>
      </c>
      <c r="G306" s="736">
        <v>112632300</v>
      </c>
      <c r="H306" s="736">
        <v>112632300</v>
      </c>
      <c r="I306" s="736">
        <v>112632300</v>
      </c>
      <c r="J306" s="736"/>
      <c r="K306" s="736"/>
      <c r="L306" s="736"/>
      <c r="M306" s="736"/>
      <c r="N306" s="736"/>
      <c r="O306" s="736"/>
      <c r="P306" s="736"/>
      <c r="Q306" s="736"/>
      <c r="R306" s="736"/>
      <c r="S306" s="777"/>
      <c r="T306" s="736">
        <v>6996250</v>
      </c>
      <c r="U306" s="736">
        <v>39351750</v>
      </c>
      <c r="V306" s="736">
        <v>46473350</v>
      </c>
      <c r="W306" s="765"/>
      <c r="X306" s="765"/>
      <c r="Y306" s="765"/>
      <c r="Z306" s="765"/>
      <c r="AA306" s="765"/>
      <c r="AB306" s="765"/>
      <c r="AC306" s="778"/>
      <c r="AD306" s="778"/>
      <c r="AE306" s="765"/>
      <c r="AF306" s="510"/>
      <c r="AG306" s="510"/>
      <c r="AH306" s="510"/>
      <c r="AI306" s="510"/>
      <c r="AJ306" s="510"/>
      <c r="AK306" s="510"/>
      <c r="AL306" s="510"/>
      <c r="AM306" s="510"/>
      <c r="AN306" s="510"/>
      <c r="AO306" s="510"/>
      <c r="AP306" s="746" t="s">
        <v>445</v>
      </c>
      <c r="AQ306" s="730">
        <v>19</v>
      </c>
      <c r="AR306" s="619"/>
      <c r="AS306" s="746" t="s">
        <v>445</v>
      </c>
      <c r="AT306" s="730">
        <v>20</v>
      </c>
      <c r="AU306" s="619"/>
      <c r="AV306" s="742" t="s">
        <v>446</v>
      </c>
      <c r="AW306" s="730">
        <v>0</v>
      </c>
      <c r="AX306" s="743" t="s">
        <v>447</v>
      </c>
      <c r="AY306" s="730">
        <v>0</v>
      </c>
      <c r="AZ306" s="619"/>
      <c r="BA306" s="510"/>
      <c r="BB306" s="112"/>
      <c r="BC306" s="112"/>
      <c r="BD306" s="112"/>
      <c r="BE306" s="112"/>
    </row>
    <row r="307" spans="1:57" ht="15.75" customHeight="1" x14ac:dyDescent="0.25">
      <c r="A307" s="629"/>
      <c r="B307" s="503"/>
      <c r="C307" s="503"/>
      <c r="D307" s="123" t="s">
        <v>332</v>
      </c>
      <c r="E307" s="737">
        <v>0</v>
      </c>
      <c r="F307" s="737">
        <v>0</v>
      </c>
      <c r="G307" s="737">
        <v>0</v>
      </c>
      <c r="H307" s="737">
        <v>0</v>
      </c>
      <c r="I307" s="737">
        <v>0</v>
      </c>
      <c r="J307" s="737"/>
      <c r="K307" s="737"/>
      <c r="L307" s="737"/>
      <c r="M307" s="737"/>
      <c r="N307" s="737"/>
      <c r="O307" s="737"/>
      <c r="P307" s="737"/>
      <c r="Q307" s="737"/>
      <c r="R307" s="737"/>
      <c r="S307" s="738"/>
      <c r="T307" s="737">
        <v>0</v>
      </c>
      <c r="U307" s="737">
        <v>0</v>
      </c>
      <c r="V307" s="737">
        <v>0</v>
      </c>
      <c r="W307" s="738"/>
      <c r="X307" s="738"/>
      <c r="Y307" s="738"/>
      <c r="Z307" s="738"/>
      <c r="AA307" s="738"/>
      <c r="AB307" s="738"/>
      <c r="AC307" s="738"/>
      <c r="AD307" s="738"/>
      <c r="AE307" s="738"/>
      <c r="AF307" s="510"/>
      <c r="AG307" s="510"/>
      <c r="AH307" s="510"/>
      <c r="AI307" s="510"/>
      <c r="AJ307" s="510"/>
      <c r="AK307" s="510"/>
      <c r="AL307" s="510"/>
      <c r="AM307" s="510"/>
      <c r="AN307" s="510"/>
      <c r="AO307" s="510"/>
      <c r="AP307" s="746" t="s">
        <v>448</v>
      </c>
      <c r="AQ307" s="730">
        <v>0</v>
      </c>
      <c r="AR307" s="619"/>
      <c r="AS307" s="746" t="s">
        <v>448</v>
      </c>
      <c r="AT307" s="730">
        <v>0</v>
      </c>
      <c r="AU307" s="619"/>
      <c r="AV307" s="742" t="s">
        <v>449</v>
      </c>
      <c r="AW307" s="730">
        <v>1</v>
      </c>
      <c r="AX307" s="743" t="s">
        <v>450</v>
      </c>
      <c r="AY307" s="730">
        <v>1</v>
      </c>
      <c r="AZ307" s="619"/>
      <c r="BA307" s="510"/>
      <c r="BB307" s="112"/>
      <c r="BC307" s="112"/>
      <c r="BD307" s="112"/>
      <c r="BE307" s="112"/>
    </row>
    <row r="308" spans="1:57" ht="38.25" customHeight="1" x14ac:dyDescent="0.25">
      <c r="A308" s="629"/>
      <c r="B308" s="503"/>
      <c r="C308" s="503"/>
      <c r="D308" s="122" t="s">
        <v>333</v>
      </c>
      <c r="E308" s="736">
        <v>4840990</v>
      </c>
      <c r="F308" s="736">
        <v>4840990</v>
      </c>
      <c r="G308" s="736">
        <v>4840990</v>
      </c>
      <c r="H308" s="736">
        <v>4840990</v>
      </c>
      <c r="I308" s="736">
        <v>4840990</v>
      </c>
      <c r="J308" s="737"/>
      <c r="K308" s="737"/>
      <c r="L308" s="737"/>
      <c r="M308" s="737"/>
      <c r="N308" s="737"/>
      <c r="O308" s="737"/>
      <c r="P308" s="737"/>
      <c r="Q308" s="737"/>
      <c r="R308" s="737"/>
      <c r="S308" s="750"/>
      <c r="T308" s="736">
        <v>1934450</v>
      </c>
      <c r="U308" s="736">
        <v>3891648</v>
      </c>
      <c r="V308" s="736">
        <v>4840990.05</v>
      </c>
      <c r="W308" s="765"/>
      <c r="X308" s="765"/>
      <c r="Y308" s="765"/>
      <c r="Z308" s="765"/>
      <c r="AA308" s="765"/>
      <c r="AB308" s="765"/>
      <c r="AC308" s="765"/>
      <c r="AD308" s="765"/>
      <c r="AE308" s="765"/>
      <c r="AF308" s="510"/>
      <c r="AG308" s="510"/>
      <c r="AH308" s="510"/>
      <c r="AI308" s="510"/>
      <c r="AJ308" s="510"/>
      <c r="AK308" s="510"/>
      <c r="AL308" s="510"/>
      <c r="AM308" s="510"/>
      <c r="AN308" s="510"/>
      <c r="AO308" s="510"/>
      <c r="AP308" s="746" t="s">
        <v>451</v>
      </c>
      <c r="AQ308" s="730">
        <v>8</v>
      </c>
      <c r="AR308" s="619"/>
      <c r="AS308" s="746" t="s">
        <v>451</v>
      </c>
      <c r="AT308" s="730">
        <v>3</v>
      </c>
      <c r="AU308" s="619"/>
      <c r="AV308" s="742" t="s">
        <v>452</v>
      </c>
      <c r="AW308" s="730">
        <v>0</v>
      </c>
      <c r="AX308" s="743" t="s">
        <v>453</v>
      </c>
      <c r="AY308" s="730">
        <v>0</v>
      </c>
      <c r="AZ308" s="619"/>
      <c r="BA308" s="510"/>
      <c r="BB308" s="112"/>
      <c r="BC308" s="112"/>
      <c r="BD308" s="112"/>
      <c r="BE308" s="112"/>
    </row>
    <row r="309" spans="1:57" ht="38.25" customHeight="1" x14ac:dyDescent="0.25">
      <c r="A309" s="629"/>
      <c r="B309" s="503"/>
      <c r="C309" s="503"/>
      <c r="D309" s="123" t="s">
        <v>334</v>
      </c>
      <c r="E309" s="737">
        <v>0</v>
      </c>
      <c r="F309" s="737">
        <v>0</v>
      </c>
      <c r="G309" s="737">
        <v>0</v>
      </c>
      <c r="H309" s="737">
        <v>0</v>
      </c>
      <c r="I309" s="737">
        <v>0</v>
      </c>
      <c r="J309" s="737"/>
      <c r="K309" s="737"/>
      <c r="L309" s="737"/>
      <c r="M309" s="737"/>
      <c r="N309" s="737"/>
      <c r="O309" s="737"/>
      <c r="P309" s="737"/>
      <c r="Q309" s="737"/>
      <c r="R309" s="737"/>
      <c r="S309" s="737"/>
      <c r="T309" s="737">
        <v>0</v>
      </c>
      <c r="U309" s="737">
        <f>U305+U307</f>
        <v>264</v>
      </c>
      <c r="V309" s="737">
        <f t="shared" ref="V309:V310" si="186">V305+V307</f>
        <v>239</v>
      </c>
      <c r="W309" s="737"/>
      <c r="X309" s="737"/>
      <c r="Y309" s="737"/>
      <c r="Z309" s="737"/>
      <c r="AA309" s="737"/>
      <c r="AB309" s="737"/>
      <c r="AC309" s="737"/>
      <c r="AD309" s="737"/>
      <c r="AE309" s="737"/>
      <c r="AF309" s="510"/>
      <c r="AG309" s="510"/>
      <c r="AH309" s="510"/>
      <c r="AI309" s="510"/>
      <c r="AJ309" s="510"/>
      <c r="AK309" s="510"/>
      <c r="AL309" s="510"/>
      <c r="AM309" s="510"/>
      <c r="AN309" s="510"/>
      <c r="AO309" s="510"/>
      <c r="AP309" s="746" t="s">
        <v>454</v>
      </c>
      <c r="AQ309" s="730">
        <v>26</v>
      </c>
      <c r="AR309" s="619"/>
      <c r="AS309" s="746" t="s">
        <v>454</v>
      </c>
      <c r="AT309" s="730">
        <v>39</v>
      </c>
      <c r="AU309" s="619"/>
      <c r="AV309" s="742" t="s">
        <v>455</v>
      </c>
      <c r="AW309" s="730">
        <v>20</v>
      </c>
      <c r="AX309" s="743" t="s">
        <v>456</v>
      </c>
      <c r="AY309" s="730">
        <v>0</v>
      </c>
      <c r="AZ309" s="619"/>
      <c r="BA309" s="510"/>
      <c r="BB309" s="112"/>
      <c r="BC309" s="112"/>
      <c r="BD309" s="112"/>
      <c r="BE309" s="112"/>
    </row>
    <row r="310" spans="1:57" ht="15.75" customHeight="1" x14ac:dyDescent="0.25">
      <c r="A310" s="629"/>
      <c r="B310" s="503"/>
      <c r="C310" s="503"/>
      <c r="D310" s="643" t="s">
        <v>335</v>
      </c>
      <c r="E310" s="740">
        <f t="shared" ref="E310:H310" si="187">E306+E308</f>
        <v>117473290</v>
      </c>
      <c r="F310" s="740">
        <f t="shared" si="187"/>
        <v>117473290</v>
      </c>
      <c r="G310" s="740">
        <f t="shared" si="187"/>
        <v>117473290</v>
      </c>
      <c r="H310" s="740">
        <f t="shared" si="187"/>
        <v>117473290</v>
      </c>
      <c r="I310" s="740">
        <f t="shared" ref="I310" si="188">I306+I308</f>
        <v>117473290</v>
      </c>
      <c r="J310" s="740"/>
      <c r="K310" s="740"/>
      <c r="L310" s="740"/>
      <c r="M310" s="740"/>
      <c r="N310" s="740"/>
      <c r="O310" s="740"/>
      <c r="P310" s="740"/>
      <c r="Q310" s="740"/>
      <c r="R310" s="740"/>
      <c r="S310" s="740"/>
      <c r="T310" s="740">
        <f t="shared" ref="T310:U310" si="189">T306+T308</f>
        <v>8930700</v>
      </c>
      <c r="U310" s="740">
        <f t="shared" si="189"/>
        <v>43243398</v>
      </c>
      <c r="V310" s="740">
        <f t="shared" si="186"/>
        <v>51314340.049999997</v>
      </c>
      <c r="W310" s="740"/>
      <c r="X310" s="740"/>
      <c r="Y310" s="740"/>
      <c r="Z310" s="740"/>
      <c r="AA310" s="740"/>
      <c r="AB310" s="740"/>
      <c r="AC310" s="740"/>
      <c r="AD310" s="740"/>
      <c r="AE310" s="740"/>
      <c r="AF310" s="510"/>
      <c r="AG310" s="510"/>
      <c r="AH310" s="510"/>
      <c r="AI310" s="510"/>
      <c r="AJ310" s="510"/>
      <c r="AK310" s="510"/>
      <c r="AL310" s="510"/>
      <c r="AM310" s="510"/>
      <c r="AN310" s="510"/>
      <c r="AO310" s="510"/>
      <c r="AP310" s="746" t="s">
        <v>457</v>
      </c>
      <c r="AQ310" s="730">
        <v>4</v>
      </c>
      <c r="AR310" s="619"/>
      <c r="AS310" s="746" t="s">
        <v>457</v>
      </c>
      <c r="AT310" s="730">
        <v>7</v>
      </c>
      <c r="AU310" s="619"/>
      <c r="AV310" s="742" t="s">
        <v>458</v>
      </c>
      <c r="AW310" s="730">
        <v>67</v>
      </c>
      <c r="AX310" s="743" t="s">
        <v>459</v>
      </c>
      <c r="AY310" s="730">
        <v>237</v>
      </c>
      <c r="AZ310" s="619"/>
      <c r="BA310" s="510"/>
      <c r="BB310" s="112"/>
      <c r="BC310" s="112"/>
      <c r="BD310" s="112"/>
      <c r="BE310" s="112"/>
    </row>
    <row r="311" spans="1:57" ht="26.25" customHeight="1" thickBot="1" x14ac:dyDescent="0.3">
      <c r="A311" s="629"/>
      <c r="B311" s="503"/>
      <c r="C311" s="569"/>
      <c r="D311" s="644"/>
      <c r="E311" s="511"/>
      <c r="F311" s="511"/>
      <c r="G311" s="511"/>
      <c r="H311" s="511"/>
      <c r="I311" s="511"/>
      <c r="J311" s="511"/>
      <c r="K311" s="511"/>
      <c r="L311" s="511"/>
      <c r="M311" s="511"/>
      <c r="N311" s="511"/>
      <c r="O311" s="511"/>
      <c r="P311" s="511"/>
      <c r="Q311" s="511"/>
      <c r="R311" s="511"/>
      <c r="S311" s="511"/>
      <c r="T311" s="511"/>
      <c r="U311" s="511"/>
      <c r="V311" s="511"/>
      <c r="W311" s="511"/>
      <c r="X311" s="511"/>
      <c r="Y311" s="511"/>
      <c r="Z311" s="511"/>
      <c r="AA311" s="511"/>
      <c r="AB311" s="511"/>
      <c r="AC311" s="511"/>
      <c r="AD311" s="511"/>
      <c r="AE311" s="511"/>
      <c r="AF311" s="511"/>
      <c r="AG311" s="511"/>
      <c r="AH311" s="511"/>
      <c r="AI311" s="511"/>
      <c r="AJ311" s="511"/>
      <c r="AK311" s="511"/>
      <c r="AL311" s="511"/>
      <c r="AM311" s="511"/>
      <c r="AN311" s="511"/>
      <c r="AO311" s="511"/>
      <c r="AP311" s="746" t="s">
        <v>460</v>
      </c>
      <c r="AQ311" s="730">
        <v>0</v>
      </c>
      <c r="AR311" s="620"/>
      <c r="AS311" s="746" t="s">
        <v>460</v>
      </c>
      <c r="AT311" s="730">
        <v>0</v>
      </c>
      <c r="AU311" s="620"/>
      <c r="AV311" s="742" t="s">
        <v>461</v>
      </c>
      <c r="AW311" s="730">
        <v>0</v>
      </c>
      <c r="AX311" s="745"/>
      <c r="AY311" s="741"/>
      <c r="AZ311" s="620"/>
      <c r="BA311" s="511"/>
      <c r="BB311" s="112"/>
      <c r="BC311" s="112"/>
      <c r="BD311" s="112"/>
      <c r="BE311" s="112"/>
    </row>
    <row r="312" spans="1:57" ht="22.5" customHeight="1" x14ac:dyDescent="0.25">
      <c r="A312" s="629"/>
      <c r="B312" s="503"/>
      <c r="C312" s="634" t="s">
        <v>476</v>
      </c>
      <c r="D312" s="121" t="s">
        <v>327</v>
      </c>
      <c r="E312" s="737">
        <v>2295</v>
      </c>
      <c r="F312" s="737">
        <v>2295</v>
      </c>
      <c r="G312" s="737">
        <v>2295</v>
      </c>
      <c r="H312" s="737">
        <v>2295</v>
      </c>
      <c r="I312" s="737">
        <v>2295</v>
      </c>
      <c r="J312" s="737"/>
      <c r="K312" s="737"/>
      <c r="L312" s="737"/>
      <c r="M312" s="737"/>
      <c r="N312" s="719"/>
      <c r="O312" s="719"/>
      <c r="P312" s="719"/>
      <c r="Q312" s="719"/>
      <c r="R312" s="721"/>
      <c r="S312" s="721"/>
      <c r="T312" s="737">
        <v>0</v>
      </c>
      <c r="U312" s="737">
        <v>503</v>
      </c>
      <c r="V312" s="737">
        <v>911</v>
      </c>
      <c r="W312" s="721"/>
      <c r="X312" s="721"/>
      <c r="Y312" s="721"/>
      <c r="Z312" s="721"/>
      <c r="AA312" s="721"/>
      <c r="AB312" s="721"/>
      <c r="AC312" s="737"/>
      <c r="AD312" s="737"/>
      <c r="AE312" s="721"/>
      <c r="AF312" s="722"/>
      <c r="AG312" s="723" t="s">
        <v>476</v>
      </c>
      <c r="AH312" s="724"/>
      <c r="AI312" s="724"/>
      <c r="AJ312" s="776" t="s">
        <v>502</v>
      </c>
      <c r="AK312" s="723" t="s">
        <v>476</v>
      </c>
      <c r="AL312" s="727"/>
      <c r="AM312" s="727" t="s">
        <v>503</v>
      </c>
      <c r="AN312" s="722">
        <v>911</v>
      </c>
      <c r="AO312" s="727">
        <v>454</v>
      </c>
      <c r="AP312" s="746" t="s">
        <v>442</v>
      </c>
      <c r="AQ312" s="730">
        <v>0</v>
      </c>
      <c r="AR312" s="747">
        <v>457</v>
      </c>
      <c r="AS312" s="746" t="s">
        <v>442</v>
      </c>
      <c r="AT312" s="730">
        <v>0</v>
      </c>
      <c r="AU312" s="748">
        <v>0</v>
      </c>
      <c r="AV312" s="742" t="s">
        <v>443</v>
      </c>
      <c r="AW312" s="730">
        <v>645</v>
      </c>
      <c r="AX312" s="743" t="s">
        <v>444</v>
      </c>
      <c r="AY312" s="730">
        <v>1</v>
      </c>
      <c r="AZ312" s="769">
        <f>T312</f>
        <v>0</v>
      </c>
      <c r="BA312" s="767"/>
      <c r="BB312" s="112"/>
      <c r="BC312" s="112"/>
      <c r="BD312" s="112"/>
      <c r="BE312" s="112"/>
    </row>
    <row r="313" spans="1:57" ht="38.25" customHeight="1" x14ac:dyDescent="0.25">
      <c r="A313" s="629"/>
      <c r="B313" s="503"/>
      <c r="C313" s="503"/>
      <c r="D313" s="122" t="s">
        <v>330</v>
      </c>
      <c r="E313" s="736">
        <v>112632300</v>
      </c>
      <c r="F313" s="736">
        <v>112632300</v>
      </c>
      <c r="G313" s="736">
        <v>112632300</v>
      </c>
      <c r="H313" s="736">
        <v>112632300</v>
      </c>
      <c r="I313" s="736">
        <v>112632300</v>
      </c>
      <c r="J313" s="736"/>
      <c r="K313" s="736"/>
      <c r="L313" s="736"/>
      <c r="M313" s="736"/>
      <c r="N313" s="736"/>
      <c r="O313" s="736"/>
      <c r="P313" s="736"/>
      <c r="Q313" s="736"/>
      <c r="R313" s="736"/>
      <c r="S313" s="777"/>
      <c r="T313" s="736">
        <v>6996250</v>
      </c>
      <c r="U313" s="736">
        <v>39351750</v>
      </c>
      <c r="V313" s="736">
        <v>46473350</v>
      </c>
      <c r="W313" s="765"/>
      <c r="X313" s="765"/>
      <c r="Y313" s="765"/>
      <c r="Z313" s="765"/>
      <c r="AA313" s="765"/>
      <c r="AB313" s="765"/>
      <c r="AC313" s="778"/>
      <c r="AD313" s="778"/>
      <c r="AE313" s="765"/>
      <c r="AF313" s="510"/>
      <c r="AG313" s="510"/>
      <c r="AH313" s="510"/>
      <c r="AI313" s="510"/>
      <c r="AJ313" s="510"/>
      <c r="AK313" s="510"/>
      <c r="AL313" s="510"/>
      <c r="AM313" s="510"/>
      <c r="AN313" s="510"/>
      <c r="AO313" s="510"/>
      <c r="AP313" s="746" t="s">
        <v>445</v>
      </c>
      <c r="AQ313" s="730">
        <v>343</v>
      </c>
      <c r="AR313" s="619"/>
      <c r="AS313" s="746" t="s">
        <v>445</v>
      </c>
      <c r="AT313" s="730">
        <v>302</v>
      </c>
      <c r="AU313" s="619"/>
      <c r="AV313" s="742" t="s">
        <v>446</v>
      </c>
      <c r="AW313" s="730">
        <v>0</v>
      </c>
      <c r="AX313" s="743" t="s">
        <v>447</v>
      </c>
      <c r="AY313" s="730">
        <v>0</v>
      </c>
      <c r="AZ313" s="619"/>
      <c r="BA313" s="510"/>
      <c r="BB313" s="112"/>
      <c r="BC313" s="112"/>
      <c r="BD313" s="112"/>
      <c r="BE313" s="112"/>
    </row>
    <row r="314" spans="1:57" ht="15.75" customHeight="1" x14ac:dyDescent="0.25">
      <c r="A314" s="629"/>
      <c r="B314" s="503"/>
      <c r="C314" s="503"/>
      <c r="D314" s="123" t="s">
        <v>332</v>
      </c>
      <c r="E314" s="737">
        <v>0</v>
      </c>
      <c r="F314" s="737">
        <v>0</v>
      </c>
      <c r="G314" s="737">
        <v>0</v>
      </c>
      <c r="H314" s="737">
        <v>0</v>
      </c>
      <c r="I314" s="737">
        <v>0</v>
      </c>
      <c r="J314" s="737"/>
      <c r="K314" s="737"/>
      <c r="L314" s="737"/>
      <c r="M314" s="737"/>
      <c r="N314" s="737"/>
      <c r="O314" s="737"/>
      <c r="P314" s="737"/>
      <c r="Q314" s="737"/>
      <c r="R314" s="737"/>
      <c r="S314" s="738"/>
      <c r="T314" s="737">
        <v>0</v>
      </c>
      <c r="U314" s="737">
        <v>0</v>
      </c>
      <c r="V314" s="737">
        <v>0</v>
      </c>
      <c r="W314" s="738"/>
      <c r="X314" s="738"/>
      <c r="Y314" s="738"/>
      <c r="Z314" s="738"/>
      <c r="AA314" s="738"/>
      <c r="AB314" s="738"/>
      <c r="AC314" s="738"/>
      <c r="AD314" s="738"/>
      <c r="AE314" s="738"/>
      <c r="AF314" s="510"/>
      <c r="AG314" s="510"/>
      <c r="AH314" s="510"/>
      <c r="AI314" s="510"/>
      <c r="AJ314" s="510"/>
      <c r="AK314" s="510"/>
      <c r="AL314" s="510"/>
      <c r="AM314" s="510"/>
      <c r="AN314" s="510"/>
      <c r="AO314" s="510"/>
      <c r="AP314" s="746" t="s">
        <v>448</v>
      </c>
      <c r="AQ314" s="730">
        <v>0</v>
      </c>
      <c r="AR314" s="619"/>
      <c r="AS314" s="746" t="s">
        <v>448</v>
      </c>
      <c r="AT314" s="730">
        <v>0</v>
      </c>
      <c r="AU314" s="619"/>
      <c r="AV314" s="742" t="s">
        <v>449</v>
      </c>
      <c r="AW314" s="730">
        <v>0</v>
      </c>
      <c r="AX314" s="743" t="s">
        <v>450</v>
      </c>
      <c r="AY314" s="730">
        <v>0</v>
      </c>
      <c r="AZ314" s="619"/>
      <c r="BA314" s="510"/>
      <c r="BB314" s="112"/>
      <c r="BC314" s="112"/>
      <c r="BD314" s="112"/>
      <c r="BE314" s="112"/>
    </row>
    <row r="315" spans="1:57" ht="38.25" customHeight="1" x14ac:dyDescent="0.25">
      <c r="A315" s="629"/>
      <c r="B315" s="503"/>
      <c r="C315" s="503"/>
      <c r="D315" s="122" t="s">
        <v>333</v>
      </c>
      <c r="E315" s="736">
        <v>4840990</v>
      </c>
      <c r="F315" s="736">
        <v>4840990</v>
      </c>
      <c r="G315" s="736">
        <v>4840990</v>
      </c>
      <c r="H315" s="736">
        <v>4840990</v>
      </c>
      <c r="I315" s="736">
        <v>4840990</v>
      </c>
      <c r="J315" s="737"/>
      <c r="K315" s="737"/>
      <c r="L315" s="737"/>
      <c r="M315" s="737"/>
      <c r="N315" s="737"/>
      <c r="O315" s="737"/>
      <c r="P315" s="737"/>
      <c r="Q315" s="737"/>
      <c r="R315" s="737"/>
      <c r="S315" s="750"/>
      <c r="T315" s="736">
        <v>1934450</v>
      </c>
      <c r="U315" s="736">
        <v>3891648</v>
      </c>
      <c r="V315" s="736">
        <v>4840990.05</v>
      </c>
      <c r="W315" s="765"/>
      <c r="X315" s="765"/>
      <c r="Y315" s="765"/>
      <c r="Z315" s="765"/>
      <c r="AA315" s="765"/>
      <c r="AB315" s="765"/>
      <c r="AC315" s="765"/>
      <c r="AD315" s="765"/>
      <c r="AE315" s="765"/>
      <c r="AF315" s="510"/>
      <c r="AG315" s="510"/>
      <c r="AH315" s="510"/>
      <c r="AI315" s="510"/>
      <c r="AJ315" s="510"/>
      <c r="AK315" s="510"/>
      <c r="AL315" s="510"/>
      <c r="AM315" s="510"/>
      <c r="AN315" s="510"/>
      <c r="AO315" s="510"/>
      <c r="AP315" s="746" t="s">
        <v>451</v>
      </c>
      <c r="AQ315" s="730">
        <v>1</v>
      </c>
      <c r="AR315" s="619"/>
      <c r="AS315" s="746" t="s">
        <v>451</v>
      </c>
      <c r="AT315" s="730">
        <v>3</v>
      </c>
      <c r="AU315" s="619"/>
      <c r="AV315" s="742" t="s">
        <v>452</v>
      </c>
      <c r="AW315" s="730">
        <v>0</v>
      </c>
      <c r="AX315" s="743" t="s">
        <v>453</v>
      </c>
      <c r="AY315" s="730">
        <v>0</v>
      </c>
      <c r="AZ315" s="619"/>
      <c r="BA315" s="510"/>
      <c r="BB315" s="112"/>
      <c r="BC315" s="112"/>
      <c r="BD315" s="112"/>
      <c r="BE315" s="112"/>
    </row>
    <row r="316" spans="1:57" ht="38.25" customHeight="1" x14ac:dyDescent="0.25">
      <c r="A316" s="629"/>
      <c r="B316" s="503"/>
      <c r="C316" s="503"/>
      <c r="D316" s="123" t="s">
        <v>334</v>
      </c>
      <c r="E316" s="737">
        <v>0</v>
      </c>
      <c r="F316" s="737">
        <v>0</v>
      </c>
      <c r="G316" s="737">
        <v>0</v>
      </c>
      <c r="H316" s="737">
        <v>0</v>
      </c>
      <c r="I316" s="737">
        <v>0</v>
      </c>
      <c r="J316" s="737"/>
      <c r="K316" s="737"/>
      <c r="L316" s="737"/>
      <c r="M316" s="737"/>
      <c r="N316" s="737"/>
      <c r="O316" s="737"/>
      <c r="P316" s="737"/>
      <c r="Q316" s="737"/>
      <c r="R316" s="737"/>
      <c r="S316" s="737"/>
      <c r="T316" s="737">
        <v>0</v>
      </c>
      <c r="U316" s="737">
        <f>U312+U314</f>
        <v>503</v>
      </c>
      <c r="V316" s="737">
        <f t="shared" ref="V316:V317" si="190">V312+V314</f>
        <v>911</v>
      </c>
      <c r="W316" s="737"/>
      <c r="X316" s="737"/>
      <c r="Y316" s="737"/>
      <c r="Z316" s="737"/>
      <c r="AA316" s="737"/>
      <c r="AB316" s="737"/>
      <c r="AC316" s="737"/>
      <c r="AD316" s="737"/>
      <c r="AE316" s="737"/>
      <c r="AF316" s="510"/>
      <c r="AG316" s="510"/>
      <c r="AH316" s="510"/>
      <c r="AI316" s="510"/>
      <c r="AJ316" s="510"/>
      <c r="AK316" s="510"/>
      <c r="AL316" s="510"/>
      <c r="AM316" s="510"/>
      <c r="AN316" s="510"/>
      <c r="AO316" s="510"/>
      <c r="AP316" s="746" t="s">
        <v>454</v>
      </c>
      <c r="AQ316" s="730">
        <v>19</v>
      </c>
      <c r="AR316" s="619"/>
      <c r="AS316" s="746" t="s">
        <v>454</v>
      </c>
      <c r="AT316" s="730">
        <v>39</v>
      </c>
      <c r="AU316" s="619"/>
      <c r="AV316" s="742" t="s">
        <v>455</v>
      </c>
      <c r="AW316" s="730">
        <v>59</v>
      </c>
      <c r="AX316" s="743" t="s">
        <v>456</v>
      </c>
      <c r="AY316" s="730">
        <v>0</v>
      </c>
      <c r="AZ316" s="619"/>
      <c r="BA316" s="510"/>
      <c r="BB316" s="112"/>
      <c r="BC316" s="112"/>
      <c r="BD316" s="112"/>
      <c r="BE316" s="112"/>
    </row>
    <row r="317" spans="1:57" ht="15.75" customHeight="1" x14ac:dyDescent="0.25">
      <c r="A317" s="629"/>
      <c r="B317" s="503"/>
      <c r="C317" s="503"/>
      <c r="D317" s="643" t="s">
        <v>335</v>
      </c>
      <c r="E317" s="740">
        <f t="shared" ref="E317:H317" si="191">E313+E315</f>
        <v>117473290</v>
      </c>
      <c r="F317" s="740">
        <f t="shared" si="191"/>
        <v>117473290</v>
      </c>
      <c r="G317" s="740">
        <f t="shared" si="191"/>
        <v>117473290</v>
      </c>
      <c r="H317" s="740">
        <f t="shared" si="191"/>
        <v>117473290</v>
      </c>
      <c r="I317" s="740">
        <f t="shared" ref="I317" si="192">I313+I315</f>
        <v>117473290</v>
      </c>
      <c r="J317" s="740"/>
      <c r="K317" s="740"/>
      <c r="L317" s="740"/>
      <c r="M317" s="740"/>
      <c r="N317" s="740"/>
      <c r="O317" s="740"/>
      <c r="P317" s="740"/>
      <c r="Q317" s="740"/>
      <c r="R317" s="740"/>
      <c r="S317" s="740"/>
      <c r="T317" s="740">
        <f t="shared" ref="T317:U317" si="193">T313+T315</f>
        <v>8930700</v>
      </c>
      <c r="U317" s="740">
        <f t="shared" si="193"/>
        <v>43243398</v>
      </c>
      <c r="V317" s="740">
        <f t="shared" si="190"/>
        <v>51314340.049999997</v>
      </c>
      <c r="W317" s="740"/>
      <c r="X317" s="740"/>
      <c r="Y317" s="740"/>
      <c r="Z317" s="740"/>
      <c r="AA317" s="740"/>
      <c r="AB317" s="740"/>
      <c r="AC317" s="740"/>
      <c r="AD317" s="740"/>
      <c r="AE317" s="740"/>
      <c r="AF317" s="510"/>
      <c r="AG317" s="510"/>
      <c r="AH317" s="510"/>
      <c r="AI317" s="510"/>
      <c r="AJ317" s="510"/>
      <c r="AK317" s="510"/>
      <c r="AL317" s="510"/>
      <c r="AM317" s="510"/>
      <c r="AN317" s="510"/>
      <c r="AO317" s="510"/>
      <c r="AP317" s="746" t="s">
        <v>457</v>
      </c>
      <c r="AQ317" s="730">
        <v>8</v>
      </c>
      <c r="AR317" s="619"/>
      <c r="AS317" s="746" t="s">
        <v>457</v>
      </c>
      <c r="AT317" s="730">
        <v>10</v>
      </c>
      <c r="AU317" s="619"/>
      <c r="AV317" s="742" t="s">
        <v>458</v>
      </c>
      <c r="AW317" s="730">
        <v>207</v>
      </c>
      <c r="AX317" s="743" t="s">
        <v>459</v>
      </c>
      <c r="AY317" s="730">
        <v>910</v>
      </c>
      <c r="AZ317" s="619"/>
      <c r="BA317" s="510"/>
      <c r="BB317" s="112"/>
      <c r="BC317" s="112"/>
      <c r="BD317" s="112"/>
      <c r="BE317" s="112"/>
    </row>
    <row r="318" spans="1:57" ht="26.25" customHeight="1" thickBot="1" x14ac:dyDescent="0.3">
      <c r="A318" s="629"/>
      <c r="B318" s="503"/>
      <c r="C318" s="569"/>
      <c r="D318" s="644"/>
      <c r="E318" s="511"/>
      <c r="F318" s="511"/>
      <c r="G318" s="511"/>
      <c r="H318" s="511"/>
      <c r="I318" s="511"/>
      <c r="J318" s="511"/>
      <c r="K318" s="511"/>
      <c r="L318" s="511"/>
      <c r="M318" s="511"/>
      <c r="N318" s="511"/>
      <c r="O318" s="511"/>
      <c r="P318" s="511"/>
      <c r="Q318" s="511"/>
      <c r="R318" s="511"/>
      <c r="S318" s="511"/>
      <c r="T318" s="511"/>
      <c r="U318" s="511"/>
      <c r="V318" s="511"/>
      <c r="W318" s="511"/>
      <c r="X318" s="511"/>
      <c r="Y318" s="511"/>
      <c r="Z318" s="511"/>
      <c r="AA318" s="511"/>
      <c r="AB318" s="511"/>
      <c r="AC318" s="511"/>
      <c r="AD318" s="511"/>
      <c r="AE318" s="511"/>
      <c r="AF318" s="511"/>
      <c r="AG318" s="511"/>
      <c r="AH318" s="511"/>
      <c r="AI318" s="511"/>
      <c r="AJ318" s="511"/>
      <c r="AK318" s="511"/>
      <c r="AL318" s="511"/>
      <c r="AM318" s="511"/>
      <c r="AN318" s="511"/>
      <c r="AO318" s="511"/>
      <c r="AP318" s="746" t="s">
        <v>460</v>
      </c>
      <c r="AQ318" s="730">
        <v>0</v>
      </c>
      <c r="AR318" s="620"/>
      <c r="AS318" s="746" t="s">
        <v>460</v>
      </c>
      <c r="AT318" s="730">
        <v>103</v>
      </c>
      <c r="AU318" s="620"/>
      <c r="AV318" s="742" t="s">
        <v>461</v>
      </c>
      <c r="AW318" s="730">
        <v>0</v>
      </c>
      <c r="AX318" s="745"/>
      <c r="AY318" s="741"/>
      <c r="AZ318" s="620"/>
      <c r="BA318" s="511"/>
      <c r="BB318" s="112"/>
      <c r="BC318" s="112"/>
      <c r="BD318" s="112"/>
      <c r="BE318" s="112"/>
    </row>
    <row r="319" spans="1:57" ht="22.5" customHeight="1" x14ac:dyDescent="0.25">
      <c r="A319" s="629"/>
      <c r="B319" s="503"/>
      <c r="C319" s="634" t="s">
        <v>477</v>
      </c>
      <c r="D319" s="121" t="s">
        <v>327</v>
      </c>
      <c r="E319" s="737">
        <v>2295</v>
      </c>
      <c r="F319" s="737">
        <v>2295</v>
      </c>
      <c r="G319" s="737">
        <v>2295</v>
      </c>
      <c r="H319" s="737">
        <v>2295</v>
      </c>
      <c r="I319" s="737">
        <v>2295</v>
      </c>
      <c r="J319" s="737"/>
      <c r="K319" s="737"/>
      <c r="L319" s="737"/>
      <c r="M319" s="737"/>
      <c r="N319" s="719"/>
      <c r="O319" s="719"/>
      <c r="P319" s="719"/>
      <c r="Q319" s="719"/>
      <c r="R319" s="721"/>
      <c r="S319" s="721"/>
      <c r="T319" s="721">
        <v>0</v>
      </c>
      <c r="U319" s="737">
        <v>44</v>
      </c>
      <c r="V319" s="737">
        <v>398</v>
      </c>
      <c r="W319" s="721"/>
      <c r="X319" s="721"/>
      <c r="Y319" s="721"/>
      <c r="Z319" s="721"/>
      <c r="AA319" s="721"/>
      <c r="AB319" s="721"/>
      <c r="AC319" s="737"/>
      <c r="AD319" s="737"/>
      <c r="AE319" s="721"/>
      <c r="AF319" s="722"/>
      <c r="AG319" s="723" t="s">
        <v>477</v>
      </c>
      <c r="AH319" s="724"/>
      <c r="AI319" s="724"/>
      <c r="AJ319" s="776" t="s">
        <v>502</v>
      </c>
      <c r="AK319" s="723" t="s">
        <v>477</v>
      </c>
      <c r="AL319" s="727"/>
      <c r="AM319" s="727" t="s">
        <v>503</v>
      </c>
      <c r="AN319" s="722">
        <v>398</v>
      </c>
      <c r="AO319" s="727">
        <v>181</v>
      </c>
      <c r="AP319" s="746" t="s">
        <v>442</v>
      </c>
      <c r="AQ319" s="730">
        <v>0</v>
      </c>
      <c r="AR319" s="747">
        <v>216</v>
      </c>
      <c r="AS319" s="746" t="s">
        <v>442</v>
      </c>
      <c r="AT319" s="730">
        <v>0</v>
      </c>
      <c r="AU319" s="748">
        <v>0</v>
      </c>
      <c r="AV319" s="742" t="s">
        <v>443</v>
      </c>
      <c r="AW319" s="730">
        <v>189</v>
      </c>
      <c r="AX319" s="743" t="s">
        <v>444</v>
      </c>
      <c r="AY319" s="730">
        <v>4</v>
      </c>
      <c r="AZ319" s="769">
        <f>T319</f>
        <v>0</v>
      </c>
      <c r="BA319" s="767"/>
      <c r="BB319" s="112"/>
      <c r="BC319" s="112"/>
      <c r="BD319" s="112"/>
      <c r="BE319" s="112"/>
    </row>
    <row r="320" spans="1:57" ht="38.25" customHeight="1" x14ac:dyDescent="0.25">
      <c r="A320" s="629"/>
      <c r="B320" s="503"/>
      <c r="C320" s="503"/>
      <c r="D320" s="122" t="s">
        <v>330</v>
      </c>
      <c r="E320" s="736">
        <v>112632300</v>
      </c>
      <c r="F320" s="736">
        <v>112632300</v>
      </c>
      <c r="G320" s="736">
        <v>112632300</v>
      </c>
      <c r="H320" s="736">
        <v>112632300</v>
      </c>
      <c r="I320" s="736">
        <v>112632300</v>
      </c>
      <c r="J320" s="736"/>
      <c r="K320" s="736"/>
      <c r="L320" s="736"/>
      <c r="M320" s="736"/>
      <c r="N320" s="736"/>
      <c r="O320" s="736"/>
      <c r="P320" s="736"/>
      <c r="Q320" s="736"/>
      <c r="R320" s="736"/>
      <c r="S320" s="777"/>
      <c r="T320" s="736">
        <v>6996250</v>
      </c>
      <c r="U320" s="736">
        <v>39351750</v>
      </c>
      <c r="V320" s="736">
        <v>46473350</v>
      </c>
      <c r="W320" s="765"/>
      <c r="X320" s="765"/>
      <c r="Y320" s="765"/>
      <c r="Z320" s="765"/>
      <c r="AA320" s="765"/>
      <c r="AB320" s="765"/>
      <c r="AC320" s="778"/>
      <c r="AD320" s="778"/>
      <c r="AE320" s="765"/>
      <c r="AF320" s="510"/>
      <c r="AG320" s="510"/>
      <c r="AH320" s="510"/>
      <c r="AI320" s="510"/>
      <c r="AJ320" s="510"/>
      <c r="AK320" s="510"/>
      <c r="AL320" s="510"/>
      <c r="AM320" s="510"/>
      <c r="AN320" s="510"/>
      <c r="AO320" s="510"/>
      <c r="AP320" s="746" t="s">
        <v>445</v>
      </c>
      <c r="AQ320" s="730">
        <v>103</v>
      </c>
      <c r="AR320" s="619"/>
      <c r="AS320" s="746" t="s">
        <v>445</v>
      </c>
      <c r="AT320" s="730">
        <v>93</v>
      </c>
      <c r="AU320" s="619"/>
      <c r="AV320" s="742" t="s">
        <v>446</v>
      </c>
      <c r="AW320" s="730">
        <v>117</v>
      </c>
      <c r="AX320" s="743" t="s">
        <v>447</v>
      </c>
      <c r="AY320" s="730">
        <v>0</v>
      </c>
      <c r="AZ320" s="619"/>
      <c r="BA320" s="510"/>
      <c r="BB320" s="112"/>
      <c r="BC320" s="112"/>
      <c r="BD320" s="112"/>
      <c r="BE320" s="112"/>
    </row>
    <row r="321" spans="1:57" ht="15.75" customHeight="1" x14ac:dyDescent="0.25">
      <c r="A321" s="629"/>
      <c r="B321" s="503"/>
      <c r="C321" s="503"/>
      <c r="D321" s="123" t="s">
        <v>332</v>
      </c>
      <c r="E321" s="737">
        <v>0</v>
      </c>
      <c r="F321" s="737">
        <v>0</v>
      </c>
      <c r="G321" s="737">
        <v>0</v>
      </c>
      <c r="H321" s="737">
        <v>0</v>
      </c>
      <c r="I321" s="737">
        <v>0</v>
      </c>
      <c r="J321" s="737"/>
      <c r="K321" s="737"/>
      <c r="L321" s="737"/>
      <c r="M321" s="737"/>
      <c r="N321" s="737"/>
      <c r="O321" s="737"/>
      <c r="P321" s="737"/>
      <c r="Q321" s="737"/>
      <c r="R321" s="737"/>
      <c r="S321" s="738"/>
      <c r="T321" s="737">
        <v>0</v>
      </c>
      <c r="U321" s="737">
        <v>0</v>
      </c>
      <c r="V321" s="737">
        <v>0</v>
      </c>
      <c r="W321" s="738"/>
      <c r="X321" s="738"/>
      <c r="Y321" s="738"/>
      <c r="Z321" s="738"/>
      <c r="AA321" s="738"/>
      <c r="AB321" s="738"/>
      <c r="AC321" s="738"/>
      <c r="AD321" s="738"/>
      <c r="AE321" s="738"/>
      <c r="AF321" s="510"/>
      <c r="AG321" s="510"/>
      <c r="AH321" s="510"/>
      <c r="AI321" s="510"/>
      <c r="AJ321" s="510"/>
      <c r="AK321" s="510"/>
      <c r="AL321" s="510"/>
      <c r="AM321" s="510"/>
      <c r="AN321" s="510"/>
      <c r="AO321" s="510"/>
      <c r="AP321" s="746" t="s">
        <v>448</v>
      </c>
      <c r="AQ321" s="730">
        <v>6</v>
      </c>
      <c r="AR321" s="619"/>
      <c r="AS321" s="746" t="s">
        <v>448</v>
      </c>
      <c r="AT321" s="730">
        <v>32</v>
      </c>
      <c r="AU321" s="619"/>
      <c r="AV321" s="742" t="s">
        <v>449</v>
      </c>
      <c r="AW321" s="730">
        <v>0</v>
      </c>
      <c r="AX321" s="743" t="s">
        <v>450</v>
      </c>
      <c r="AY321" s="730">
        <v>5</v>
      </c>
      <c r="AZ321" s="619"/>
      <c r="BA321" s="510"/>
      <c r="BB321" s="112"/>
      <c r="BC321" s="112"/>
      <c r="BD321" s="112"/>
      <c r="BE321" s="112"/>
    </row>
    <row r="322" spans="1:57" ht="38.25" customHeight="1" x14ac:dyDescent="0.25">
      <c r="A322" s="629"/>
      <c r="B322" s="503"/>
      <c r="C322" s="503"/>
      <c r="D322" s="122" t="s">
        <v>333</v>
      </c>
      <c r="E322" s="736">
        <v>4840990</v>
      </c>
      <c r="F322" s="736">
        <v>4840990</v>
      </c>
      <c r="G322" s="736">
        <v>4840990</v>
      </c>
      <c r="H322" s="736">
        <v>4840990</v>
      </c>
      <c r="I322" s="736">
        <v>4840990</v>
      </c>
      <c r="J322" s="737"/>
      <c r="K322" s="737"/>
      <c r="L322" s="737"/>
      <c r="M322" s="737"/>
      <c r="N322" s="737"/>
      <c r="O322" s="737"/>
      <c r="P322" s="737"/>
      <c r="Q322" s="737"/>
      <c r="R322" s="737"/>
      <c r="S322" s="750"/>
      <c r="T322" s="736">
        <v>1934450</v>
      </c>
      <c r="U322" s="736">
        <v>3891648</v>
      </c>
      <c r="V322" s="736">
        <v>4840990.05</v>
      </c>
      <c r="W322" s="765"/>
      <c r="X322" s="765"/>
      <c r="Y322" s="765"/>
      <c r="Z322" s="765"/>
      <c r="AA322" s="765"/>
      <c r="AB322" s="765"/>
      <c r="AC322" s="765"/>
      <c r="AD322" s="765"/>
      <c r="AE322" s="765"/>
      <c r="AF322" s="510"/>
      <c r="AG322" s="510"/>
      <c r="AH322" s="510"/>
      <c r="AI322" s="510"/>
      <c r="AJ322" s="510"/>
      <c r="AK322" s="510"/>
      <c r="AL322" s="510"/>
      <c r="AM322" s="510"/>
      <c r="AN322" s="510"/>
      <c r="AO322" s="510"/>
      <c r="AP322" s="746" t="s">
        <v>451</v>
      </c>
      <c r="AQ322" s="730">
        <v>42</v>
      </c>
      <c r="AR322" s="619"/>
      <c r="AS322" s="746" t="s">
        <v>451</v>
      </c>
      <c r="AT322" s="730">
        <v>60</v>
      </c>
      <c r="AU322" s="619"/>
      <c r="AV322" s="742" t="s">
        <v>452</v>
      </c>
      <c r="AW322" s="730">
        <v>8</v>
      </c>
      <c r="AX322" s="743" t="s">
        <v>453</v>
      </c>
      <c r="AY322" s="730">
        <v>0</v>
      </c>
      <c r="AZ322" s="619"/>
      <c r="BA322" s="510"/>
      <c r="BB322" s="112"/>
      <c r="BC322" s="112"/>
      <c r="BD322" s="112"/>
      <c r="BE322" s="112"/>
    </row>
    <row r="323" spans="1:57" ht="38.25" customHeight="1" x14ac:dyDescent="0.25">
      <c r="A323" s="629"/>
      <c r="B323" s="503"/>
      <c r="C323" s="503"/>
      <c r="D323" s="123" t="s">
        <v>334</v>
      </c>
      <c r="E323" s="737">
        <v>0</v>
      </c>
      <c r="F323" s="737">
        <v>0</v>
      </c>
      <c r="G323" s="737">
        <v>0</v>
      </c>
      <c r="H323" s="737">
        <v>0</v>
      </c>
      <c r="I323" s="737">
        <v>0</v>
      </c>
      <c r="J323" s="737"/>
      <c r="K323" s="737"/>
      <c r="L323" s="737"/>
      <c r="M323" s="737"/>
      <c r="N323" s="737"/>
      <c r="O323" s="737"/>
      <c r="P323" s="737"/>
      <c r="Q323" s="737"/>
      <c r="R323" s="737"/>
      <c r="S323" s="737"/>
      <c r="T323" s="737">
        <v>0</v>
      </c>
      <c r="U323" s="737">
        <f>U319+U321</f>
        <v>44</v>
      </c>
      <c r="V323" s="737">
        <f t="shared" ref="V323:V324" si="194">V319+V321</f>
        <v>398</v>
      </c>
      <c r="W323" s="737"/>
      <c r="X323" s="737"/>
      <c r="Y323" s="737"/>
      <c r="Z323" s="737"/>
      <c r="AA323" s="737"/>
      <c r="AB323" s="737"/>
      <c r="AC323" s="737"/>
      <c r="AD323" s="737"/>
      <c r="AE323" s="737"/>
      <c r="AF323" s="510"/>
      <c r="AG323" s="510"/>
      <c r="AH323" s="510"/>
      <c r="AI323" s="510"/>
      <c r="AJ323" s="510"/>
      <c r="AK323" s="510"/>
      <c r="AL323" s="510"/>
      <c r="AM323" s="510"/>
      <c r="AN323" s="510"/>
      <c r="AO323" s="510"/>
      <c r="AP323" s="746" t="s">
        <v>454</v>
      </c>
      <c r="AQ323" s="730">
        <v>29</v>
      </c>
      <c r="AR323" s="619"/>
      <c r="AS323" s="746" t="s">
        <v>454</v>
      </c>
      <c r="AT323" s="730">
        <v>26</v>
      </c>
      <c r="AU323" s="619"/>
      <c r="AV323" s="742" t="s">
        <v>455</v>
      </c>
      <c r="AW323" s="730">
        <v>36</v>
      </c>
      <c r="AX323" s="743" t="s">
        <v>456</v>
      </c>
      <c r="AY323" s="730">
        <v>0</v>
      </c>
      <c r="AZ323" s="619"/>
      <c r="BA323" s="510"/>
      <c r="BB323" s="112"/>
      <c r="BC323" s="112"/>
      <c r="BD323" s="112"/>
      <c r="BE323" s="112"/>
    </row>
    <row r="324" spans="1:57" ht="15.75" customHeight="1" x14ac:dyDescent="0.25">
      <c r="A324" s="629"/>
      <c r="B324" s="503"/>
      <c r="C324" s="503"/>
      <c r="D324" s="643" t="s">
        <v>335</v>
      </c>
      <c r="E324" s="740">
        <f t="shared" ref="E324:H324" si="195">E320+E322</f>
        <v>117473290</v>
      </c>
      <c r="F324" s="740">
        <f t="shared" si="195"/>
        <v>117473290</v>
      </c>
      <c r="G324" s="740">
        <f t="shared" si="195"/>
        <v>117473290</v>
      </c>
      <c r="H324" s="740">
        <f t="shared" si="195"/>
        <v>117473290</v>
      </c>
      <c r="I324" s="740">
        <f t="shared" ref="I324" si="196">I320+I322</f>
        <v>117473290</v>
      </c>
      <c r="J324" s="740"/>
      <c r="K324" s="740"/>
      <c r="L324" s="740"/>
      <c r="M324" s="740"/>
      <c r="N324" s="740"/>
      <c r="O324" s="740"/>
      <c r="P324" s="740"/>
      <c r="Q324" s="740"/>
      <c r="R324" s="740"/>
      <c r="S324" s="740"/>
      <c r="T324" s="740">
        <f t="shared" ref="T324:U324" si="197">T320+T322</f>
        <v>8930700</v>
      </c>
      <c r="U324" s="740">
        <f t="shared" si="197"/>
        <v>43243398</v>
      </c>
      <c r="V324" s="740">
        <f t="shared" si="194"/>
        <v>51314340.049999997</v>
      </c>
      <c r="W324" s="740"/>
      <c r="X324" s="740"/>
      <c r="Y324" s="740"/>
      <c r="Z324" s="740"/>
      <c r="AA324" s="740"/>
      <c r="AB324" s="740"/>
      <c r="AC324" s="740"/>
      <c r="AD324" s="740"/>
      <c r="AE324" s="740"/>
      <c r="AF324" s="510"/>
      <c r="AG324" s="510"/>
      <c r="AH324" s="510"/>
      <c r="AI324" s="510"/>
      <c r="AJ324" s="510"/>
      <c r="AK324" s="510"/>
      <c r="AL324" s="510"/>
      <c r="AM324" s="510"/>
      <c r="AN324" s="510"/>
      <c r="AO324" s="510"/>
      <c r="AP324" s="746" t="s">
        <v>457</v>
      </c>
      <c r="AQ324" s="730">
        <v>1</v>
      </c>
      <c r="AR324" s="619"/>
      <c r="AS324" s="746" t="s">
        <v>457</v>
      </c>
      <c r="AT324" s="730">
        <v>5</v>
      </c>
      <c r="AU324" s="619"/>
      <c r="AV324" s="742" t="s">
        <v>458</v>
      </c>
      <c r="AW324" s="730">
        <v>48</v>
      </c>
      <c r="AX324" s="743" t="s">
        <v>459</v>
      </c>
      <c r="AY324" s="730">
        <v>389</v>
      </c>
      <c r="AZ324" s="619"/>
      <c r="BA324" s="510"/>
      <c r="BB324" s="112"/>
      <c r="BC324" s="112"/>
      <c r="BD324" s="112"/>
      <c r="BE324" s="112"/>
    </row>
    <row r="325" spans="1:57" ht="26.25" customHeight="1" thickBot="1" x14ac:dyDescent="0.3">
      <c r="A325" s="629"/>
      <c r="B325" s="503"/>
      <c r="C325" s="569"/>
      <c r="D325" s="644"/>
      <c r="E325" s="511"/>
      <c r="F325" s="511"/>
      <c r="G325" s="511"/>
      <c r="H325" s="511"/>
      <c r="I325" s="511"/>
      <c r="J325" s="511"/>
      <c r="K325" s="511"/>
      <c r="L325" s="511"/>
      <c r="M325" s="511"/>
      <c r="N325" s="511"/>
      <c r="O325" s="511"/>
      <c r="P325" s="511"/>
      <c r="Q325" s="511"/>
      <c r="R325" s="511"/>
      <c r="S325" s="511"/>
      <c r="T325" s="511"/>
      <c r="U325" s="511"/>
      <c r="V325" s="511"/>
      <c r="W325" s="511"/>
      <c r="X325" s="511"/>
      <c r="Y325" s="511"/>
      <c r="Z325" s="511"/>
      <c r="AA325" s="511"/>
      <c r="AB325" s="511"/>
      <c r="AC325" s="511"/>
      <c r="AD325" s="511"/>
      <c r="AE325" s="511"/>
      <c r="AF325" s="511"/>
      <c r="AG325" s="511"/>
      <c r="AH325" s="511"/>
      <c r="AI325" s="511"/>
      <c r="AJ325" s="511"/>
      <c r="AK325" s="511"/>
      <c r="AL325" s="511"/>
      <c r="AM325" s="511"/>
      <c r="AN325" s="511"/>
      <c r="AO325" s="511"/>
      <c r="AP325" s="746" t="s">
        <v>460</v>
      </c>
      <c r="AQ325" s="730">
        <v>0</v>
      </c>
      <c r="AR325" s="620"/>
      <c r="AS325" s="746" t="s">
        <v>460</v>
      </c>
      <c r="AT325" s="730">
        <v>0</v>
      </c>
      <c r="AU325" s="620"/>
      <c r="AV325" s="742" t="s">
        <v>461</v>
      </c>
      <c r="AW325" s="730">
        <v>0</v>
      </c>
      <c r="AX325" s="745"/>
      <c r="AY325" s="741"/>
      <c r="AZ325" s="620"/>
      <c r="BA325" s="511"/>
      <c r="BB325" s="112"/>
      <c r="BC325" s="112"/>
      <c r="BD325" s="112"/>
      <c r="BE325" s="112"/>
    </row>
    <row r="326" spans="1:57" ht="22.5" customHeight="1" x14ac:dyDescent="0.25">
      <c r="A326" s="629"/>
      <c r="B326" s="503"/>
      <c r="C326" s="634" t="s">
        <v>478</v>
      </c>
      <c r="D326" s="121" t="s">
        <v>327</v>
      </c>
      <c r="E326" s="737">
        <v>2295</v>
      </c>
      <c r="F326" s="737">
        <v>2295</v>
      </c>
      <c r="G326" s="737">
        <v>2295</v>
      </c>
      <c r="H326" s="737">
        <v>2295</v>
      </c>
      <c r="I326" s="737">
        <v>2295</v>
      </c>
      <c r="J326" s="737"/>
      <c r="K326" s="737"/>
      <c r="L326" s="737"/>
      <c r="M326" s="737"/>
      <c r="N326" s="719"/>
      <c r="O326" s="719"/>
      <c r="P326" s="719"/>
      <c r="Q326" s="719"/>
      <c r="R326" s="721"/>
      <c r="S326" s="721"/>
      <c r="T326" s="737">
        <v>46</v>
      </c>
      <c r="U326" s="737">
        <v>484</v>
      </c>
      <c r="V326" s="737">
        <v>569</v>
      </c>
      <c r="W326" s="721"/>
      <c r="X326" s="721"/>
      <c r="Y326" s="721"/>
      <c r="Z326" s="721"/>
      <c r="AA326" s="721"/>
      <c r="AB326" s="721"/>
      <c r="AC326" s="737"/>
      <c r="AD326" s="737"/>
      <c r="AE326" s="721"/>
      <c r="AF326" s="722"/>
      <c r="AG326" s="723" t="s">
        <v>478</v>
      </c>
      <c r="AH326" s="724"/>
      <c r="AI326" s="724"/>
      <c r="AJ326" s="776" t="s">
        <v>502</v>
      </c>
      <c r="AK326" s="723" t="s">
        <v>478</v>
      </c>
      <c r="AL326" s="727"/>
      <c r="AM326" s="727" t="s">
        <v>503</v>
      </c>
      <c r="AN326" s="722">
        <v>569</v>
      </c>
      <c r="AO326" s="727">
        <v>291</v>
      </c>
      <c r="AP326" s="746" t="s">
        <v>442</v>
      </c>
      <c r="AQ326" s="730">
        <v>71</v>
      </c>
      <c r="AR326" s="747">
        <v>278</v>
      </c>
      <c r="AS326" s="746" t="s">
        <v>442</v>
      </c>
      <c r="AT326" s="730">
        <v>54</v>
      </c>
      <c r="AU326" s="748">
        <v>0</v>
      </c>
      <c r="AV326" s="742" t="s">
        <v>443</v>
      </c>
      <c r="AW326" s="730">
        <v>339</v>
      </c>
      <c r="AX326" s="743" t="s">
        <v>444</v>
      </c>
      <c r="AY326" s="730">
        <v>7</v>
      </c>
      <c r="AZ326" s="769">
        <f>T326</f>
        <v>46</v>
      </c>
      <c r="BA326" s="767"/>
      <c r="BB326" s="112"/>
      <c r="BC326" s="112"/>
      <c r="BD326" s="112"/>
      <c r="BE326" s="112"/>
    </row>
    <row r="327" spans="1:57" ht="38.25" customHeight="1" x14ac:dyDescent="0.25">
      <c r="A327" s="629"/>
      <c r="B327" s="503"/>
      <c r="C327" s="503"/>
      <c r="D327" s="122" t="s">
        <v>330</v>
      </c>
      <c r="E327" s="736">
        <v>112632300</v>
      </c>
      <c r="F327" s="736">
        <v>112632300</v>
      </c>
      <c r="G327" s="736">
        <v>112632300</v>
      </c>
      <c r="H327" s="736">
        <v>112632300</v>
      </c>
      <c r="I327" s="736">
        <v>112632300</v>
      </c>
      <c r="J327" s="736"/>
      <c r="K327" s="736"/>
      <c r="L327" s="736"/>
      <c r="M327" s="736"/>
      <c r="N327" s="736"/>
      <c r="O327" s="736"/>
      <c r="P327" s="736"/>
      <c r="Q327" s="736"/>
      <c r="R327" s="736"/>
      <c r="S327" s="777"/>
      <c r="T327" s="736">
        <v>6996250</v>
      </c>
      <c r="U327" s="736">
        <v>39351750</v>
      </c>
      <c r="V327" s="736">
        <v>46473350</v>
      </c>
      <c r="W327" s="765"/>
      <c r="X327" s="765"/>
      <c r="Y327" s="765"/>
      <c r="Z327" s="765"/>
      <c r="AA327" s="765"/>
      <c r="AB327" s="765"/>
      <c r="AC327" s="778"/>
      <c r="AD327" s="778"/>
      <c r="AE327" s="765"/>
      <c r="AF327" s="510"/>
      <c r="AG327" s="510"/>
      <c r="AH327" s="510"/>
      <c r="AI327" s="510"/>
      <c r="AJ327" s="510"/>
      <c r="AK327" s="510"/>
      <c r="AL327" s="510"/>
      <c r="AM327" s="510"/>
      <c r="AN327" s="510"/>
      <c r="AO327" s="510"/>
      <c r="AP327" s="746" t="s">
        <v>445</v>
      </c>
      <c r="AQ327" s="730">
        <v>121</v>
      </c>
      <c r="AR327" s="619"/>
      <c r="AS327" s="746" t="s">
        <v>445</v>
      </c>
      <c r="AT327" s="730">
        <v>104</v>
      </c>
      <c r="AU327" s="619"/>
      <c r="AV327" s="742" t="s">
        <v>446</v>
      </c>
      <c r="AW327" s="730">
        <v>0</v>
      </c>
      <c r="AX327" s="743" t="s">
        <v>447</v>
      </c>
      <c r="AY327" s="730">
        <v>1</v>
      </c>
      <c r="AZ327" s="619"/>
      <c r="BA327" s="510"/>
      <c r="BB327" s="112"/>
      <c r="BC327" s="112"/>
      <c r="BD327" s="112"/>
      <c r="BE327" s="112"/>
    </row>
    <row r="328" spans="1:57" ht="15.75" customHeight="1" x14ac:dyDescent="0.25">
      <c r="A328" s="629"/>
      <c r="B328" s="503"/>
      <c r="C328" s="503"/>
      <c r="D328" s="123" t="s">
        <v>332</v>
      </c>
      <c r="E328" s="737">
        <v>0</v>
      </c>
      <c r="F328" s="737">
        <v>0</v>
      </c>
      <c r="G328" s="737">
        <v>0</v>
      </c>
      <c r="H328" s="737">
        <v>0</v>
      </c>
      <c r="I328" s="737">
        <v>0</v>
      </c>
      <c r="J328" s="737"/>
      <c r="K328" s="737"/>
      <c r="L328" s="737"/>
      <c r="M328" s="737"/>
      <c r="N328" s="737"/>
      <c r="O328" s="737"/>
      <c r="P328" s="737"/>
      <c r="Q328" s="737"/>
      <c r="R328" s="737"/>
      <c r="S328" s="738"/>
      <c r="T328" s="737">
        <v>0</v>
      </c>
      <c r="U328" s="737">
        <v>0</v>
      </c>
      <c r="V328" s="737">
        <v>0</v>
      </c>
      <c r="W328" s="738"/>
      <c r="X328" s="738"/>
      <c r="Y328" s="738"/>
      <c r="Z328" s="738"/>
      <c r="AA328" s="738"/>
      <c r="AB328" s="738"/>
      <c r="AC328" s="738"/>
      <c r="AD328" s="738"/>
      <c r="AE328" s="738"/>
      <c r="AF328" s="510"/>
      <c r="AG328" s="510"/>
      <c r="AH328" s="510"/>
      <c r="AI328" s="510"/>
      <c r="AJ328" s="510"/>
      <c r="AK328" s="510"/>
      <c r="AL328" s="510"/>
      <c r="AM328" s="510"/>
      <c r="AN328" s="510"/>
      <c r="AO328" s="510"/>
      <c r="AP328" s="746" t="s">
        <v>448</v>
      </c>
      <c r="AQ328" s="730">
        <v>73</v>
      </c>
      <c r="AR328" s="619"/>
      <c r="AS328" s="746" t="s">
        <v>448</v>
      </c>
      <c r="AT328" s="730">
        <v>47</v>
      </c>
      <c r="AU328" s="619"/>
      <c r="AV328" s="742" t="s">
        <v>449</v>
      </c>
      <c r="AW328" s="730">
        <v>0</v>
      </c>
      <c r="AX328" s="743" t="s">
        <v>450</v>
      </c>
      <c r="AY328" s="730">
        <v>0</v>
      </c>
      <c r="AZ328" s="619"/>
      <c r="BA328" s="510"/>
      <c r="BB328" s="112"/>
      <c r="BC328" s="112"/>
      <c r="BD328" s="112"/>
      <c r="BE328" s="112"/>
    </row>
    <row r="329" spans="1:57" ht="38.25" customHeight="1" x14ac:dyDescent="0.25">
      <c r="A329" s="629"/>
      <c r="B329" s="503"/>
      <c r="C329" s="503"/>
      <c r="D329" s="122" t="s">
        <v>333</v>
      </c>
      <c r="E329" s="736">
        <v>4840990</v>
      </c>
      <c r="F329" s="736">
        <v>4840990</v>
      </c>
      <c r="G329" s="736">
        <v>4840990</v>
      </c>
      <c r="H329" s="736">
        <v>4840990</v>
      </c>
      <c r="I329" s="736">
        <v>4840990</v>
      </c>
      <c r="J329" s="737"/>
      <c r="K329" s="737"/>
      <c r="L329" s="737"/>
      <c r="M329" s="737"/>
      <c r="N329" s="737"/>
      <c r="O329" s="737"/>
      <c r="P329" s="737"/>
      <c r="Q329" s="737"/>
      <c r="R329" s="737"/>
      <c r="S329" s="750"/>
      <c r="T329" s="736">
        <v>1934450</v>
      </c>
      <c r="U329" s="736">
        <v>3891648</v>
      </c>
      <c r="V329" s="736">
        <v>4840990.05</v>
      </c>
      <c r="W329" s="765"/>
      <c r="X329" s="765"/>
      <c r="Y329" s="765"/>
      <c r="Z329" s="765"/>
      <c r="AA329" s="765"/>
      <c r="AB329" s="765"/>
      <c r="AC329" s="765"/>
      <c r="AD329" s="765"/>
      <c r="AE329" s="765"/>
      <c r="AF329" s="510"/>
      <c r="AG329" s="510"/>
      <c r="AH329" s="510"/>
      <c r="AI329" s="510"/>
      <c r="AJ329" s="510"/>
      <c r="AK329" s="510"/>
      <c r="AL329" s="510"/>
      <c r="AM329" s="510"/>
      <c r="AN329" s="510"/>
      <c r="AO329" s="510"/>
      <c r="AP329" s="746" t="s">
        <v>451</v>
      </c>
      <c r="AQ329" s="730">
        <v>3</v>
      </c>
      <c r="AR329" s="619"/>
      <c r="AS329" s="746" t="s">
        <v>451</v>
      </c>
      <c r="AT329" s="730">
        <v>15</v>
      </c>
      <c r="AU329" s="619"/>
      <c r="AV329" s="742" t="s">
        <v>452</v>
      </c>
      <c r="AW329" s="730">
        <v>12</v>
      </c>
      <c r="AX329" s="743" t="s">
        <v>453</v>
      </c>
      <c r="AY329" s="730">
        <v>0</v>
      </c>
      <c r="AZ329" s="619"/>
      <c r="BA329" s="510"/>
      <c r="BB329" s="112"/>
      <c r="BC329" s="112"/>
      <c r="BD329" s="112"/>
      <c r="BE329" s="112"/>
    </row>
    <row r="330" spans="1:57" ht="38.25" customHeight="1" x14ac:dyDescent="0.25">
      <c r="A330" s="629"/>
      <c r="B330" s="503"/>
      <c r="C330" s="503"/>
      <c r="D330" s="123" t="s">
        <v>334</v>
      </c>
      <c r="E330" s="737">
        <v>0</v>
      </c>
      <c r="F330" s="737">
        <v>0</v>
      </c>
      <c r="G330" s="737">
        <v>0</v>
      </c>
      <c r="H330" s="737">
        <v>0</v>
      </c>
      <c r="I330" s="737">
        <v>0</v>
      </c>
      <c r="J330" s="737"/>
      <c r="K330" s="737"/>
      <c r="L330" s="737"/>
      <c r="M330" s="737"/>
      <c r="N330" s="737"/>
      <c r="O330" s="737"/>
      <c r="P330" s="737"/>
      <c r="Q330" s="737"/>
      <c r="R330" s="737"/>
      <c r="S330" s="737"/>
      <c r="T330" s="737">
        <v>0</v>
      </c>
      <c r="U330" s="737">
        <f>U326+U328</f>
        <v>484</v>
      </c>
      <c r="V330" s="737">
        <f t="shared" ref="V330:V331" si="198">V326+V328</f>
        <v>569</v>
      </c>
      <c r="W330" s="737"/>
      <c r="X330" s="737"/>
      <c r="Y330" s="737"/>
      <c r="Z330" s="737"/>
      <c r="AA330" s="737"/>
      <c r="AB330" s="737"/>
      <c r="AC330" s="737"/>
      <c r="AD330" s="737"/>
      <c r="AE330" s="737"/>
      <c r="AF330" s="510"/>
      <c r="AG330" s="510"/>
      <c r="AH330" s="510"/>
      <c r="AI330" s="510"/>
      <c r="AJ330" s="510"/>
      <c r="AK330" s="510"/>
      <c r="AL330" s="510"/>
      <c r="AM330" s="510"/>
      <c r="AN330" s="510"/>
      <c r="AO330" s="510"/>
      <c r="AP330" s="746" t="s">
        <v>454</v>
      </c>
      <c r="AQ330" s="730">
        <v>18</v>
      </c>
      <c r="AR330" s="619"/>
      <c r="AS330" s="746" t="s">
        <v>454</v>
      </c>
      <c r="AT330" s="730">
        <v>49</v>
      </c>
      <c r="AU330" s="619"/>
      <c r="AV330" s="742" t="s">
        <v>455</v>
      </c>
      <c r="AW330" s="730">
        <v>30</v>
      </c>
      <c r="AX330" s="743" t="s">
        <v>456</v>
      </c>
      <c r="AY330" s="730">
        <v>0</v>
      </c>
      <c r="AZ330" s="619"/>
      <c r="BA330" s="510"/>
      <c r="BB330" s="112"/>
      <c r="BC330" s="112"/>
      <c r="BD330" s="112"/>
      <c r="BE330" s="112"/>
    </row>
    <row r="331" spans="1:57" ht="15.75" customHeight="1" x14ac:dyDescent="0.25">
      <c r="A331" s="629"/>
      <c r="B331" s="503"/>
      <c r="C331" s="503"/>
      <c r="D331" s="643" t="s">
        <v>335</v>
      </c>
      <c r="E331" s="740">
        <f t="shared" ref="E331:H331" si="199">E327+E329</f>
        <v>117473290</v>
      </c>
      <c r="F331" s="740">
        <f t="shared" si="199"/>
        <v>117473290</v>
      </c>
      <c r="G331" s="740">
        <f t="shared" si="199"/>
        <v>117473290</v>
      </c>
      <c r="H331" s="740">
        <f t="shared" si="199"/>
        <v>117473290</v>
      </c>
      <c r="I331" s="740">
        <f t="shared" ref="I331" si="200">I327+I329</f>
        <v>117473290</v>
      </c>
      <c r="J331" s="740"/>
      <c r="K331" s="740"/>
      <c r="L331" s="740"/>
      <c r="M331" s="740"/>
      <c r="N331" s="740"/>
      <c r="O331" s="740"/>
      <c r="P331" s="740"/>
      <c r="Q331" s="740"/>
      <c r="R331" s="740"/>
      <c r="S331" s="740"/>
      <c r="T331" s="740">
        <f t="shared" ref="T331:U331" si="201">T327+T329</f>
        <v>8930700</v>
      </c>
      <c r="U331" s="740">
        <f t="shared" si="201"/>
        <v>43243398</v>
      </c>
      <c r="V331" s="740">
        <f t="shared" si="198"/>
        <v>51314340.049999997</v>
      </c>
      <c r="W331" s="740"/>
      <c r="X331" s="740"/>
      <c r="Y331" s="740"/>
      <c r="Z331" s="740"/>
      <c r="AA331" s="740"/>
      <c r="AB331" s="740"/>
      <c r="AC331" s="740"/>
      <c r="AD331" s="740"/>
      <c r="AE331" s="740"/>
      <c r="AF331" s="510"/>
      <c r="AG331" s="510"/>
      <c r="AH331" s="510"/>
      <c r="AI331" s="510"/>
      <c r="AJ331" s="510"/>
      <c r="AK331" s="510"/>
      <c r="AL331" s="510"/>
      <c r="AM331" s="510"/>
      <c r="AN331" s="510"/>
      <c r="AO331" s="510"/>
      <c r="AP331" s="746" t="s">
        <v>457</v>
      </c>
      <c r="AQ331" s="730">
        <v>5</v>
      </c>
      <c r="AR331" s="619"/>
      <c r="AS331" s="746" t="s">
        <v>457</v>
      </c>
      <c r="AT331" s="730">
        <v>9</v>
      </c>
      <c r="AU331" s="619"/>
      <c r="AV331" s="742" t="s">
        <v>458</v>
      </c>
      <c r="AW331" s="730">
        <v>188</v>
      </c>
      <c r="AX331" s="743" t="s">
        <v>459</v>
      </c>
      <c r="AY331" s="730">
        <v>561</v>
      </c>
      <c r="AZ331" s="619"/>
      <c r="BA331" s="510"/>
      <c r="BB331" s="112"/>
      <c r="BC331" s="112"/>
      <c r="BD331" s="112"/>
      <c r="BE331" s="112"/>
    </row>
    <row r="332" spans="1:57" ht="26.25" customHeight="1" thickBot="1" x14ac:dyDescent="0.3">
      <c r="A332" s="629"/>
      <c r="B332" s="503"/>
      <c r="C332" s="569"/>
      <c r="D332" s="644"/>
      <c r="E332" s="511"/>
      <c r="F332" s="511"/>
      <c r="G332" s="511"/>
      <c r="H332" s="511"/>
      <c r="I332" s="511"/>
      <c r="J332" s="511"/>
      <c r="K332" s="511"/>
      <c r="L332" s="511"/>
      <c r="M332" s="511"/>
      <c r="N332" s="511"/>
      <c r="O332" s="511"/>
      <c r="P332" s="511"/>
      <c r="Q332" s="511"/>
      <c r="R332" s="511"/>
      <c r="S332" s="511"/>
      <c r="T332" s="511"/>
      <c r="U332" s="511"/>
      <c r="V332" s="511"/>
      <c r="W332" s="511"/>
      <c r="X332" s="511"/>
      <c r="Y332" s="511"/>
      <c r="Z332" s="511"/>
      <c r="AA332" s="511"/>
      <c r="AB332" s="511"/>
      <c r="AC332" s="511"/>
      <c r="AD332" s="511"/>
      <c r="AE332" s="511"/>
      <c r="AF332" s="511"/>
      <c r="AG332" s="511"/>
      <c r="AH332" s="511"/>
      <c r="AI332" s="511"/>
      <c r="AJ332" s="511"/>
      <c r="AK332" s="511"/>
      <c r="AL332" s="511"/>
      <c r="AM332" s="511"/>
      <c r="AN332" s="511"/>
      <c r="AO332" s="511"/>
      <c r="AP332" s="746" t="s">
        <v>460</v>
      </c>
      <c r="AQ332" s="730">
        <v>80</v>
      </c>
      <c r="AR332" s="620"/>
      <c r="AS332" s="746" t="s">
        <v>460</v>
      </c>
      <c r="AT332" s="730">
        <v>0</v>
      </c>
      <c r="AU332" s="620"/>
      <c r="AV332" s="742" t="s">
        <v>461</v>
      </c>
      <c r="AW332" s="730">
        <v>0</v>
      </c>
      <c r="AX332" s="745"/>
      <c r="AY332" s="741"/>
      <c r="AZ332" s="620"/>
      <c r="BA332" s="511"/>
      <c r="BB332" s="112"/>
      <c r="BC332" s="112"/>
      <c r="BD332" s="112"/>
      <c r="BE332" s="112"/>
    </row>
    <row r="333" spans="1:57" ht="22.5" customHeight="1" x14ac:dyDescent="0.25">
      <c r="A333" s="629"/>
      <c r="B333" s="503"/>
      <c r="C333" s="634" t="s">
        <v>479</v>
      </c>
      <c r="D333" s="121" t="s">
        <v>327</v>
      </c>
      <c r="E333" s="737">
        <v>2308</v>
      </c>
      <c r="F333" s="737">
        <v>2308</v>
      </c>
      <c r="G333" s="737">
        <v>2308</v>
      </c>
      <c r="H333" s="737">
        <v>2308</v>
      </c>
      <c r="I333" s="737">
        <v>2308</v>
      </c>
      <c r="J333" s="737"/>
      <c r="K333" s="737"/>
      <c r="L333" s="737"/>
      <c r="M333" s="737"/>
      <c r="N333" s="719"/>
      <c r="O333" s="719"/>
      <c r="P333" s="719"/>
      <c r="Q333" s="719"/>
      <c r="R333" s="721"/>
      <c r="S333" s="721"/>
      <c r="T333" s="737">
        <v>0</v>
      </c>
      <c r="U333" s="737">
        <v>627</v>
      </c>
      <c r="V333" s="737">
        <v>611</v>
      </c>
      <c r="W333" s="721"/>
      <c r="X333" s="721"/>
      <c r="Y333" s="721"/>
      <c r="Z333" s="721"/>
      <c r="AA333" s="721"/>
      <c r="AB333" s="721"/>
      <c r="AC333" s="737"/>
      <c r="AD333" s="737"/>
      <c r="AE333" s="721"/>
      <c r="AF333" s="722"/>
      <c r="AG333" s="723" t="s">
        <v>479</v>
      </c>
      <c r="AH333" s="724"/>
      <c r="AI333" s="724"/>
      <c r="AJ333" s="776" t="s">
        <v>502</v>
      </c>
      <c r="AK333" s="723" t="s">
        <v>479</v>
      </c>
      <c r="AL333" s="727"/>
      <c r="AM333" s="727" t="s">
        <v>503</v>
      </c>
      <c r="AN333" s="722">
        <v>611</v>
      </c>
      <c r="AO333" s="727">
        <v>301</v>
      </c>
      <c r="AP333" s="746" t="s">
        <v>442</v>
      </c>
      <c r="AQ333" s="730">
        <v>38</v>
      </c>
      <c r="AR333" s="747">
        <v>310</v>
      </c>
      <c r="AS333" s="746" t="s">
        <v>442</v>
      </c>
      <c r="AT333" s="730">
        <v>35</v>
      </c>
      <c r="AU333" s="748">
        <v>0</v>
      </c>
      <c r="AV333" s="742" t="s">
        <v>443</v>
      </c>
      <c r="AW333" s="730">
        <v>499</v>
      </c>
      <c r="AX333" s="743" t="s">
        <v>444</v>
      </c>
      <c r="AY333" s="730">
        <v>10</v>
      </c>
      <c r="AZ333" s="769">
        <f>T333</f>
        <v>0</v>
      </c>
      <c r="BA333" s="767"/>
      <c r="BB333" s="112"/>
      <c r="BC333" s="112"/>
      <c r="BD333" s="112"/>
      <c r="BE333" s="112"/>
    </row>
    <row r="334" spans="1:57" ht="38.25" customHeight="1" x14ac:dyDescent="0.25">
      <c r="A334" s="629"/>
      <c r="B334" s="503"/>
      <c r="C334" s="503"/>
      <c r="D334" s="122" t="s">
        <v>330</v>
      </c>
      <c r="E334" s="736">
        <v>112632300</v>
      </c>
      <c r="F334" s="736">
        <v>112632300</v>
      </c>
      <c r="G334" s="736">
        <v>112632300</v>
      </c>
      <c r="H334" s="736">
        <v>112632300</v>
      </c>
      <c r="I334" s="736">
        <v>112632300</v>
      </c>
      <c r="J334" s="736"/>
      <c r="K334" s="736"/>
      <c r="L334" s="736"/>
      <c r="M334" s="736"/>
      <c r="N334" s="736"/>
      <c r="O334" s="736"/>
      <c r="P334" s="736"/>
      <c r="Q334" s="736"/>
      <c r="R334" s="736"/>
      <c r="S334" s="777"/>
      <c r="T334" s="736">
        <v>6996250</v>
      </c>
      <c r="U334" s="736">
        <v>39351750</v>
      </c>
      <c r="V334" s="736">
        <v>46473350</v>
      </c>
      <c r="W334" s="765"/>
      <c r="X334" s="765"/>
      <c r="Y334" s="765"/>
      <c r="Z334" s="765"/>
      <c r="AA334" s="765"/>
      <c r="AB334" s="765"/>
      <c r="AC334" s="778"/>
      <c r="AD334" s="778"/>
      <c r="AE334" s="765"/>
      <c r="AF334" s="510"/>
      <c r="AG334" s="510"/>
      <c r="AH334" s="510"/>
      <c r="AI334" s="510"/>
      <c r="AJ334" s="510"/>
      <c r="AK334" s="510"/>
      <c r="AL334" s="510"/>
      <c r="AM334" s="510"/>
      <c r="AN334" s="510"/>
      <c r="AO334" s="510"/>
      <c r="AP334" s="746" t="s">
        <v>445</v>
      </c>
      <c r="AQ334" s="730">
        <v>217</v>
      </c>
      <c r="AR334" s="619"/>
      <c r="AS334" s="746" t="s">
        <v>445</v>
      </c>
      <c r="AT334" s="730">
        <v>209</v>
      </c>
      <c r="AU334" s="619"/>
      <c r="AV334" s="742" t="s">
        <v>446</v>
      </c>
      <c r="AW334" s="730">
        <v>0</v>
      </c>
      <c r="AX334" s="743" t="s">
        <v>447</v>
      </c>
      <c r="AY334" s="730">
        <v>0</v>
      </c>
      <c r="AZ334" s="619"/>
      <c r="BA334" s="510"/>
      <c r="BB334" s="112"/>
      <c r="BC334" s="112"/>
      <c r="BD334" s="112"/>
      <c r="BE334" s="112"/>
    </row>
    <row r="335" spans="1:57" ht="15.75" customHeight="1" x14ac:dyDescent="0.25">
      <c r="A335" s="629"/>
      <c r="B335" s="503"/>
      <c r="C335" s="503"/>
      <c r="D335" s="123" t="s">
        <v>332</v>
      </c>
      <c r="E335" s="737">
        <v>0</v>
      </c>
      <c r="F335" s="737">
        <v>0</v>
      </c>
      <c r="G335" s="737">
        <v>0</v>
      </c>
      <c r="H335" s="737">
        <v>0</v>
      </c>
      <c r="I335" s="737">
        <v>0</v>
      </c>
      <c r="J335" s="737"/>
      <c r="K335" s="737"/>
      <c r="L335" s="737"/>
      <c r="M335" s="737"/>
      <c r="N335" s="737"/>
      <c r="O335" s="737"/>
      <c r="P335" s="737"/>
      <c r="Q335" s="737"/>
      <c r="R335" s="737"/>
      <c r="S335" s="738"/>
      <c r="T335" s="737">
        <v>0</v>
      </c>
      <c r="U335" s="737">
        <v>0</v>
      </c>
      <c r="V335" s="737">
        <v>0</v>
      </c>
      <c r="W335" s="738"/>
      <c r="X335" s="738"/>
      <c r="Y335" s="738"/>
      <c r="Z335" s="738"/>
      <c r="AA335" s="738"/>
      <c r="AB335" s="738"/>
      <c r="AC335" s="738"/>
      <c r="AD335" s="738"/>
      <c r="AE335" s="738"/>
      <c r="AF335" s="510"/>
      <c r="AG335" s="510"/>
      <c r="AH335" s="510"/>
      <c r="AI335" s="510"/>
      <c r="AJ335" s="510"/>
      <c r="AK335" s="510"/>
      <c r="AL335" s="510"/>
      <c r="AM335" s="510"/>
      <c r="AN335" s="510"/>
      <c r="AO335" s="510"/>
      <c r="AP335" s="746" t="s">
        <v>448</v>
      </c>
      <c r="AQ335" s="730">
        <v>20</v>
      </c>
      <c r="AR335" s="619"/>
      <c r="AS335" s="746" t="s">
        <v>448</v>
      </c>
      <c r="AT335" s="730">
        <v>17</v>
      </c>
      <c r="AU335" s="619"/>
      <c r="AV335" s="742" t="s">
        <v>449</v>
      </c>
      <c r="AW335" s="730">
        <v>0</v>
      </c>
      <c r="AX335" s="743" t="s">
        <v>450</v>
      </c>
      <c r="AY335" s="730">
        <v>1</v>
      </c>
      <c r="AZ335" s="619"/>
      <c r="BA335" s="510"/>
      <c r="BB335" s="112"/>
      <c r="BC335" s="112"/>
      <c r="BD335" s="112"/>
      <c r="BE335" s="112"/>
    </row>
    <row r="336" spans="1:57" ht="38.25" customHeight="1" x14ac:dyDescent="0.25">
      <c r="A336" s="629"/>
      <c r="B336" s="503"/>
      <c r="C336" s="503"/>
      <c r="D336" s="122" t="s">
        <v>333</v>
      </c>
      <c r="E336" s="736">
        <v>4840991</v>
      </c>
      <c r="F336" s="736">
        <v>4840991</v>
      </c>
      <c r="G336" s="736">
        <v>4840991</v>
      </c>
      <c r="H336" s="736">
        <v>4840991</v>
      </c>
      <c r="I336" s="736">
        <v>4840991</v>
      </c>
      <c r="J336" s="737"/>
      <c r="K336" s="737"/>
      <c r="L336" s="737"/>
      <c r="M336" s="737"/>
      <c r="N336" s="737"/>
      <c r="O336" s="737"/>
      <c r="P336" s="737"/>
      <c r="Q336" s="737"/>
      <c r="R336" s="737"/>
      <c r="S336" s="750"/>
      <c r="T336" s="736">
        <v>1934450</v>
      </c>
      <c r="U336" s="736">
        <v>3891648</v>
      </c>
      <c r="V336" s="736">
        <v>4840990.05</v>
      </c>
      <c r="W336" s="765"/>
      <c r="X336" s="765"/>
      <c r="Y336" s="765"/>
      <c r="Z336" s="765"/>
      <c r="AA336" s="765"/>
      <c r="AB336" s="765"/>
      <c r="AC336" s="765"/>
      <c r="AD336" s="765"/>
      <c r="AE336" s="765"/>
      <c r="AF336" s="510"/>
      <c r="AG336" s="510"/>
      <c r="AH336" s="510"/>
      <c r="AI336" s="510"/>
      <c r="AJ336" s="510"/>
      <c r="AK336" s="510"/>
      <c r="AL336" s="510"/>
      <c r="AM336" s="510"/>
      <c r="AN336" s="510"/>
      <c r="AO336" s="510"/>
      <c r="AP336" s="746" t="s">
        <v>451</v>
      </c>
      <c r="AQ336" s="730">
        <v>5</v>
      </c>
      <c r="AR336" s="619"/>
      <c r="AS336" s="746" t="s">
        <v>451</v>
      </c>
      <c r="AT336" s="730">
        <v>8</v>
      </c>
      <c r="AU336" s="619"/>
      <c r="AV336" s="742" t="s">
        <v>452</v>
      </c>
      <c r="AW336" s="730">
        <v>0</v>
      </c>
      <c r="AX336" s="743" t="s">
        <v>453</v>
      </c>
      <c r="AY336" s="730">
        <v>1</v>
      </c>
      <c r="AZ336" s="619"/>
      <c r="BA336" s="510"/>
      <c r="BB336" s="112"/>
      <c r="BC336" s="112"/>
      <c r="BD336" s="112"/>
      <c r="BE336" s="112"/>
    </row>
    <row r="337" spans="1:57" ht="38.25" customHeight="1" x14ac:dyDescent="0.25">
      <c r="A337" s="629"/>
      <c r="B337" s="503"/>
      <c r="C337" s="503"/>
      <c r="D337" s="123" t="s">
        <v>334</v>
      </c>
      <c r="E337" s="737">
        <v>0</v>
      </c>
      <c r="F337" s="737">
        <v>0</v>
      </c>
      <c r="G337" s="737">
        <v>0</v>
      </c>
      <c r="H337" s="737">
        <v>0</v>
      </c>
      <c r="I337" s="737">
        <v>0</v>
      </c>
      <c r="J337" s="737"/>
      <c r="K337" s="737"/>
      <c r="L337" s="737"/>
      <c r="M337" s="737"/>
      <c r="N337" s="737"/>
      <c r="O337" s="737"/>
      <c r="P337" s="737"/>
      <c r="Q337" s="737"/>
      <c r="R337" s="737"/>
      <c r="S337" s="737"/>
      <c r="T337" s="737">
        <v>0</v>
      </c>
      <c r="U337" s="737">
        <f>U333+U335</f>
        <v>627</v>
      </c>
      <c r="V337" s="737">
        <f t="shared" ref="V337:V338" si="202">V333+V335</f>
        <v>611</v>
      </c>
      <c r="W337" s="737"/>
      <c r="X337" s="737"/>
      <c r="Y337" s="737"/>
      <c r="Z337" s="737"/>
      <c r="AA337" s="737"/>
      <c r="AB337" s="737"/>
      <c r="AC337" s="737"/>
      <c r="AD337" s="737"/>
      <c r="AE337" s="737"/>
      <c r="AF337" s="510"/>
      <c r="AG337" s="510"/>
      <c r="AH337" s="510"/>
      <c r="AI337" s="510"/>
      <c r="AJ337" s="510"/>
      <c r="AK337" s="510"/>
      <c r="AL337" s="510"/>
      <c r="AM337" s="510"/>
      <c r="AN337" s="510"/>
      <c r="AO337" s="510"/>
      <c r="AP337" s="746" t="s">
        <v>454</v>
      </c>
      <c r="AQ337" s="730">
        <v>13</v>
      </c>
      <c r="AR337" s="619"/>
      <c r="AS337" s="746" t="s">
        <v>454</v>
      </c>
      <c r="AT337" s="730">
        <v>40</v>
      </c>
      <c r="AU337" s="619"/>
      <c r="AV337" s="742" t="s">
        <v>455</v>
      </c>
      <c r="AW337" s="730">
        <v>47</v>
      </c>
      <c r="AX337" s="743" t="s">
        <v>456</v>
      </c>
      <c r="AY337" s="730">
        <v>0</v>
      </c>
      <c r="AZ337" s="619"/>
      <c r="BA337" s="510"/>
      <c r="BB337" s="112"/>
      <c r="BC337" s="112"/>
      <c r="BD337" s="112"/>
      <c r="BE337" s="112"/>
    </row>
    <row r="338" spans="1:57" ht="15.75" customHeight="1" x14ac:dyDescent="0.25">
      <c r="A338" s="629"/>
      <c r="B338" s="503"/>
      <c r="C338" s="503"/>
      <c r="D338" s="643" t="s">
        <v>335</v>
      </c>
      <c r="E338" s="740">
        <f t="shared" ref="E338:H338" si="203">E334+E336</f>
        <v>117473291</v>
      </c>
      <c r="F338" s="740">
        <f t="shared" si="203"/>
        <v>117473291</v>
      </c>
      <c r="G338" s="740">
        <f t="shared" si="203"/>
        <v>117473291</v>
      </c>
      <c r="H338" s="740">
        <f t="shared" si="203"/>
        <v>117473291</v>
      </c>
      <c r="I338" s="740">
        <f t="shared" ref="I338" si="204">I334+I336</f>
        <v>117473291</v>
      </c>
      <c r="J338" s="740"/>
      <c r="K338" s="740"/>
      <c r="L338" s="740"/>
      <c r="M338" s="740"/>
      <c r="N338" s="740"/>
      <c r="O338" s="740"/>
      <c r="P338" s="740"/>
      <c r="Q338" s="740"/>
      <c r="R338" s="740"/>
      <c r="S338" s="740"/>
      <c r="T338" s="740">
        <f t="shared" ref="T338:U338" si="205">T334+T336</f>
        <v>8930700</v>
      </c>
      <c r="U338" s="740">
        <f t="shared" si="205"/>
        <v>43243398</v>
      </c>
      <c r="V338" s="740">
        <f t="shared" si="202"/>
        <v>51314340.049999997</v>
      </c>
      <c r="W338" s="740"/>
      <c r="X338" s="740"/>
      <c r="Y338" s="740"/>
      <c r="Z338" s="740"/>
      <c r="AA338" s="740"/>
      <c r="AB338" s="740"/>
      <c r="AC338" s="740"/>
      <c r="AD338" s="740"/>
      <c r="AE338" s="740"/>
      <c r="AF338" s="510"/>
      <c r="AG338" s="510"/>
      <c r="AH338" s="510"/>
      <c r="AI338" s="510"/>
      <c r="AJ338" s="510"/>
      <c r="AK338" s="510"/>
      <c r="AL338" s="510"/>
      <c r="AM338" s="510"/>
      <c r="AN338" s="510"/>
      <c r="AO338" s="510"/>
      <c r="AP338" s="746" t="s">
        <v>457</v>
      </c>
      <c r="AQ338" s="730">
        <v>8</v>
      </c>
      <c r="AR338" s="619"/>
      <c r="AS338" s="746" t="s">
        <v>457</v>
      </c>
      <c r="AT338" s="730">
        <v>1</v>
      </c>
      <c r="AU338" s="619"/>
      <c r="AV338" s="742" t="s">
        <v>458</v>
      </c>
      <c r="AW338" s="730">
        <v>65</v>
      </c>
      <c r="AX338" s="743" t="s">
        <v>459</v>
      </c>
      <c r="AY338" s="730">
        <v>599</v>
      </c>
      <c r="AZ338" s="619"/>
      <c r="BA338" s="510"/>
      <c r="BB338" s="112"/>
      <c r="BC338" s="112"/>
      <c r="BD338" s="112"/>
      <c r="BE338" s="112"/>
    </row>
    <row r="339" spans="1:57" ht="26.25" customHeight="1" thickBot="1" x14ac:dyDescent="0.3">
      <c r="A339" s="629"/>
      <c r="B339" s="503"/>
      <c r="C339" s="569"/>
      <c r="D339" s="644"/>
      <c r="E339" s="511"/>
      <c r="F339" s="511"/>
      <c r="G339" s="511"/>
      <c r="H339" s="511"/>
      <c r="I339" s="511"/>
      <c r="J339" s="511"/>
      <c r="K339" s="511"/>
      <c r="L339" s="511"/>
      <c r="M339" s="511"/>
      <c r="N339" s="511"/>
      <c r="O339" s="511"/>
      <c r="P339" s="511"/>
      <c r="Q339" s="511"/>
      <c r="R339" s="511"/>
      <c r="S339" s="511"/>
      <c r="T339" s="511"/>
      <c r="U339" s="511"/>
      <c r="V339" s="511"/>
      <c r="W339" s="511"/>
      <c r="X339" s="511"/>
      <c r="Y339" s="511"/>
      <c r="Z339" s="511"/>
      <c r="AA339" s="511"/>
      <c r="AB339" s="511"/>
      <c r="AC339" s="511"/>
      <c r="AD339" s="511"/>
      <c r="AE339" s="511"/>
      <c r="AF339" s="511"/>
      <c r="AG339" s="511"/>
      <c r="AH339" s="511"/>
      <c r="AI339" s="511"/>
      <c r="AJ339" s="511"/>
      <c r="AK339" s="511"/>
      <c r="AL339" s="511"/>
      <c r="AM339" s="511"/>
      <c r="AN339" s="511"/>
      <c r="AO339" s="511"/>
      <c r="AP339" s="746" t="s">
        <v>460</v>
      </c>
      <c r="AQ339" s="730">
        <v>0</v>
      </c>
      <c r="AR339" s="620"/>
      <c r="AS339" s="746" t="s">
        <v>460</v>
      </c>
      <c r="AT339" s="730">
        <v>0</v>
      </c>
      <c r="AU339" s="620"/>
      <c r="AV339" s="742" t="s">
        <v>461</v>
      </c>
      <c r="AW339" s="730">
        <v>0</v>
      </c>
      <c r="AX339" s="745"/>
      <c r="AY339" s="741"/>
      <c r="AZ339" s="620"/>
      <c r="BA339" s="511"/>
      <c r="BB339" s="112"/>
      <c r="BC339" s="112"/>
      <c r="BD339" s="112"/>
      <c r="BE339" s="112"/>
    </row>
    <row r="340" spans="1:57" ht="22.5" customHeight="1" x14ac:dyDescent="0.25">
      <c r="A340" s="629"/>
      <c r="B340" s="503"/>
      <c r="C340" s="634" t="s">
        <v>480</v>
      </c>
      <c r="D340" s="121" t="s">
        <v>327</v>
      </c>
      <c r="E340" s="737">
        <v>2295</v>
      </c>
      <c r="F340" s="737">
        <v>2295</v>
      </c>
      <c r="G340" s="737">
        <v>2295</v>
      </c>
      <c r="H340" s="737">
        <v>2295</v>
      </c>
      <c r="I340" s="737">
        <v>2295</v>
      </c>
      <c r="J340" s="737"/>
      <c r="K340" s="737"/>
      <c r="L340" s="737"/>
      <c r="M340" s="737"/>
      <c r="N340" s="719"/>
      <c r="O340" s="719"/>
      <c r="P340" s="719"/>
      <c r="Q340" s="719"/>
      <c r="R340" s="721"/>
      <c r="S340" s="721"/>
      <c r="T340" s="721">
        <v>0</v>
      </c>
      <c r="U340" s="737">
        <v>0</v>
      </c>
      <c r="V340" s="737">
        <v>731</v>
      </c>
      <c r="W340" s="721"/>
      <c r="X340" s="721"/>
      <c r="Y340" s="721"/>
      <c r="Z340" s="721"/>
      <c r="AA340" s="721"/>
      <c r="AB340" s="721"/>
      <c r="AC340" s="737"/>
      <c r="AD340" s="737"/>
      <c r="AE340" s="721"/>
      <c r="AF340" s="722"/>
      <c r="AG340" s="723" t="s">
        <v>480</v>
      </c>
      <c r="AH340" s="724"/>
      <c r="AI340" s="724"/>
      <c r="AJ340" s="776" t="s">
        <v>502</v>
      </c>
      <c r="AK340" s="723" t="s">
        <v>480</v>
      </c>
      <c r="AL340" s="727"/>
      <c r="AM340" s="727" t="s">
        <v>503</v>
      </c>
      <c r="AN340" s="722">
        <v>731</v>
      </c>
      <c r="AO340" s="727">
        <v>432</v>
      </c>
      <c r="AP340" s="729" t="s">
        <v>442</v>
      </c>
      <c r="AQ340" s="730">
        <v>36</v>
      </c>
      <c r="AR340" s="727">
        <v>299</v>
      </c>
      <c r="AS340" s="729" t="s">
        <v>442</v>
      </c>
      <c r="AT340" s="730">
        <v>29</v>
      </c>
      <c r="AU340" s="727">
        <v>0</v>
      </c>
      <c r="AV340" s="732" t="s">
        <v>443</v>
      </c>
      <c r="AW340" s="730">
        <v>0</v>
      </c>
      <c r="AX340" s="732" t="s">
        <v>444</v>
      </c>
      <c r="AY340" s="730">
        <v>2</v>
      </c>
      <c r="AZ340" s="734">
        <f>T340</f>
        <v>0</v>
      </c>
      <c r="BA340" s="735"/>
      <c r="BB340" s="112"/>
      <c r="BC340" s="112"/>
      <c r="BD340" s="112"/>
      <c r="BE340" s="112"/>
    </row>
    <row r="341" spans="1:57" ht="38.25" customHeight="1" x14ac:dyDescent="0.25">
      <c r="A341" s="629"/>
      <c r="B341" s="503"/>
      <c r="C341" s="503"/>
      <c r="D341" s="122" t="s">
        <v>330</v>
      </c>
      <c r="E341" s="736">
        <v>112632300</v>
      </c>
      <c r="F341" s="736">
        <v>112632300</v>
      </c>
      <c r="G341" s="736">
        <v>112632300</v>
      </c>
      <c r="H341" s="736">
        <v>112632300</v>
      </c>
      <c r="I341" s="736">
        <v>112632300</v>
      </c>
      <c r="J341" s="736"/>
      <c r="K341" s="736"/>
      <c r="L341" s="736"/>
      <c r="M341" s="736"/>
      <c r="N341" s="736"/>
      <c r="O341" s="736"/>
      <c r="P341" s="736"/>
      <c r="Q341" s="736"/>
      <c r="R341" s="736"/>
      <c r="S341" s="777"/>
      <c r="T341" s="736">
        <v>6996250</v>
      </c>
      <c r="U341" s="736">
        <v>39351750</v>
      </c>
      <c r="V341" s="736">
        <v>46473350</v>
      </c>
      <c r="W341" s="765"/>
      <c r="X341" s="765"/>
      <c r="Y341" s="765"/>
      <c r="Z341" s="765"/>
      <c r="AA341" s="765"/>
      <c r="AB341" s="765"/>
      <c r="AC341" s="778"/>
      <c r="AD341" s="778"/>
      <c r="AE341" s="765"/>
      <c r="AF341" s="510"/>
      <c r="AG341" s="510"/>
      <c r="AH341" s="510"/>
      <c r="AI341" s="510"/>
      <c r="AJ341" s="510"/>
      <c r="AK341" s="510"/>
      <c r="AL341" s="510"/>
      <c r="AM341" s="510"/>
      <c r="AN341" s="510"/>
      <c r="AO341" s="510"/>
      <c r="AP341" s="729" t="s">
        <v>445</v>
      </c>
      <c r="AQ341" s="730">
        <v>33</v>
      </c>
      <c r="AR341" s="510"/>
      <c r="AS341" s="729" t="s">
        <v>445</v>
      </c>
      <c r="AT341" s="730">
        <v>36</v>
      </c>
      <c r="AU341" s="510"/>
      <c r="AV341" s="732" t="s">
        <v>446</v>
      </c>
      <c r="AW341" s="730">
        <v>0</v>
      </c>
      <c r="AX341" s="732" t="s">
        <v>447</v>
      </c>
      <c r="AY341" s="730">
        <v>0</v>
      </c>
      <c r="AZ341" s="510"/>
      <c r="BA341" s="510"/>
      <c r="BB341" s="112"/>
      <c r="BC341" s="112"/>
      <c r="BD341" s="112"/>
      <c r="BE341" s="112"/>
    </row>
    <row r="342" spans="1:57" ht="15.75" customHeight="1" x14ac:dyDescent="0.25">
      <c r="A342" s="629"/>
      <c r="B342" s="503"/>
      <c r="C342" s="503"/>
      <c r="D342" s="123" t="s">
        <v>332</v>
      </c>
      <c r="E342" s="737">
        <v>0</v>
      </c>
      <c r="F342" s="737">
        <v>0</v>
      </c>
      <c r="G342" s="737">
        <v>0</v>
      </c>
      <c r="H342" s="737">
        <v>0</v>
      </c>
      <c r="I342" s="737">
        <v>0</v>
      </c>
      <c r="J342" s="737"/>
      <c r="K342" s="737"/>
      <c r="L342" s="737"/>
      <c r="M342" s="737"/>
      <c r="N342" s="737"/>
      <c r="O342" s="737"/>
      <c r="P342" s="737"/>
      <c r="Q342" s="737"/>
      <c r="R342" s="737"/>
      <c r="S342" s="738"/>
      <c r="T342" s="737">
        <v>0</v>
      </c>
      <c r="U342" s="737">
        <v>0</v>
      </c>
      <c r="V342" s="737">
        <v>0</v>
      </c>
      <c r="W342" s="738"/>
      <c r="X342" s="738"/>
      <c r="Y342" s="738"/>
      <c r="Z342" s="738"/>
      <c r="AA342" s="738"/>
      <c r="AB342" s="738"/>
      <c r="AC342" s="738"/>
      <c r="AD342" s="738"/>
      <c r="AE342" s="738"/>
      <c r="AF342" s="510"/>
      <c r="AG342" s="510"/>
      <c r="AH342" s="510"/>
      <c r="AI342" s="510"/>
      <c r="AJ342" s="510"/>
      <c r="AK342" s="510"/>
      <c r="AL342" s="510"/>
      <c r="AM342" s="510"/>
      <c r="AN342" s="510"/>
      <c r="AO342" s="510"/>
      <c r="AP342" s="729" t="s">
        <v>448</v>
      </c>
      <c r="AQ342" s="730">
        <v>8</v>
      </c>
      <c r="AR342" s="510"/>
      <c r="AS342" s="729" t="s">
        <v>448</v>
      </c>
      <c r="AT342" s="730">
        <v>17</v>
      </c>
      <c r="AU342" s="510"/>
      <c r="AV342" s="732" t="s">
        <v>449</v>
      </c>
      <c r="AW342" s="730">
        <v>0</v>
      </c>
      <c r="AX342" s="732" t="s">
        <v>450</v>
      </c>
      <c r="AY342" s="730">
        <v>7</v>
      </c>
      <c r="AZ342" s="510"/>
      <c r="BA342" s="510"/>
      <c r="BB342" s="112"/>
      <c r="BC342" s="112"/>
      <c r="BD342" s="112"/>
      <c r="BE342" s="112"/>
    </row>
    <row r="343" spans="1:57" ht="38.25" customHeight="1" x14ac:dyDescent="0.25">
      <c r="A343" s="629"/>
      <c r="B343" s="503"/>
      <c r="C343" s="503"/>
      <c r="D343" s="122" t="s">
        <v>333</v>
      </c>
      <c r="E343" s="736">
        <v>4840990</v>
      </c>
      <c r="F343" s="736">
        <v>4840990</v>
      </c>
      <c r="G343" s="736">
        <v>4840990</v>
      </c>
      <c r="H343" s="736">
        <v>4840990</v>
      </c>
      <c r="I343" s="736">
        <v>4840990</v>
      </c>
      <c r="J343" s="737"/>
      <c r="K343" s="737"/>
      <c r="L343" s="737"/>
      <c r="M343" s="737"/>
      <c r="N343" s="737"/>
      <c r="O343" s="737"/>
      <c r="P343" s="737"/>
      <c r="Q343" s="737"/>
      <c r="R343" s="737"/>
      <c r="S343" s="750"/>
      <c r="T343" s="736">
        <v>1934450</v>
      </c>
      <c r="U343" s="736">
        <v>3891648</v>
      </c>
      <c r="V343" s="736">
        <v>4840990.05</v>
      </c>
      <c r="W343" s="765"/>
      <c r="X343" s="765"/>
      <c r="Y343" s="765"/>
      <c r="Z343" s="765"/>
      <c r="AA343" s="765"/>
      <c r="AB343" s="765"/>
      <c r="AC343" s="765"/>
      <c r="AD343" s="765"/>
      <c r="AE343" s="765"/>
      <c r="AF343" s="510"/>
      <c r="AG343" s="510"/>
      <c r="AH343" s="510"/>
      <c r="AI343" s="510"/>
      <c r="AJ343" s="510"/>
      <c r="AK343" s="510"/>
      <c r="AL343" s="510"/>
      <c r="AM343" s="510"/>
      <c r="AN343" s="510"/>
      <c r="AO343" s="510"/>
      <c r="AP343" s="729" t="s">
        <v>451</v>
      </c>
      <c r="AQ343" s="730">
        <v>74</v>
      </c>
      <c r="AR343" s="510"/>
      <c r="AS343" s="729" t="s">
        <v>451</v>
      </c>
      <c r="AT343" s="730">
        <v>48</v>
      </c>
      <c r="AU343" s="510"/>
      <c r="AV343" s="732" t="s">
        <v>452</v>
      </c>
      <c r="AW343" s="730">
        <v>0</v>
      </c>
      <c r="AX343" s="732" t="s">
        <v>453</v>
      </c>
      <c r="AY343" s="730">
        <v>1</v>
      </c>
      <c r="AZ343" s="510"/>
      <c r="BA343" s="510"/>
      <c r="BB343" s="112"/>
      <c r="BC343" s="112"/>
      <c r="BD343" s="112"/>
      <c r="BE343" s="112"/>
    </row>
    <row r="344" spans="1:57" ht="38.25" customHeight="1" x14ac:dyDescent="0.25">
      <c r="A344" s="629"/>
      <c r="B344" s="503"/>
      <c r="C344" s="503"/>
      <c r="D344" s="123" t="s">
        <v>334</v>
      </c>
      <c r="E344" s="737">
        <v>0</v>
      </c>
      <c r="F344" s="737">
        <v>0</v>
      </c>
      <c r="G344" s="737">
        <v>0</v>
      </c>
      <c r="H344" s="737">
        <v>0</v>
      </c>
      <c r="I344" s="737">
        <v>0</v>
      </c>
      <c r="J344" s="737"/>
      <c r="K344" s="737"/>
      <c r="L344" s="737"/>
      <c r="M344" s="737"/>
      <c r="N344" s="737"/>
      <c r="O344" s="737"/>
      <c r="P344" s="737"/>
      <c r="Q344" s="737"/>
      <c r="R344" s="737"/>
      <c r="S344" s="737"/>
      <c r="T344" s="737">
        <v>0</v>
      </c>
      <c r="U344" s="737">
        <f>U340+U342</f>
        <v>0</v>
      </c>
      <c r="V344" s="737">
        <f t="shared" ref="V344:V345" si="206">V340+V342</f>
        <v>731</v>
      </c>
      <c r="W344" s="737"/>
      <c r="X344" s="737"/>
      <c r="Y344" s="737"/>
      <c r="Z344" s="737"/>
      <c r="AA344" s="737"/>
      <c r="AB344" s="737"/>
      <c r="AC344" s="737"/>
      <c r="AD344" s="737"/>
      <c r="AE344" s="737"/>
      <c r="AF344" s="510"/>
      <c r="AG344" s="510"/>
      <c r="AH344" s="510"/>
      <c r="AI344" s="510"/>
      <c r="AJ344" s="510"/>
      <c r="AK344" s="510"/>
      <c r="AL344" s="510"/>
      <c r="AM344" s="510"/>
      <c r="AN344" s="510"/>
      <c r="AO344" s="510"/>
      <c r="AP344" s="729" t="s">
        <v>454</v>
      </c>
      <c r="AQ344" s="730">
        <v>237</v>
      </c>
      <c r="AR344" s="510"/>
      <c r="AS344" s="729" t="s">
        <v>454</v>
      </c>
      <c r="AT344" s="730">
        <v>132</v>
      </c>
      <c r="AU344" s="510"/>
      <c r="AV344" s="732" t="s">
        <v>455</v>
      </c>
      <c r="AW344" s="730">
        <v>15</v>
      </c>
      <c r="AX344" s="732" t="s">
        <v>456</v>
      </c>
      <c r="AY344" s="730">
        <v>1</v>
      </c>
      <c r="AZ344" s="510"/>
      <c r="BA344" s="510"/>
      <c r="BB344" s="112"/>
      <c r="BC344" s="112"/>
      <c r="BD344" s="112"/>
      <c r="BE344" s="112"/>
    </row>
    <row r="345" spans="1:57" ht="15.75" customHeight="1" x14ac:dyDescent="0.25">
      <c r="A345" s="629"/>
      <c r="B345" s="503"/>
      <c r="C345" s="503"/>
      <c r="D345" s="643" t="s">
        <v>335</v>
      </c>
      <c r="E345" s="740">
        <f t="shared" ref="E345:H345" si="207">E341+E343</f>
        <v>117473290</v>
      </c>
      <c r="F345" s="740">
        <f t="shared" si="207"/>
        <v>117473290</v>
      </c>
      <c r="G345" s="740">
        <f t="shared" si="207"/>
        <v>117473290</v>
      </c>
      <c r="H345" s="740">
        <f t="shared" si="207"/>
        <v>117473290</v>
      </c>
      <c r="I345" s="740">
        <f t="shared" ref="I345" si="208">I341+I343</f>
        <v>117473290</v>
      </c>
      <c r="J345" s="740"/>
      <c r="K345" s="740"/>
      <c r="L345" s="740"/>
      <c r="M345" s="740"/>
      <c r="N345" s="740"/>
      <c r="O345" s="740"/>
      <c r="P345" s="740"/>
      <c r="Q345" s="740"/>
      <c r="R345" s="740"/>
      <c r="S345" s="740"/>
      <c r="T345" s="740">
        <f t="shared" ref="T345:U345" si="209">T341+T343</f>
        <v>8930700</v>
      </c>
      <c r="U345" s="740">
        <f t="shared" si="209"/>
        <v>43243398</v>
      </c>
      <c r="V345" s="740">
        <f t="shared" si="206"/>
        <v>51314340.049999997</v>
      </c>
      <c r="W345" s="740"/>
      <c r="X345" s="740"/>
      <c r="Y345" s="740"/>
      <c r="Z345" s="740"/>
      <c r="AA345" s="740"/>
      <c r="AB345" s="740"/>
      <c r="AC345" s="740"/>
      <c r="AD345" s="740"/>
      <c r="AE345" s="740"/>
      <c r="AF345" s="510"/>
      <c r="AG345" s="510"/>
      <c r="AH345" s="510"/>
      <c r="AI345" s="510"/>
      <c r="AJ345" s="510"/>
      <c r="AK345" s="510"/>
      <c r="AL345" s="510"/>
      <c r="AM345" s="510"/>
      <c r="AN345" s="510"/>
      <c r="AO345" s="510"/>
      <c r="AP345" s="729" t="s">
        <v>457</v>
      </c>
      <c r="AQ345" s="730">
        <v>44</v>
      </c>
      <c r="AR345" s="510"/>
      <c r="AS345" s="729" t="s">
        <v>457</v>
      </c>
      <c r="AT345" s="730">
        <v>37</v>
      </c>
      <c r="AU345" s="510"/>
      <c r="AV345" s="732" t="s">
        <v>458</v>
      </c>
      <c r="AW345" s="730">
        <v>716</v>
      </c>
      <c r="AX345" s="732" t="s">
        <v>459</v>
      </c>
      <c r="AY345" s="730">
        <v>720</v>
      </c>
      <c r="AZ345" s="510"/>
      <c r="BA345" s="510"/>
      <c r="BB345" s="112"/>
      <c r="BC345" s="112"/>
      <c r="BD345" s="112"/>
      <c r="BE345" s="112"/>
    </row>
    <row r="346" spans="1:57" ht="25.5" customHeight="1" x14ac:dyDescent="0.25">
      <c r="A346" s="629"/>
      <c r="B346" s="503"/>
      <c r="C346" s="569"/>
      <c r="D346" s="652"/>
      <c r="E346" s="511"/>
      <c r="F346" s="511"/>
      <c r="G346" s="511"/>
      <c r="H346" s="511"/>
      <c r="I346" s="511"/>
      <c r="J346" s="511"/>
      <c r="K346" s="511"/>
      <c r="L346" s="511"/>
      <c r="M346" s="511"/>
      <c r="N346" s="511"/>
      <c r="O346" s="511"/>
      <c r="P346" s="511"/>
      <c r="Q346" s="511"/>
      <c r="R346" s="511"/>
      <c r="S346" s="511"/>
      <c r="T346" s="511"/>
      <c r="U346" s="511"/>
      <c r="V346" s="511"/>
      <c r="W346" s="511"/>
      <c r="X346" s="511"/>
      <c r="Y346" s="511"/>
      <c r="Z346" s="511"/>
      <c r="AA346" s="511"/>
      <c r="AB346" s="511"/>
      <c r="AC346" s="511"/>
      <c r="AD346" s="511"/>
      <c r="AE346" s="511"/>
      <c r="AF346" s="511"/>
      <c r="AG346" s="511"/>
      <c r="AH346" s="511"/>
      <c r="AI346" s="511"/>
      <c r="AJ346" s="511"/>
      <c r="AK346" s="511"/>
      <c r="AL346" s="511"/>
      <c r="AM346" s="511"/>
      <c r="AN346" s="511"/>
      <c r="AO346" s="511"/>
      <c r="AP346" s="729" t="s">
        <v>460</v>
      </c>
      <c r="AQ346" s="730">
        <v>0</v>
      </c>
      <c r="AR346" s="511"/>
      <c r="AS346" s="729" t="s">
        <v>460</v>
      </c>
      <c r="AT346" s="730">
        <v>0</v>
      </c>
      <c r="AU346" s="511"/>
      <c r="AV346" s="732" t="s">
        <v>461</v>
      </c>
      <c r="AW346" s="730">
        <v>0</v>
      </c>
      <c r="AX346" s="741"/>
      <c r="AY346" s="730">
        <v>0</v>
      </c>
      <c r="AZ346" s="511"/>
      <c r="BA346" s="511"/>
      <c r="BB346" s="112"/>
      <c r="BC346" s="112"/>
      <c r="BD346" s="112"/>
      <c r="BE346" s="112"/>
    </row>
    <row r="347" spans="1:57" ht="25.5" customHeight="1" x14ac:dyDescent="0.25">
      <c r="A347" s="629"/>
      <c r="B347" s="503"/>
      <c r="C347" s="632" t="s">
        <v>504</v>
      </c>
      <c r="D347" s="126" t="s">
        <v>482</v>
      </c>
      <c r="E347" s="755">
        <f t="shared" ref="E347:H347" si="210">E340+E3304+E333+E326+E319+E312+E305+E298+E291+E284+E277+E270+E263+E256+E249+E242+E235+E228+E221+E214+E207</f>
        <v>45913</v>
      </c>
      <c r="F347" s="755">
        <f t="shared" si="210"/>
        <v>45913</v>
      </c>
      <c r="G347" s="755">
        <f t="shared" si="210"/>
        <v>45913</v>
      </c>
      <c r="H347" s="755">
        <f t="shared" si="210"/>
        <v>45913</v>
      </c>
      <c r="I347" s="755">
        <f t="shared" ref="I347" si="211">I340+I3304+I333+I326+I319+I312+I305+I298+I291+I284+I277+I270+I263+I256+I249+I242+I235+I228+I221+I214+I207</f>
        <v>45913</v>
      </c>
      <c r="J347" s="780"/>
      <c r="K347" s="780"/>
      <c r="L347" s="780"/>
      <c r="M347" s="780"/>
      <c r="N347" s="780"/>
      <c r="O347" s="780"/>
      <c r="P347" s="780"/>
      <c r="Q347" s="780"/>
      <c r="R347" s="780"/>
      <c r="S347" s="780"/>
      <c r="T347" s="755">
        <f>T340+T3304+T333+T326+T319+T312+T305+T298+T291+T284+T277+T270+T263+T256+T249+T242+T235+T228+T221+T214+T207</f>
        <v>1855</v>
      </c>
      <c r="U347" s="780">
        <f>U211+U218+U225+U232+U239+U246+U253+U260+U267+U274+U281+U288+U295+U302+U309+U316+U323+U330+U337+U344</f>
        <v>9715</v>
      </c>
      <c r="V347" s="780">
        <f>V211+V218+V225+V232+V239+V246+V253+V260+V267+V274+V281+V288+V295+V302+V309+V316+V323+V330+V337+V344</f>
        <v>12798</v>
      </c>
      <c r="W347" s="780"/>
      <c r="X347" s="780"/>
      <c r="Y347" s="780"/>
      <c r="Z347" s="780"/>
      <c r="AA347" s="780"/>
      <c r="AB347" s="780"/>
      <c r="AC347" s="780"/>
      <c r="AD347" s="780"/>
      <c r="AE347" s="755"/>
      <c r="AF347" s="757"/>
      <c r="AG347" s="757"/>
      <c r="AH347" s="757"/>
      <c r="AI347" s="757"/>
      <c r="AJ347" s="757"/>
      <c r="AK347" s="757"/>
      <c r="AL347" s="757"/>
      <c r="AM347" s="757"/>
      <c r="AN347" s="757"/>
      <c r="AO347" s="757">
        <f>SUM(AO207:AO346)</f>
        <v>6193</v>
      </c>
      <c r="AP347" s="757"/>
      <c r="AQ347" s="757"/>
      <c r="AR347" s="757">
        <f>SUM(AR207:AR346)</f>
        <v>7043</v>
      </c>
      <c r="AS347" s="757"/>
      <c r="AT347" s="757"/>
      <c r="AU347" s="757">
        <f>SUM(AU207:AU346)</f>
        <v>0</v>
      </c>
      <c r="AV347" s="757"/>
      <c r="AW347" s="757">
        <f>SUM(AW207:AW346)</f>
        <v>13719</v>
      </c>
      <c r="AX347" s="757"/>
      <c r="AY347" s="757">
        <f t="shared" ref="AY347:AZ347" si="212">SUM(AY207:AY346)</f>
        <v>13720</v>
      </c>
      <c r="AZ347" s="757">
        <f t="shared" si="212"/>
        <v>1855</v>
      </c>
      <c r="BA347" s="757"/>
      <c r="BB347" s="112"/>
      <c r="BC347" s="112"/>
      <c r="BD347" s="112"/>
      <c r="BE347" s="112"/>
    </row>
    <row r="348" spans="1:57" ht="15.75" customHeight="1" x14ac:dyDescent="0.25">
      <c r="A348" s="629"/>
      <c r="B348" s="503"/>
      <c r="C348" s="633"/>
      <c r="D348" s="626" t="s">
        <v>483</v>
      </c>
      <c r="E348" s="752">
        <f t="shared" ref="E348:H348" si="213">E341+E334+E327+E320+E313+E306+E299+E292+E285+E278+E271+E264+E257+E250+E243+E236+E229+E222+E215+E208</f>
        <v>2252646000</v>
      </c>
      <c r="F348" s="752">
        <f t="shared" si="213"/>
        <v>2252646000</v>
      </c>
      <c r="G348" s="752">
        <f t="shared" si="213"/>
        <v>2252646000</v>
      </c>
      <c r="H348" s="752">
        <f t="shared" si="213"/>
        <v>2252646000</v>
      </c>
      <c r="I348" s="752">
        <f t="shared" ref="I348" si="214">I341+I334+I327+I320+I313+I306+I299+I292+I285+I278+I271+I264+I257+I250+I243+I236+I229+I222+I215+I208</f>
        <v>2252646000</v>
      </c>
      <c r="J348" s="781"/>
      <c r="K348" s="781"/>
      <c r="L348" s="781"/>
      <c r="M348" s="781"/>
      <c r="N348" s="781"/>
      <c r="O348" s="781"/>
      <c r="P348" s="781"/>
      <c r="Q348" s="781"/>
      <c r="R348" s="781"/>
      <c r="S348" s="757"/>
      <c r="T348" s="752">
        <f>T341+T334+T327+T320+T313+T306+T299+T292+T285+T278+T271+T264+T257+T250+T243+T236+T229+T222+T215+T208</f>
        <v>139925000</v>
      </c>
      <c r="U348" s="781">
        <f>U208+U215+U222+U229+U236+U243+U250+U257+U264+U271+U278+U285+U292+U299+U306+U313+U320+U327+U334+U341</f>
        <v>787035000</v>
      </c>
      <c r="V348" s="781">
        <f>V208+V215+V222+V229+V236+V243+V250+V257+V264+V271+V278+V285+V292+V299+V306+V313+V320+V327+V334+V341</f>
        <v>929467000</v>
      </c>
      <c r="W348" s="781"/>
      <c r="X348" s="781"/>
      <c r="Y348" s="781"/>
      <c r="Z348" s="781"/>
      <c r="AA348" s="781"/>
      <c r="AB348" s="781"/>
      <c r="AC348" s="781"/>
      <c r="AD348" s="781"/>
      <c r="AE348" s="752"/>
      <c r="AF348" s="510"/>
      <c r="AG348" s="510"/>
      <c r="AH348" s="510"/>
      <c r="AI348" s="510"/>
      <c r="AJ348" s="510"/>
      <c r="AK348" s="510"/>
      <c r="AL348" s="510"/>
      <c r="AM348" s="510"/>
      <c r="AN348" s="510"/>
      <c r="AO348" s="510"/>
      <c r="AP348" s="510"/>
      <c r="AQ348" s="510"/>
      <c r="AR348" s="510"/>
      <c r="AS348" s="510"/>
      <c r="AT348" s="510"/>
      <c r="AU348" s="510"/>
      <c r="AV348" s="510"/>
      <c r="AW348" s="510"/>
      <c r="AX348" s="510"/>
      <c r="AY348" s="510"/>
      <c r="AZ348" s="510"/>
      <c r="BA348" s="510"/>
      <c r="BB348" s="112"/>
      <c r="BC348" s="112"/>
      <c r="BD348" s="112"/>
      <c r="BE348" s="112"/>
    </row>
    <row r="349" spans="1:57" ht="15.75" customHeight="1" x14ac:dyDescent="0.25">
      <c r="A349" s="629"/>
      <c r="B349" s="503"/>
      <c r="C349" s="633"/>
      <c r="D349" s="627"/>
      <c r="E349" s="511"/>
      <c r="F349" s="511"/>
      <c r="G349" s="511"/>
      <c r="H349" s="511"/>
      <c r="I349" s="511"/>
      <c r="J349" s="511"/>
      <c r="K349" s="511"/>
      <c r="L349" s="511"/>
      <c r="M349" s="511"/>
      <c r="N349" s="511"/>
      <c r="O349" s="511"/>
      <c r="P349" s="511"/>
      <c r="Q349" s="511"/>
      <c r="R349" s="511"/>
      <c r="S349" s="511"/>
      <c r="T349" s="511"/>
      <c r="U349" s="511"/>
      <c r="V349" s="511"/>
      <c r="W349" s="511"/>
      <c r="X349" s="511"/>
      <c r="Y349" s="511"/>
      <c r="Z349" s="511"/>
      <c r="AA349" s="511"/>
      <c r="AB349" s="511"/>
      <c r="AC349" s="511"/>
      <c r="AD349" s="511"/>
      <c r="AE349" s="511"/>
      <c r="AF349" s="510"/>
      <c r="AG349" s="510"/>
      <c r="AH349" s="510"/>
      <c r="AI349" s="510"/>
      <c r="AJ349" s="510"/>
      <c r="AK349" s="510"/>
      <c r="AL349" s="510"/>
      <c r="AM349" s="510"/>
      <c r="AN349" s="510"/>
      <c r="AO349" s="510"/>
      <c r="AP349" s="510"/>
      <c r="AQ349" s="510"/>
      <c r="AR349" s="510"/>
      <c r="AS349" s="510"/>
      <c r="AT349" s="510"/>
      <c r="AU349" s="510"/>
      <c r="AV349" s="510"/>
      <c r="AW349" s="510"/>
      <c r="AX349" s="510"/>
      <c r="AY349" s="510"/>
      <c r="AZ349" s="510"/>
      <c r="BA349" s="510"/>
      <c r="BB349" s="112"/>
      <c r="BC349" s="112"/>
      <c r="BD349" s="112"/>
      <c r="BE349" s="112"/>
    </row>
    <row r="350" spans="1:57" ht="21.75" customHeight="1" x14ac:dyDescent="0.25">
      <c r="A350" s="629"/>
      <c r="B350" s="503"/>
      <c r="C350" s="633"/>
      <c r="D350" s="127" t="s">
        <v>505</v>
      </c>
      <c r="E350" s="782">
        <v>0</v>
      </c>
      <c r="F350" s="782">
        <v>0</v>
      </c>
      <c r="G350" s="782">
        <v>0</v>
      </c>
      <c r="H350" s="782">
        <v>0</v>
      </c>
      <c r="I350" s="782">
        <v>0</v>
      </c>
      <c r="J350" s="783"/>
      <c r="K350" s="783"/>
      <c r="L350" s="783"/>
      <c r="M350" s="783"/>
      <c r="N350" s="783"/>
      <c r="O350" s="783"/>
      <c r="P350" s="783"/>
      <c r="Q350" s="783"/>
      <c r="R350" s="783"/>
      <c r="S350" s="775"/>
      <c r="T350" s="782">
        <v>0</v>
      </c>
      <c r="U350" s="783">
        <v>0</v>
      </c>
      <c r="V350" s="783">
        <v>0</v>
      </c>
      <c r="W350" s="783"/>
      <c r="X350" s="783"/>
      <c r="Y350" s="783"/>
      <c r="Z350" s="783"/>
      <c r="AA350" s="783"/>
      <c r="AB350" s="783"/>
      <c r="AC350" s="783"/>
      <c r="AD350" s="783"/>
      <c r="AE350" s="784"/>
      <c r="AF350" s="510"/>
      <c r="AG350" s="510"/>
      <c r="AH350" s="510"/>
      <c r="AI350" s="510"/>
      <c r="AJ350" s="510"/>
      <c r="AK350" s="510"/>
      <c r="AL350" s="510"/>
      <c r="AM350" s="510"/>
      <c r="AN350" s="510"/>
      <c r="AO350" s="510"/>
      <c r="AP350" s="510"/>
      <c r="AQ350" s="510"/>
      <c r="AR350" s="510"/>
      <c r="AS350" s="510"/>
      <c r="AT350" s="510"/>
      <c r="AU350" s="510"/>
      <c r="AV350" s="510"/>
      <c r="AW350" s="510"/>
      <c r="AX350" s="510"/>
      <c r="AY350" s="510"/>
      <c r="AZ350" s="510"/>
      <c r="BA350" s="510"/>
      <c r="BB350" s="112"/>
      <c r="BC350" s="112"/>
      <c r="BD350" s="112"/>
      <c r="BE350" s="112"/>
    </row>
    <row r="351" spans="1:57" ht="27" customHeight="1" thickBot="1" x14ac:dyDescent="0.3">
      <c r="A351" s="630"/>
      <c r="B351" s="569"/>
      <c r="C351" s="627"/>
      <c r="D351" s="128" t="s">
        <v>506</v>
      </c>
      <c r="E351" s="785">
        <f t="shared" ref="E351:H351" si="215">E343+E336+E329+E322+E315+E308+E301+E294+E287+E280+E273+E266+E259+E252+E245+E238+E231+E224+E217+E210</f>
        <v>96819801</v>
      </c>
      <c r="F351" s="785">
        <f t="shared" si="215"/>
        <v>96819801</v>
      </c>
      <c r="G351" s="785">
        <f t="shared" si="215"/>
        <v>96819801</v>
      </c>
      <c r="H351" s="785">
        <f t="shared" si="215"/>
        <v>96819801</v>
      </c>
      <c r="I351" s="785">
        <f t="shared" ref="I351" si="216">I343+I336+I329+I322+I315+I308+I301+I294+I287+I280+I273+I266+I259+I252+I245+I238+I231+I224+I217+I210</f>
        <v>96819801</v>
      </c>
      <c r="J351" s="786"/>
      <c r="K351" s="786"/>
      <c r="L351" s="786"/>
      <c r="M351" s="786"/>
      <c r="N351" s="786"/>
      <c r="O351" s="786"/>
      <c r="P351" s="786"/>
      <c r="Q351" s="786"/>
      <c r="R351" s="786"/>
      <c r="S351" s="787"/>
      <c r="T351" s="785">
        <f>T343+T336+T329+T322+T315+T308+T301+T294+T287+T280+T273+T266+T259+T252+T245+T238+T231+T224+T217+T210</f>
        <v>38689000</v>
      </c>
      <c r="U351" s="786">
        <f>U210+U217+U224+U231+U238+U245+U252+U259+U266+U273+U280+U287+U294+U301+U308+U315+U322+U329+U336+U343</f>
        <v>77832967</v>
      </c>
      <c r="V351" s="786">
        <f>V210+V217+V224+V231+V238+V245+V252+V259+V266+V273+V280+V287+V294+V301+V308+V315+V322+V329+V336+V343</f>
        <v>96819800.99999997</v>
      </c>
      <c r="W351" s="786"/>
      <c r="X351" s="786"/>
      <c r="Y351" s="786"/>
      <c r="Z351" s="786"/>
      <c r="AA351" s="786"/>
      <c r="AB351" s="786"/>
      <c r="AC351" s="786"/>
      <c r="AD351" s="786"/>
      <c r="AE351" s="785"/>
      <c r="AF351" s="511"/>
      <c r="AG351" s="511"/>
      <c r="AH351" s="511"/>
      <c r="AI351" s="511"/>
      <c r="AJ351" s="511"/>
      <c r="AK351" s="511"/>
      <c r="AL351" s="511"/>
      <c r="AM351" s="511"/>
      <c r="AN351" s="511"/>
      <c r="AO351" s="511"/>
      <c r="AP351" s="511"/>
      <c r="AQ351" s="511"/>
      <c r="AR351" s="511"/>
      <c r="AS351" s="511"/>
      <c r="AT351" s="511"/>
      <c r="AU351" s="511"/>
      <c r="AV351" s="511"/>
      <c r="AW351" s="511"/>
      <c r="AX351" s="511"/>
      <c r="AY351" s="511"/>
      <c r="AZ351" s="511"/>
      <c r="BA351" s="511"/>
      <c r="BB351" s="112"/>
      <c r="BC351" s="112"/>
      <c r="BD351" s="112"/>
      <c r="BE351" s="112"/>
    </row>
    <row r="352" spans="1:57" ht="54" customHeight="1" x14ac:dyDescent="0.25">
      <c r="A352" s="658">
        <v>3</v>
      </c>
      <c r="B352" s="635" t="s">
        <v>341</v>
      </c>
      <c r="C352" s="660" t="s">
        <v>507</v>
      </c>
      <c r="D352" s="129" t="s">
        <v>508</v>
      </c>
      <c r="E352" s="755">
        <v>1</v>
      </c>
      <c r="F352" s="755">
        <v>1</v>
      </c>
      <c r="G352" s="755">
        <v>1</v>
      </c>
      <c r="H352" s="755">
        <v>1</v>
      </c>
      <c r="I352" s="755">
        <v>1</v>
      </c>
      <c r="J352" s="780"/>
      <c r="K352" s="780"/>
      <c r="L352" s="780"/>
      <c r="M352" s="780"/>
      <c r="N352" s="780"/>
      <c r="O352" s="780"/>
      <c r="P352" s="780"/>
      <c r="Q352" s="780"/>
      <c r="R352" s="780"/>
      <c r="S352" s="721"/>
      <c r="T352" s="755">
        <v>1</v>
      </c>
      <c r="U352" s="755">
        <v>1.4</v>
      </c>
      <c r="V352" s="755">
        <v>1.4</v>
      </c>
      <c r="W352" s="788"/>
      <c r="X352" s="788"/>
      <c r="Y352" s="788"/>
      <c r="Z352" s="788"/>
      <c r="AA352" s="788"/>
      <c r="AB352" s="788"/>
      <c r="AC352" s="788"/>
      <c r="AD352" s="789"/>
      <c r="AE352" s="789"/>
      <c r="AF352" s="790"/>
      <c r="AG352" s="790" t="s">
        <v>509</v>
      </c>
      <c r="AH352" s="790"/>
      <c r="AI352" s="790"/>
      <c r="AJ352" s="790"/>
      <c r="AK352" s="791" t="s">
        <v>510</v>
      </c>
      <c r="AL352" s="790"/>
      <c r="AM352" s="790"/>
      <c r="AN352" s="790"/>
      <c r="AO352" s="790"/>
      <c r="AP352" s="790"/>
      <c r="AQ352" s="792"/>
      <c r="AR352" s="790"/>
      <c r="AS352" s="790"/>
      <c r="AT352" s="792"/>
      <c r="AU352" s="731"/>
      <c r="AV352" s="792"/>
      <c r="AW352" s="792"/>
      <c r="AX352" s="792"/>
      <c r="AY352" s="792"/>
      <c r="AZ352" s="722"/>
      <c r="BA352" s="735"/>
      <c r="BB352" s="112"/>
      <c r="BC352" s="112"/>
      <c r="BD352" s="112"/>
      <c r="BE352" s="112"/>
    </row>
    <row r="353" spans="1:57" ht="54" customHeight="1" x14ac:dyDescent="0.25">
      <c r="A353" s="521"/>
      <c r="B353" s="503"/>
      <c r="C353" s="503"/>
      <c r="D353" s="130" t="s">
        <v>511</v>
      </c>
      <c r="E353" s="736">
        <v>2217601000</v>
      </c>
      <c r="F353" s="736">
        <v>2217601000</v>
      </c>
      <c r="G353" s="736">
        <v>2217601000</v>
      </c>
      <c r="H353" s="736">
        <v>2217601000</v>
      </c>
      <c r="I353" s="736">
        <v>2217601000</v>
      </c>
      <c r="J353" s="793"/>
      <c r="K353" s="793"/>
      <c r="L353" s="793"/>
      <c r="M353" s="793"/>
      <c r="N353" s="793"/>
      <c r="O353" s="793"/>
      <c r="P353" s="793"/>
      <c r="Q353" s="793"/>
      <c r="R353" s="793"/>
      <c r="S353" s="794"/>
      <c r="T353" s="736">
        <v>0</v>
      </c>
      <c r="U353" s="736">
        <v>268060000</v>
      </c>
      <c r="V353" s="736">
        <f>[2]EJECUCIÓNxMETA!$H$5</f>
        <v>293388000</v>
      </c>
      <c r="W353" s="721"/>
      <c r="X353" s="721"/>
      <c r="Y353" s="721"/>
      <c r="Z353" s="721"/>
      <c r="AA353" s="721"/>
      <c r="AB353" s="721"/>
      <c r="AC353" s="773"/>
      <c r="AD353" s="737"/>
      <c r="AE353" s="789"/>
      <c r="AF353" s="510"/>
      <c r="AG353" s="510"/>
      <c r="AH353" s="510"/>
      <c r="AI353" s="510"/>
      <c r="AJ353" s="510"/>
      <c r="AK353" s="510"/>
      <c r="AL353" s="510"/>
      <c r="AM353" s="510"/>
      <c r="AN353" s="510"/>
      <c r="AO353" s="510"/>
      <c r="AP353" s="510"/>
      <c r="AQ353" s="795"/>
      <c r="AR353" s="510"/>
      <c r="AS353" s="510"/>
      <c r="AT353" s="795"/>
      <c r="AU353" s="510"/>
      <c r="AV353" s="795"/>
      <c r="AW353" s="795"/>
      <c r="AX353" s="795"/>
      <c r="AY353" s="795"/>
      <c r="AZ353" s="510"/>
      <c r="BA353" s="510"/>
      <c r="BB353" s="112"/>
      <c r="BC353" s="112"/>
      <c r="BD353" s="112"/>
      <c r="BE353" s="112"/>
    </row>
    <row r="354" spans="1:57" ht="54" customHeight="1" x14ac:dyDescent="0.25">
      <c r="A354" s="521"/>
      <c r="B354" s="503"/>
      <c r="C354" s="503"/>
      <c r="D354" s="131" t="s">
        <v>505</v>
      </c>
      <c r="E354" s="796">
        <v>0</v>
      </c>
      <c r="F354" s="796">
        <v>0</v>
      </c>
      <c r="G354" s="796">
        <v>0</v>
      </c>
      <c r="H354" s="796">
        <v>0</v>
      </c>
      <c r="I354" s="796">
        <v>0</v>
      </c>
      <c r="J354" s="797"/>
      <c r="K354" s="797"/>
      <c r="L354" s="797"/>
      <c r="M354" s="797"/>
      <c r="N354" s="797"/>
      <c r="O354" s="797"/>
      <c r="P354" s="797"/>
      <c r="Q354" s="797"/>
      <c r="R354" s="797"/>
      <c r="S354" s="798"/>
      <c r="T354" s="796">
        <v>0</v>
      </c>
      <c r="U354" s="796">
        <v>0</v>
      </c>
      <c r="V354" s="796">
        <v>0</v>
      </c>
      <c r="W354" s="773"/>
      <c r="X354" s="773"/>
      <c r="Y354" s="773"/>
      <c r="Z354" s="773"/>
      <c r="AA354" s="773"/>
      <c r="AB354" s="773"/>
      <c r="AC354" s="737"/>
      <c r="AD354" s="737"/>
      <c r="AE354" s="789"/>
      <c r="AF354" s="510"/>
      <c r="AG354" s="510"/>
      <c r="AH354" s="510"/>
      <c r="AI354" s="510"/>
      <c r="AJ354" s="510"/>
      <c r="AK354" s="510"/>
      <c r="AL354" s="510"/>
      <c r="AM354" s="510"/>
      <c r="AN354" s="510"/>
      <c r="AO354" s="510"/>
      <c r="AP354" s="510"/>
      <c r="AQ354" s="795"/>
      <c r="AR354" s="510"/>
      <c r="AS354" s="510"/>
      <c r="AT354" s="795"/>
      <c r="AU354" s="510"/>
      <c r="AV354" s="795"/>
      <c r="AW354" s="795"/>
      <c r="AX354" s="795"/>
      <c r="AY354" s="795"/>
      <c r="AZ354" s="510"/>
      <c r="BA354" s="510"/>
      <c r="BB354" s="112"/>
      <c r="BC354" s="112"/>
      <c r="BD354" s="112"/>
      <c r="BE354" s="112"/>
    </row>
    <row r="355" spans="1:57" ht="54" customHeight="1" thickBot="1" x14ac:dyDescent="0.3">
      <c r="A355" s="659"/>
      <c r="B355" s="569"/>
      <c r="C355" s="569"/>
      <c r="D355" s="132" t="s">
        <v>506</v>
      </c>
      <c r="E355" s="799">
        <v>174307234</v>
      </c>
      <c r="F355" s="799">
        <v>174307234</v>
      </c>
      <c r="G355" s="799">
        <v>174307234</v>
      </c>
      <c r="H355" s="799">
        <v>174307234</v>
      </c>
      <c r="I355" s="799">
        <v>174307234</v>
      </c>
      <c r="J355" s="800"/>
      <c r="K355" s="800"/>
      <c r="L355" s="800"/>
      <c r="M355" s="800"/>
      <c r="N355" s="800"/>
      <c r="O355" s="800"/>
      <c r="P355" s="800"/>
      <c r="Q355" s="800"/>
      <c r="R355" s="800"/>
      <c r="S355" s="801"/>
      <c r="T355" s="799">
        <v>48266114</v>
      </c>
      <c r="U355" s="799">
        <v>110774679</v>
      </c>
      <c r="V355" s="799">
        <f>[3]RESERVASxMETA!$E$105</f>
        <v>138925461</v>
      </c>
      <c r="W355" s="721"/>
      <c r="X355" s="721"/>
      <c r="Y355" s="721"/>
      <c r="Z355" s="721"/>
      <c r="AA355" s="721"/>
      <c r="AB355" s="721"/>
      <c r="AC355" s="721"/>
      <c r="AD355" s="721"/>
      <c r="AE355" s="802"/>
      <c r="AF355" s="511"/>
      <c r="AG355" s="511"/>
      <c r="AH355" s="511"/>
      <c r="AI355" s="511"/>
      <c r="AJ355" s="511"/>
      <c r="AK355" s="762"/>
      <c r="AL355" s="511"/>
      <c r="AM355" s="511"/>
      <c r="AN355" s="511"/>
      <c r="AO355" s="511"/>
      <c r="AP355" s="511"/>
      <c r="AQ355" s="803"/>
      <c r="AR355" s="511"/>
      <c r="AS355" s="511"/>
      <c r="AT355" s="803"/>
      <c r="AU355" s="511"/>
      <c r="AV355" s="803"/>
      <c r="AW355" s="803"/>
      <c r="AX355" s="803"/>
      <c r="AY355" s="803"/>
      <c r="AZ355" s="511"/>
      <c r="BA355" s="511"/>
      <c r="BB355" s="112"/>
      <c r="BC355" s="112"/>
      <c r="BD355" s="112"/>
      <c r="BE355" s="112"/>
    </row>
    <row r="356" spans="1:57" ht="54" customHeight="1" x14ac:dyDescent="0.25">
      <c r="A356" s="628">
        <v>4</v>
      </c>
      <c r="B356" s="631" t="s">
        <v>345</v>
      </c>
      <c r="C356" s="632" t="s">
        <v>512</v>
      </c>
      <c r="D356" s="126" t="s">
        <v>482</v>
      </c>
      <c r="E356" s="755">
        <v>0</v>
      </c>
      <c r="F356" s="755">
        <v>0</v>
      </c>
      <c r="G356" s="755">
        <v>0</v>
      </c>
      <c r="H356" s="755">
        <v>0</v>
      </c>
      <c r="I356" s="755">
        <v>0</v>
      </c>
      <c r="J356" s="780"/>
      <c r="K356" s="780"/>
      <c r="L356" s="780"/>
      <c r="M356" s="780"/>
      <c r="N356" s="780"/>
      <c r="O356" s="780"/>
      <c r="P356" s="780"/>
      <c r="Q356" s="780"/>
      <c r="R356" s="780"/>
      <c r="S356" s="780"/>
      <c r="T356" s="755">
        <v>0</v>
      </c>
      <c r="U356" s="755">
        <v>0</v>
      </c>
      <c r="V356" s="755">
        <v>0</v>
      </c>
      <c r="W356" s="780"/>
      <c r="X356" s="780"/>
      <c r="Y356" s="780"/>
      <c r="Z356" s="780"/>
      <c r="AA356" s="780"/>
      <c r="AB356" s="780"/>
      <c r="AC356" s="780"/>
      <c r="AD356" s="780"/>
      <c r="AE356" s="755"/>
      <c r="AF356" s="757"/>
      <c r="AG356" s="757" t="s">
        <v>513</v>
      </c>
      <c r="AH356" s="757"/>
      <c r="AI356" s="757"/>
      <c r="AJ356" s="757"/>
      <c r="AK356" s="757" t="s">
        <v>513</v>
      </c>
      <c r="AL356" s="757"/>
      <c r="AM356" s="757" t="s">
        <v>514</v>
      </c>
      <c r="AN356" s="757">
        <v>0</v>
      </c>
      <c r="AO356" s="757"/>
      <c r="AP356" s="757"/>
      <c r="AQ356" s="757"/>
      <c r="AR356" s="757"/>
      <c r="AS356" s="757"/>
      <c r="AT356" s="757"/>
      <c r="AU356" s="757"/>
      <c r="AV356" s="757"/>
      <c r="AW356" s="757"/>
      <c r="AX356" s="757"/>
      <c r="AY356" s="757"/>
      <c r="AZ356" s="757"/>
      <c r="BA356" s="757"/>
      <c r="BB356" s="112"/>
      <c r="BC356" s="112"/>
      <c r="BD356" s="112"/>
      <c r="BE356" s="112"/>
    </row>
    <row r="357" spans="1:57" ht="54" customHeight="1" x14ac:dyDescent="0.25">
      <c r="A357" s="629"/>
      <c r="B357" s="503"/>
      <c r="C357" s="633"/>
      <c r="D357" s="626" t="s">
        <v>483</v>
      </c>
      <c r="E357" s="752">
        <v>0</v>
      </c>
      <c r="F357" s="752">
        <v>0</v>
      </c>
      <c r="G357" s="752">
        <v>0</v>
      </c>
      <c r="H357" s="752">
        <v>0</v>
      </c>
      <c r="I357" s="752">
        <v>0</v>
      </c>
      <c r="J357" s="781"/>
      <c r="K357" s="781"/>
      <c r="L357" s="781"/>
      <c r="M357" s="781"/>
      <c r="N357" s="781"/>
      <c r="O357" s="781"/>
      <c r="P357" s="781"/>
      <c r="Q357" s="781"/>
      <c r="R357" s="781"/>
      <c r="S357" s="772"/>
      <c r="T357" s="752">
        <v>0</v>
      </c>
      <c r="U357" s="752">
        <v>0</v>
      </c>
      <c r="V357" s="752">
        <v>0</v>
      </c>
      <c r="W357" s="781"/>
      <c r="X357" s="781"/>
      <c r="Y357" s="781"/>
      <c r="Z357" s="781"/>
      <c r="AA357" s="781"/>
      <c r="AB357" s="781"/>
      <c r="AC357" s="781"/>
      <c r="AD357" s="781"/>
      <c r="AE357" s="752"/>
      <c r="AF357" s="510"/>
      <c r="AG357" s="510"/>
      <c r="AH357" s="510"/>
      <c r="AI357" s="510"/>
      <c r="AJ357" s="510"/>
      <c r="AK357" s="510"/>
      <c r="AL357" s="510"/>
      <c r="AM357" s="510"/>
      <c r="AN357" s="510"/>
      <c r="AO357" s="510"/>
      <c r="AP357" s="510"/>
      <c r="AQ357" s="510"/>
      <c r="AR357" s="510"/>
      <c r="AS357" s="510"/>
      <c r="AT357" s="510"/>
      <c r="AU357" s="510"/>
      <c r="AV357" s="510"/>
      <c r="AW357" s="510"/>
      <c r="AX357" s="510"/>
      <c r="AY357" s="510"/>
      <c r="AZ357" s="510"/>
      <c r="BA357" s="510"/>
      <c r="BB357" s="112"/>
      <c r="BC357" s="112"/>
      <c r="BD357" s="112"/>
      <c r="BE357" s="112"/>
    </row>
    <row r="358" spans="1:57" ht="54" customHeight="1" x14ac:dyDescent="0.25">
      <c r="A358" s="629"/>
      <c r="B358" s="503"/>
      <c r="C358" s="633"/>
      <c r="D358" s="627"/>
      <c r="E358" s="511"/>
      <c r="F358" s="511"/>
      <c r="G358" s="511"/>
      <c r="H358" s="511"/>
      <c r="I358" s="511"/>
      <c r="J358" s="511"/>
      <c r="K358" s="511"/>
      <c r="L358" s="511"/>
      <c r="M358" s="511"/>
      <c r="N358" s="511"/>
      <c r="O358" s="511"/>
      <c r="P358" s="511"/>
      <c r="Q358" s="511"/>
      <c r="R358" s="511"/>
      <c r="S358" s="511"/>
      <c r="T358" s="511"/>
      <c r="U358" s="511"/>
      <c r="V358" s="511"/>
      <c r="W358" s="511"/>
      <c r="X358" s="511"/>
      <c r="Y358" s="511"/>
      <c r="Z358" s="511"/>
      <c r="AA358" s="511"/>
      <c r="AB358" s="511"/>
      <c r="AC358" s="511"/>
      <c r="AD358" s="511"/>
      <c r="AE358" s="511"/>
      <c r="AF358" s="510"/>
      <c r="AG358" s="510"/>
      <c r="AH358" s="510"/>
      <c r="AI358" s="510"/>
      <c r="AJ358" s="510"/>
      <c r="AK358" s="510"/>
      <c r="AL358" s="510"/>
      <c r="AM358" s="510"/>
      <c r="AN358" s="510"/>
      <c r="AO358" s="510"/>
      <c r="AP358" s="510"/>
      <c r="AQ358" s="510"/>
      <c r="AR358" s="510"/>
      <c r="AS358" s="510"/>
      <c r="AT358" s="510"/>
      <c r="AU358" s="510"/>
      <c r="AV358" s="510"/>
      <c r="AW358" s="510"/>
      <c r="AX358" s="510"/>
      <c r="AY358" s="510"/>
      <c r="AZ358" s="510"/>
      <c r="BA358" s="510"/>
      <c r="BB358" s="112"/>
      <c r="BC358" s="112"/>
      <c r="BD358" s="112"/>
      <c r="BE358" s="112"/>
    </row>
    <row r="359" spans="1:57" ht="54" customHeight="1" x14ac:dyDescent="0.25">
      <c r="A359" s="629"/>
      <c r="B359" s="503"/>
      <c r="C359" s="633"/>
      <c r="D359" s="127" t="s">
        <v>505</v>
      </c>
      <c r="E359" s="782">
        <v>0</v>
      </c>
      <c r="F359" s="782">
        <v>0</v>
      </c>
      <c r="G359" s="782">
        <v>0</v>
      </c>
      <c r="H359" s="782">
        <v>0</v>
      </c>
      <c r="I359" s="782">
        <v>0</v>
      </c>
      <c r="J359" s="783"/>
      <c r="K359" s="783"/>
      <c r="L359" s="783"/>
      <c r="M359" s="783"/>
      <c r="N359" s="783"/>
      <c r="O359" s="783"/>
      <c r="P359" s="783"/>
      <c r="Q359" s="783"/>
      <c r="R359" s="783"/>
      <c r="S359" s="775"/>
      <c r="T359" s="782">
        <v>0</v>
      </c>
      <c r="U359" s="782">
        <v>0</v>
      </c>
      <c r="V359" s="782">
        <v>0</v>
      </c>
      <c r="W359" s="804"/>
      <c r="X359" s="805"/>
      <c r="Y359" s="805"/>
      <c r="Z359" s="805"/>
      <c r="AA359" s="805"/>
      <c r="AB359" s="805"/>
      <c r="AC359" s="805"/>
      <c r="AD359" s="805"/>
      <c r="AE359" s="784"/>
      <c r="AF359" s="510"/>
      <c r="AG359" s="510"/>
      <c r="AH359" s="510"/>
      <c r="AI359" s="510"/>
      <c r="AJ359" s="510"/>
      <c r="AK359" s="510"/>
      <c r="AL359" s="510"/>
      <c r="AM359" s="510"/>
      <c r="AN359" s="510"/>
      <c r="AO359" s="510"/>
      <c r="AP359" s="510"/>
      <c r="AQ359" s="510"/>
      <c r="AR359" s="510"/>
      <c r="AS359" s="510"/>
      <c r="AT359" s="510"/>
      <c r="AU359" s="510"/>
      <c r="AV359" s="510"/>
      <c r="AW359" s="510"/>
      <c r="AX359" s="510"/>
      <c r="AY359" s="510"/>
      <c r="AZ359" s="510"/>
      <c r="BA359" s="510"/>
      <c r="BB359" s="112"/>
      <c r="BC359" s="112"/>
      <c r="BD359" s="112"/>
      <c r="BE359" s="112"/>
    </row>
    <row r="360" spans="1:57" ht="54" customHeight="1" x14ac:dyDescent="0.25">
      <c r="A360" s="630"/>
      <c r="B360" s="569"/>
      <c r="C360" s="627"/>
      <c r="D360" s="128" t="s">
        <v>506</v>
      </c>
      <c r="E360" s="785">
        <v>0</v>
      </c>
      <c r="F360" s="785">
        <v>0</v>
      </c>
      <c r="G360" s="785">
        <v>0</v>
      </c>
      <c r="H360" s="785">
        <v>0</v>
      </c>
      <c r="I360" s="785">
        <v>0</v>
      </c>
      <c r="J360" s="786"/>
      <c r="K360" s="786"/>
      <c r="L360" s="786"/>
      <c r="M360" s="786"/>
      <c r="N360" s="786"/>
      <c r="O360" s="786"/>
      <c r="P360" s="786"/>
      <c r="Q360" s="786"/>
      <c r="R360" s="786"/>
      <c r="S360" s="775"/>
      <c r="T360" s="785">
        <v>0</v>
      </c>
      <c r="U360" s="785">
        <v>0</v>
      </c>
      <c r="V360" s="785">
        <v>0</v>
      </c>
      <c r="W360" s="786"/>
      <c r="X360" s="786"/>
      <c r="Y360" s="786"/>
      <c r="Z360" s="786"/>
      <c r="AA360" s="786"/>
      <c r="AB360" s="786"/>
      <c r="AC360" s="786"/>
      <c r="AD360" s="786"/>
      <c r="AE360" s="785"/>
      <c r="AF360" s="511"/>
      <c r="AG360" s="511"/>
      <c r="AH360" s="511"/>
      <c r="AI360" s="511"/>
      <c r="AJ360" s="511"/>
      <c r="AK360" s="511"/>
      <c r="AL360" s="511"/>
      <c r="AM360" s="511"/>
      <c r="AN360" s="511"/>
      <c r="AO360" s="511"/>
      <c r="AP360" s="511"/>
      <c r="AQ360" s="511"/>
      <c r="AR360" s="511"/>
      <c r="AS360" s="511"/>
      <c r="AT360" s="511"/>
      <c r="AU360" s="511"/>
      <c r="AV360" s="511"/>
      <c r="AW360" s="511"/>
      <c r="AX360" s="511"/>
      <c r="AY360" s="511"/>
      <c r="AZ360" s="511"/>
      <c r="BA360" s="511"/>
      <c r="BB360" s="112"/>
      <c r="BC360" s="112"/>
      <c r="BD360" s="112"/>
      <c r="BE360" s="112"/>
    </row>
    <row r="361" spans="1:57" ht="54" customHeight="1" x14ac:dyDescent="0.25">
      <c r="A361" s="628">
        <v>5</v>
      </c>
      <c r="B361" s="631" t="s">
        <v>349</v>
      </c>
      <c r="C361" s="632" t="s">
        <v>515</v>
      </c>
      <c r="D361" s="126" t="s">
        <v>482</v>
      </c>
      <c r="E361" s="755">
        <v>0</v>
      </c>
      <c r="F361" s="755">
        <v>0</v>
      </c>
      <c r="G361" s="755">
        <v>0</v>
      </c>
      <c r="H361" s="755">
        <v>0</v>
      </c>
      <c r="I361" s="755">
        <v>0</v>
      </c>
      <c r="J361" s="780"/>
      <c r="K361" s="780"/>
      <c r="L361" s="780"/>
      <c r="M361" s="780"/>
      <c r="N361" s="755"/>
      <c r="O361" s="755"/>
      <c r="P361" s="755"/>
      <c r="Q361" s="755"/>
      <c r="R361" s="780"/>
      <c r="S361" s="755"/>
      <c r="T361" s="755">
        <v>0</v>
      </c>
      <c r="U361" s="755">
        <v>0</v>
      </c>
      <c r="V361" s="755">
        <v>0</v>
      </c>
      <c r="W361" s="780"/>
      <c r="X361" s="780"/>
      <c r="Y361" s="780"/>
      <c r="Z361" s="780"/>
      <c r="AA361" s="780"/>
      <c r="AB361" s="806"/>
      <c r="AC361" s="780"/>
      <c r="AD361" s="807"/>
      <c r="AE361" s="755"/>
      <c r="AF361" s="757"/>
      <c r="AG361" s="757" t="s">
        <v>513</v>
      </c>
      <c r="AH361" s="757"/>
      <c r="AI361" s="757"/>
      <c r="AJ361" s="757"/>
      <c r="AK361" s="757" t="s">
        <v>513</v>
      </c>
      <c r="AL361" s="757"/>
      <c r="AM361" s="757" t="s">
        <v>514</v>
      </c>
      <c r="AN361" s="757">
        <v>1200</v>
      </c>
      <c r="AO361" s="757"/>
      <c r="AP361" s="757"/>
      <c r="AQ361" s="757"/>
      <c r="AR361" s="757"/>
      <c r="AS361" s="757"/>
      <c r="AT361" s="757"/>
      <c r="AU361" s="757"/>
      <c r="AV361" s="757"/>
      <c r="AW361" s="757"/>
      <c r="AX361" s="757"/>
      <c r="AY361" s="757"/>
      <c r="AZ361" s="757"/>
      <c r="BA361" s="757"/>
      <c r="BB361" s="112"/>
      <c r="BC361" s="112"/>
      <c r="BD361" s="112"/>
      <c r="BE361" s="112"/>
    </row>
    <row r="362" spans="1:57" ht="54" customHeight="1" x14ac:dyDescent="0.25">
      <c r="A362" s="629"/>
      <c r="B362" s="503"/>
      <c r="C362" s="633"/>
      <c r="D362" s="626" t="s">
        <v>483</v>
      </c>
      <c r="E362" s="752">
        <v>0</v>
      </c>
      <c r="F362" s="752">
        <v>0</v>
      </c>
      <c r="G362" s="752">
        <v>0</v>
      </c>
      <c r="H362" s="752">
        <v>0</v>
      </c>
      <c r="I362" s="752">
        <v>0</v>
      </c>
      <c r="J362" s="781"/>
      <c r="K362" s="781"/>
      <c r="L362" s="781"/>
      <c r="M362" s="781"/>
      <c r="N362" s="752"/>
      <c r="O362" s="752"/>
      <c r="P362" s="752"/>
      <c r="Q362" s="752"/>
      <c r="R362" s="781"/>
      <c r="S362" s="757"/>
      <c r="T362" s="752">
        <v>0</v>
      </c>
      <c r="U362" s="752">
        <v>0</v>
      </c>
      <c r="V362" s="752">
        <v>0</v>
      </c>
      <c r="W362" s="781"/>
      <c r="X362" s="781"/>
      <c r="Y362" s="781"/>
      <c r="Z362" s="781"/>
      <c r="AA362" s="781"/>
      <c r="AB362" s="781"/>
      <c r="AC362" s="781"/>
      <c r="AD362" s="752"/>
      <c r="AE362" s="752"/>
      <c r="AF362" s="510"/>
      <c r="AG362" s="510"/>
      <c r="AH362" s="510"/>
      <c r="AI362" s="510"/>
      <c r="AJ362" s="510"/>
      <c r="AK362" s="510"/>
      <c r="AL362" s="510"/>
      <c r="AM362" s="510"/>
      <c r="AN362" s="510"/>
      <c r="AO362" s="510"/>
      <c r="AP362" s="510"/>
      <c r="AQ362" s="510"/>
      <c r="AR362" s="510"/>
      <c r="AS362" s="510"/>
      <c r="AT362" s="510"/>
      <c r="AU362" s="510"/>
      <c r="AV362" s="510"/>
      <c r="AW362" s="510"/>
      <c r="AX362" s="510"/>
      <c r="AY362" s="510"/>
      <c r="AZ362" s="510"/>
      <c r="BA362" s="510"/>
      <c r="BB362" s="112"/>
      <c r="BC362" s="112"/>
      <c r="BD362" s="112"/>
      <c r="BE362" s="112"/>
    </row>
    <row r="363" spans="1:57" ht="29.25" customHeight="1" x14ac:dyDescent="0.25">
      <c r="A363" s="629"/>
      <c r="B363" s="503"/>
      <c r="C363" s="633"/>
      <c r="D363" s="627"/>
      <c r="E363" s="511"/>
      <c r="F363" s="511"/>
      <c r="G363" s="511"/>
      <c r="H363" s="511"/>
      <c r="I363" s="511"/>
      <c r="J363" s="511"/>
      <c r="K363" s="511"/>
      <c r="L363" s="511"/>
      <c r="M363" s="511"/>
      <c r="N363" s="511"/>
      <c r="O363" s="511"/>
      <c r="P363" s="511"/>
      <c r="Q363" s="511"/>
      <c r="R363" s="511"/>
      <c r="S363" s="511"/>
      <c r="T363" s="511"/>
      <c r="U363" s="511"/>
      <c r="V363" s="511"/>
      <c r="W363" s="511"/>
      <c r="X363" s="511"/>
      <c r="Y363" s="511"/>
      <c r="Z363" s="511"/>
      <c r="AA363" s="511"/>
      <c r="AB363" s="511"/>
      <c r="AC363" s="511"/>
      <c r="AD363" s="511"/>
      <c r="AE363" s="511"/>
      <c r="AF363" s="510"/>
      <c r="AG363" s="510"/>
      <c r="AH363" s="510"/>
      <c r="AI363" s="510"/>
      <c r="AJ363" s="510"/>
      <c r="AK363" s="510"/>
      <c r="AL363" s="510"/>
      <c r="AM363" s="510"/>
      <c r="AN363" s="510"/>
      <c r="AO363" s="510"/>
      <c r="AP363" s="510"/>
      <c r="AQ363" s="510"/>
      <c r="AR363" s="510"/>
      <c r="AS363" s="510"/>
      <c r="AT363" s="510"/>
      <c r="AU363" s="510"/>
      <c r="AV363" s="510"/>
      <c r="AW363" s="510"/>
      <c r="AX363" s="510"/>
      <c r="AY363" s="510"/>
      <c r="AZ363" s="510"/>
      <c r="BA363" s="510"/>
      <c r="BB363" s="112"/>
      <c r="BC363" s="112"/>
      <c r="BD363" s="112"/>
      <c r="BE363" s="112"/>
    </row>
    <row r="364" spans="1:57" ht="54" customHeight="1" x14ac:dyDescent="0.25">
      <c r="A364" s="629"/>
      <c r="B364" s="503"/>
      <c r="C364" s="633"/>
      <c r="D364" s="127" t="s">
        <v>505</v>
      </c>
      <c r="E364" s="782">
        <v>0</v>
      </c>
      <c r="F364" s="782">
        <v>0</v>
      </c>
      <c r="G364" s="782">
        <v>0</v>
      </c>
      <c r="H364" s="782">
        <v>0</v>
      </c>
      <c r="I364" s="782">
        <v>0</v>
      </c>
      <c r="J364" s="783"/>
      <c r="K364" s="783"/>
      <c r="L364" s="783"/>
      <c r="M364" s="783"/>
      <c r="N364" s="782"/>
      <c r="O364" s="782"/>
      <c r="P364" s="782"/>
      <c r="Q364" s="782"/>
      <c r="R364" s="783"/>
      <c r="S364" s="775"/>
      <c r="T364" s="782">
        <v>0</v>
      </c>
      <c r="U364" s="782">
        <v>0</v>
      </c>
      <c r="V364" s="782">
        <v>0</v>
      </c>
      <c r="W364" s="804"/>
      <c r="X364" s="805"/>
      <c r="Y364" s="805"/>
      <c r="Z364" s="805"/>
      <c r="AA364" s="805"/>
      <c r="AB364" s="784"/>
      <c r="AC364" s="784"/>
      <c r="AD364" s="784"/>
      <c r="AE364" s="784"/>
      <c r="AF364" s="510"/>
      <c r="AG364" s="510"/>
      <c r="AH364" s="510"/>
      <c r="AI364" s="510"/>
      <c r="AJ364" s="510"/>
      <c r="AK364" s="510"/>
      <c r="AL364" s="510"/>
      <c r="AM364" s="510"/>
      <c r="AN364" s="510"/>
      <c r="AO364" s="510"/>
      <c r="AP364" s="510"/>
      <c r="AQ364" s="510"/>
      <c r="AR364" s="510"/>
      <c r="AS364" s="510"/>
      <c r="AT364" s="510"/>
      <c r="AU364" s="510"/>
      <c r="AV364" s="510"/>
      <c r="AW364" s="510"/>
      <c r="AX364" s="510"/>
      <c r="AY364" s="510"/>
      <c r="AZ364" s="510"/>
      <c r="BA364" s="510"/>
      <c r="BB364" s="112"/>
      <c r="BC364" s="112"/>
      <c r="BD364" s="112"/>
      <c r="BE364" s="112"/>
    </row>
    <row r="365" spans="1:57" ht="54" customHeight="1" thickBot="1" x14ac:dyDescent="0.3">
      <c r="A365" s="630"/>
      <c r="B365" s="569"/>
      <c r="C365" s="627"/>
      <c r="D365" s="128" t="s">
        <v>506</v>
      </c>
      <c r="E365" s="785">
        <v>77649653</v>
      </c>
      <c r="F365" s="785">
        <v>77649653</v>
      </c>
      <c r="G365" s="785">
        <v>77649653</v>
      </c>
      <c r="H365" s="785">
        <v>77649653</v>
      </c>
      <c r="I365" s="785">
        <v>77649653</v>
      </c>
      <c r="J365" s="786"/>
      <c r="K365" s="786"/>
      <c r="L365" s="786"/>
      <c r="M365" s="786"/>
      <c r="N365" s="785"/>
      <c r="O365" s="785"/>
      <c r="P365" s="785"/>
      <c r="Q365" s="785"/>
      <c r="R365" s="786"/>
      <c r="S365" s="775"/>
      <c r="T365" s="785">
        <v>15614733</v>
      </c>
      <c r="U365" s="785">
        <v>58481333</v>
      </c>
      <c r="V365" s="785">
        <f>[3]RESERVASxMETA!$E$106</f>
        <v>76769533</v>
      </c>
      <c r="W365" s="786"/>
      <c r="X365" s="786"/>
      <c r="Y365" s="786"/>
      <c r="Z365" s="786"/>
      <c r="AA365" s="786"/>
      <c r="AB365" s="785"/>
      <c r="AC365" s="785"/>
      <c r="AD365" s="785"/>
      <c r="AE365" s="785"/>
      <c r="AF365" s="511"/>
      <c r="AG365" s="837"/>
      <c r="AH365" s="837"/>
      <c r="AI365" s="837"/>
      <c r="AJ365" s="837"/>
      <c r="AK365" s="837"/>
      <c r="AL365" s="837"/>
      <c r="AM365" s="837"/>
      <c r="AN365" s="837"/>
      <c r="AO365" s="837"/>
      <c r="AP365" s="837"/>
      <c r="AQ365" s="837"/>
      <c r="AR365" s="837"/>
      <c r="AS365" s="837"/>
      <c r="AT365" s="837"/>
      <c r="AU365" s="837"/>
      <c r="AV365" s="837"/>
      <c r="AW365" s="837"/>
      <c r="AX365" s="837"/>
      <c r="AY365" s="837"/>
      <c r="AZ365" s="837"/>
      <c r="BA365" s="837"/>
      <c r="BB365" s="112"/>
      <c r="BC365" s="112"/>
      <c r="BD365" s="112"/>
      <c r="BE365" s="112"/>
    </row>
    <row r="366" spans="1:57" ht="30.75" customHeight="1" x14ac:dyDescent="0.25">
      <c r="A366" s="654" t="s">
        <v>516</v>
      </c>
      <c r="B366" s="838"/>
      <c r="C366" s="839"/>
      <c r="D366" s="133" t="s">
        <v>517</v>
      </c>
      <c r="E366" s="840">
        <f t="shared" ref="E366:H366" si="217">E353+E348+E203+E362</f>
        <v>8032601000</v>
      </c>
      <c r="F366" s="840">
        <f t="shared" si="217"/>
        <v>8032601000</v>
      </c>
      <c r="G366" s="840">
        <f t="shared" si="217"/>
        <v>8032601000</v>
      </c>
      <c r="H366" s="840">
        <f t="shared" si="217"/>
        <v>8032601000</v>
      </c>
      <c r="I366" s="840">
        <f t="shared" ref="I366" si="218">I353+I348+I203+I362</f>
        <v>8032601000</v>
      </c>
      <c r="J366" s="840"/>
      <c r="K366" s="840"/>
      <c r="L366" s="840"/>
      <c r="M366" s="840"/>
      <c r="N366" s="840"/>
      <c r="O366" s="840"/>
      <c r="P366" s="840"/>
      <c r="Q366" s="840"/>
      <c r="R366" s="840"/>
      <c r="S366" s="841"/>
      <c r="T366" s="840">
        <f>T353+T348+T203+T362</f>
        <v>235141000</v>
      </c>
      <c r="U366" s="840">
        <f>U353+U348+U203</f>
        <v>2310674000</v>
      </c>
      <c r="V366" s="840">
        <f>V353+V348+V203</f>
        <v>2549577073</v>
      </c>
      <c r="W366" s="840"/>
      <c r="X366" s="840"/>
      <c r="Y366" s="840"/>
      <c r="Z366" s="840"/>
      <c r="AA366" s="840"/>
      <c r="AB366" s="840"/>
      <c r="AC366" s="840"/>
      <c r="AD366" s="840"/>
      <c r="AE366" s="840"/>
      <c r="AF366" s="842"/>
      <c r="AG366" s="843"/>
      <c r="AH366" s="844"/>
      <c r="AI366" s="844"/>
      <c r="AJ366" s="844"/>
      <c r="AK366" s="844"/>
      <c r="AL366" s="844"/>
      <c r="AM366" s="844"/>
      <c r="AN366" s="844"/>
      <c r="AO366" s="844"/>
      <c r="AP366" s="844"/>
      <c r="AQ366" s="844"/>
      <c r="AR366" s="844"/>
      <c r="AS366" s="844"/>
      <c r="AT366" s="844"/>
      <c r="AU366" s="844"/>
      <c r="AV366" s="844"/>
      <c r="AW366" s="844"/>
      <c r="AX366" s="844"/>
      <c r="AY366" s="844"/>
      <c r="AZ366" s="844"/>
      <c r="BA366" s="845"/>
      <c r="BB366" s="112"/>
      <c r="BC366" s="112"/>
      <c r="BD366" s="112"/>
      <c r="BE366" s="112"/>
    </row>
    <row r="367" spans="1:57" ht="38.25" customHeight="1" x14ac:dyDescent="0.25">
      <c r="A367" s="846"/>
      <c r="B367" s="541"/>
      <c r="C367" s="847"/>
      <c r="D367" s="133" t="s">
        <v>518</v>
      </c>
      <c r="E367" s="840">
        <f t="shared" ref="E367:H367" si="219">E355+E351+E206+E360+E365</f>
        <v>552290788</v>
      </c>
      <c r="F367" s="840">
        <f t="shared" si="219"/>
        <v>552290788</v>
      </c>
      <c r="G367" s="840">
        <f t="shared" si="219"/>
        <v>552290788</v>
      </c>
      <c r="H367" s="840">
        <f t="shared" si="219"/>
        <v>552290788</v>
      </c>
      <c r="I367" s="840">
        <f t="shared" ref="I367" si="220">I355+I351+I206+I360+I365</f>
        <v>552290788</v>
      </c>
      <c r="J367" s="840"/>
      <c r="K367" s="840"/>
      <c r="L367" s="840"/>
      <c r="M367" s="840"/>
      <c r="N367" s="840"/>
      <c r="O367" s="840"/>
      <c r="P367" s="840"/>
      <c r="Q367" s="840"/>
      <c r="R367" s="840"/>
      <c r="S367" s="841"/>
      <c r="T367" s="840">
        <f>T355+T351+T206+T360+T365</f>
        <v>183954280</v>
      </c>
      <c r="U367" s="840">
        <f>U206+U351+U355+U365</f>
        <v>433602646</v>
      </c>
      <c r="V367" s="840">
        <f>V206+V351+V355+V365</f>
        <v>513618694.62999994</v>
      </c>
      <c r="W367" s="840"/>
      <c r="X367" s="840"/>
      <c r="Y367" s="840"/>
      <c r="Z367" s="840"/>
      <c r="AA367" s="840"/>
      <c r="AB367" s="840"/>
      <c r="AC367" s="840"/>
      <c r="AD367" s="840"/>
      <c r="AE367" s="840"/>
      <c r="AF367" s="842"/>
      <c r="AG367" s="848"/>
      <c r="AH367" s="849"/>
      <c r="AI367" s="849"/>
      <c r="AJ367" s="849"/>
      <c r="AK367" s="849"/>
      <c r="AL367" s="849"/>
      <c r="AM367" s="849"/>
      <c r="AN367" s="849"/>
      <c r="AO367" s="849"/>
      <c r="AP367" s="849"/>
      <c r="AQ367" s="849"/>
      <c r="AR367" s="849"/>
      <c r="AS367" s="849"/>
      <c r="AT367" s="849"/>
      <c r="AU367" s="849"/>
      <c r="AV367" s="849"/>
      <c r="AW367" s="849"/>
      <c r="AX367" s="849"/>
      <c r="AY367" s="849"/>
      <c r="AZ367" s="849"/>
      <c r="BA367" s="850"/>
      <c r="BB367" s="112"/>
      <c r="BC367" s="112"/>
      <c r="BD367" s="112"/>
      <c r="BE367" s="112"/>
    </row>
    <row r="368" spans="1:57" ht="39" customHeight="1" thickBot="1" x14ac:dyDescent="0.3">
      <c r="A368" s="851"/>
      <c r="B368" s="544"/>
      <c r="C368" s="852"/>
      <c r="D368" s="134" t="s">
        <v>519</v>
      </c>
      <c r="E368" s="840">
        <f t="shared" ref="E368:R368" si="221">E366+E367</f>
        <v>8584891788</v>
      </c>
      <c r="F368" s="840">
        <f t="shared" si="221"/>
        <v>8584891788</v>
      </c>
      <c r="G368" s="840">
        <f t="shared" si="221"/>
        <v>8584891788</v>
      </c>
      <c r="H368" s="840">
        <f t="shared" si="221"/>
        <v>8584891788</v>
      </c>
      <c r="I368" s="840">
        <f t="shared" ref="I368" si="222">I366+I367</f>
        <v>8584891788</v>
      </c>
      <c r="J368" s="840"/>
      <c r="K368" s="840"/>
      <c r="L368" s="840"/>
      <c r="M368" s="840"/>
      <c r="N368" s="840"/>
      <c r="O368" s="840"/>
      <c r="P368" s="840"/>
      <c r="Q368" s="840"/>
      <c r="R368" s="840"/>
      <c r="S368" s="853"/>
      <c r="T368" s="840">
        <f t="shared" ref="T368:AE368" si="223">T366+T367</f>
        <v>419095280</v>
      </c>
      <c r="U368" s="840">
        <f t="shared" si="223"/>
        <v>2744276646</v>
      </c>
      <c r="V368" s="840">
        <f>V366+V367</f>
        <v>3063195767.6300001</v>
      </c>
      <c r="W368" s="840"/>
      <c r="X368" s="840"/>
      <c r="Y368" s="840"/>
      <c r="Z368" s="840"/>
      <c r="AA368" s="840"/>
      <c r="AB368" s="840"/>
      <c r="AC368" s="840"/>
      <c r="AD368" s="840"/>
      <c r="AE368" s="840"/>
      <c r="AF368" s="842"/>
      <c r="AG368" s="854"/>
      <c r="AH368" s="855"/>
      <c r="AI368" s="855"/>
      <c r="AJ368" s="855"/>
      <c r="AK368" s="855"/>
      <c r="AL368" s="855"/>
      <c r="AM368" s="855"/>
      <c r="AN368" s="855"/>
      <c r="AO368" s="855"/>
      <c r="AP368" s="855"/>
      <c r="AQ368" s="855"/>
      <c r="AR368" s="855"/>
      <c r="AS368" s="855"/>
      <c r="AT368" s="855"/>
      <c r="AU368" s="855"/>
      <c r="AV368" s="855"/>
      <c r="AW368" s="855"/>
      <c r="AX368" s="855"/>
      <c r="AY368" s="855"/>
      <c r="AZ368" s="855"/>
      <c r="BA368" s="856"/>
      <c r="BB368" s="112"/>
      <c r="BC368" s="112"/>
      <c r="BD368" s="112"/>
      <c r="BE368" s="112"/>
    </row>
    <row r="369" spans="1:47" ht="15.75" customHeight="1" x14ac:dyDescent="0.25">
      <c r="A369" s="135"/>
      <c r="B369" s="135"/>
      <c r="C369" s="135"/>
      <c r="D369" s="135"/>
      <c r="E369" s="136"/>
      <c r="F369" s="137"/>
      <c r="G369" s="136"/>
      <c r="H369" s="136"/>
      <c r="I369" s="136"/>
      <c r="J369" s="136"/>
      <c r="K369" s="136"/>
      <c r="L369" s="136"/>
      <c r="M369" s="136"/>
      <c r="N369" s="136"/>
      <c r="O369" s="136"/>
      <c r="P369" s="136"/>
      <c r="Q369" s="136"/>
      <c r="R369" s="136"/>
      <c r="S369" s="136"/>
      <c r="T369" s="136"/>
      <c r="U369" s="136"/>
      <c r="V369" s="136"/>
      <c r="W369" s="136"/>
      <c r="X369" s="136"/>
      <c r="Y369" s="136"/>
      <c r="Z369" s="136"/>
      <c r="AA369" s="136"/>
      <c r="AB369" s="136"/>
      <c r="AC369" s="136"/>
      <c r="AD369" s="138"/>
      <c r="AE369" s="135"/>
      <c r="AF369" s="135"/>
      <c r="AG369" s="135"/>
      <c r="AH369" s="135"/>
      <c r="AI369" s="135"/>
      <c r="AJ369" s="135"/>
      <c r="AK369" s="135"/>
      <c r="AL369" s="135"/>
      <c r="AM369" s="135"/>
      <c r="AN369" s="135"/>
      <c r="AO369" s="135"/>
      <c r="AP369" s="139"/>
      <c r="AQ369" s="139"/>
      <c r="AR369" s="135"/>
      <c r="AS369" s="135"/>
      <c r="AT369" s="135"/>
      <c r="AU369" s="135"/>
    </row>
    <row r="370" spans="1:47" ht="15.75" customHeight="1" x14ac:dyDescent="0.25">
      <c r="A370" s="140" t="s">
        <v>188</v>
      </c>
      <c r="B370" s="135"/>
      <c r="C370" s="135"/>
      <c r="D370" s="135"/>
      <c r="E370" s="136"/>
      <c r="F370" s="137"/>
      <c r="G370" s="136"/>
      <c r="H370" s="136"/>
      <c r="I370" s="136"/>
      <c r="J370" s="136"/>
      <c r="K370" s="136"/>
      <c r="L370" s="136"/>
      <c r="M370" s="136"/>
      <c r="N370" s="136"/>
      <c r="O370" s="136"/>
      <c r="P370" s="136"/>
      <c r="Q370" s="136"/>
      <c r="R370" s="136"/>
      <c r="S370" s="136"/>
      <c r="T370" s="136"/>
      <c r="U370" s="136"/>
      <c r="V370" s="136"/>
      <c r="W370" s="136"/>
      <c r="X370" s="136"/>
      <c r="Y370" s="136"/>
      <c r="Z370" s="136"/>
      <c r="AA370" s="136"/>
      <c r="AB370" s="136"/>
      <c r="AC370" s="136"/>
      <c r="AD370" s="136"/>
      <c r="AE370" s="136"/>
      <c r="AF370" s="136"/>
      <c r="AG370" s="135"/>
      <c r="AH370" s="135"/>
      <c r="AI370" s="135"/>
      <c r="AJ370" s="141"/>
      <c r="AK370" s="141"/>
      <c r="AL370" s="141"/>
      <c r="AM370" s="141"/>
      <c r="AN370" s="141"/>
      <c r="AO370" s="141"/>
      <c r="AP370" s="142"/>
      <c r="AQ370" s="142"/>
      <c r="AR370" s="143"/>
      <c r="AS370" s="143"/>
      <c r="AT370" s="143"/>
      <c r="AU370" s="143"/>
    </row>
    <row r="371" spans="1:47" ht="15.75" customHeight="1" x14ac:dyDescent="0.25">
      <c r="A371" s="144" t="s">
        <v>189</v>
      </c>
      <c r="B371" s="655" t="s">
        <v>190</v>
      </c>
      <c r="C371" s="462"/>
      <c r="D371" s="463"/>
      <c r="E371" s="657" t="s">
        <v>191</v>
      </c>
      <c r="F371" s="462"/>
      <c r="G371" s="462"/>
      <c r="H371" s="462"/>
      <c r="I371" s="462"/>
      <c r="J371" s="462"/>
      <c r="K371" s="462"/>
      <c r="L371" s="462"/>
      <c r="M371" s="462"/>
      <c r="N371" s="462"/>
      <c r="O371" s="462"/>
      <c r="P371" s="462"/>
      <c r="Q371" s="462"/>
      <c r="R371" s="463"/>
      <c r="S371" s="135"/>
      <c r="T371" s="135"/>
      <c r="U371" s="135"/>
      <c r="V371" s="135"/>
      <c r="W371" s="135"/>
      <c r="X371" s="135"/>
      <c r="Y371" s="135"/>
      <c r="Z371" s="135"/>
      <c r="AA371" s="135"/>
      <c r="AB371" s="135"/>
      <c r="AC371" s="135"/>
      <c r="AD371" s="135"/>
      <c r="AE371" s="135"/>
      <c r="AF371" s="135"/>
      <c r="AG371" s="135"/>
      <c r="AH371" s="135"/>
      <c r="AI371" s="135"/>
      <c r="AJ371" s="141"/>
      <c r="AK371" s="141"/>
      <c r="AL371" s="141"/>
      <c r="AM371" s="141"/>
      <c r="AN371" s="141"/>
      <c r="AO371" s="141"/>
      <c r="AP371" s="142"/>
      <c r="AQ371" s="142"/>
      <c r="AR371" s="141"/>
      <c r="AS371" s="141"/>
      <c r="AT371" s="141"/>
      <c r="AU371" s="141"/>
    </row>
    <row r="372" spans="1:47" ht="37.5" customHeight="1" x14ac:dyDescent="0.25">
      <c r="A372" s="145">
        <v>13</v>
      </c>
      <c r="B372" s="653" t="s">
        <v>192</v>
      </c>
      <c r="C372" s="462"/>
      <c r="D372" s="463"/>
      <c r="E372" s="656" t="s">
        <v>193</v>
      </c>
      <c r="F372" s="462"/>
      <c r="G372" s="462"/>
      <c r="H372" s="462"/>
      <c r="I372" s="462"/>
      <c r="J372" s="462"/>
      <c r="K372" s="462"/>
      <c r="L372" s="462"/>
      <c r="M372" s="462"/>
      <c r="N372" s="462"/>
      <c r="O372" s="462"/>
      <c r="P372" s="462"/>
      <c r="Q372" s="462"/>
      <c r="R372" s="463"/>
      <c r="S372" s="135"/>
      <c r="T372" s="135"/>
      <c r="U372" s="135"/>
      <c r="V372" s="135"/>
      <c r="W372" s="135"/>
      <c r="X372" s="135"/>
      <c r="Y372" s="135"/>
      <c r="Z372" s="135"/>
      <c r="AA372" s="135"/>
      <c r="AB372" s="135"/>
      <c r="AC372" s="135"/>
      <c r="AD372" s="138"/>
      <c r="AE372" s="135"/>
      <c r="AF372" s="135"/>
      <c r="AG372" s="135"/>
      <c r="AH372" s="135"/>
      <c r="AI372" s="135"/>
      <c r="AJ372" s="141"/>
      <c r="AK372" s="141"/>
      <c r="AL372" s="141"/>
      <c r="AM372" s="141"/>
      <c r="AN372" s="141"/>
      <c r="AO372" s="141"/>
      <c r="AP372" s="142"/>
      <c r="AQ372" s="142"/>
      <c r="AR372" s="141"/>
      <c r="AS372" s="141"/>
      <c r="AT372" s="141"/>
      <c r="AU372" s="141"/>
    </row>
    <row r="373" spans="1:47" ht="74.25" customHeight="1" x14ac:dyDescent="0.25">
      <c r="A373" s="145">
        <v>14</v>
      </c>
      <c r="B373" s="653" t="s">
        <v>520</v>
      </c>
      <c r="C373" s="462"/>
      <c r="D373" s="463"/>
      <c r="E373" s="656" t="s">
        <v>195</v>
      </c>
      <c r="F373" s="462"/>
      <c r="G373" s="462"/>
      <c r="H373" s="462"/>
      <c r="I373" s="462"/>
      <c r="J373" s="462"/>
      <c r="K373" s="462"/>
      <c r="L373" s="462"/>
      <c r="M373" s="462"/>
      <c r="N373" s="462"/>
      <c r="O373" s="462"/>
      <c r="P373" s="462"/>
      <c r="Q373" s="462"/>
      <c r="R373" s="463"/>
      <c r="S373" s="135"/>
      <c r="T373" s="135"/>
      <c r="U373" s="135"/>
      <c r="V373" s="135"/>
      <c r="W373" s="135"/>
      <c r="X373" s="135"/>
      <c r="Y373" s="135"/>
      <c r="Z373" s="135"/>
      <c r="AA373" s="135"/>
      <c r="AB373" s="135"/>
      <c r="AC373" s="135"/>
      <c r="AD373" s="138"/>
      <c r="AE373" s="135"/>
      <c r="AF373" s="135"/>
      <c r="AG373" s="135"/>
      <c r="AH373" s="135"/>
      <c r="AI373" s="135"/>
      <c r="AJ373" s="135"/>
      <c r="AK373" s="135"/>
      <c r="AL373" s="135"/>
      <c r="AM373" s="135"/>
      <c r="AN373" s="135"/>
      <c r="AO373" s="135"/>
      <c r="AP373" s="139"/>
      <c r="AQ373" s="139"/>
      <c r="AR373" s="135"/>
      <c r="AS373" s="135"/>
      <c r="AT373" s="135"/>
      <c r="AU373" s="135"/>
    </row>
    <row r="374" spans="1:47" ht="15.75" customHeight="1" x14ac:dyDescent="0.25">
      <c r="A374" s="146"/>
      <c r="B374" s="146"/>
      <c r="C374" s="146"/>
      <c r="D374" s="146"/>
      <c r="E374" s="147"/>
      <c r="F374" s="147"/>
      <c r="G374" s="147"/>
      <c r="H374" s="147"/>
      <c r="I374" s="147"/>
      <c r="J374" s="147"/>
      <c r="K374" s="147"/>
      <c r="L374" s="147"/>
      <c r="M374" s="147"/>
      <c r="N374" s="147"/>
      <c r="O374" s="147"/>
      <c r="P374" s="147"/>
      <c r="Q374" s="147"/>
      <c r="R374" s="146"/>
      <c r="S374" s="146"/>
      <c r="T374" s="146"/>
      <c r="U374" s="147"/>
      <c r="V374" s="146"/>
      <c r="W374" s="146"/>
      <c r="X374" s="146"/>
      <c r="Y374" s="146"/>
      <c r="Z374" s="146"/>
      <c r="AA374" s="146"/>
      <c r="AB374" s="146"/>
      <c r="AC374" s="146"/>
      <c r="AD374" s="148"/>
      <c r="AE374" s="146"/>
      <c r="AF374" s="146"/>
      <c r="AG374" s="146"/>
      <c r="AH374" s="146"/>
      <c r="AI374" s="146"/>
      <c r="AJ374" s="146"/>
      <c r="AK374" s="146"/>
      <c r="AL374" s="146"/>
      <c r="AM374" s="146"/>
      <c r="AN374" s="146"/>
      <c r="AO374" s="146"/>
      <c r="AP374" s="146"/>
      <c r="AQ374" s="146"/>
      <c r="AR374" s="146"/>
      <c r="AS374" s="146"/>
      <c r="AT374" s="146"/>
      <c r="AU374" s="146"/>
    </row>
    <row r="375" spans="1:47" ht="15.75" customHeight="1" x14ac:dyDescent="0.25">
      <c r="A375" s="146"/>
      <c r="B375" s="146"/>
      <c r="C375" s="146"/>
      <c r="D375" s="146"/>
      <c r="E375" s="146"/>
      <c r="F375" s="149"/>
      <c r="G375" s="146"/>
      <c r="H375" s="146"/>
      <c r="I375" s="146"/>
      <c r="J375" s="146"/>
      <c r="K375" s="146"/>
      <c r="L375" s="146"/>
      <c r="M375" s="146"/>
      <c r="N375" s="146"/>
      <c r="O375" s="146"/>
      <c r="P375" s="146"/>
      <c r="Q375" s="146"/>
      <c r="R375" s="146"/>
      <c r="S375" s="146"/>
      <c r="T375" s="146"/>
      <c r="U375" s="146"/>
      <c r="V375" s="146"/>
      <c r="W375" s="146"/>
      <c r="X375" s="146"/>
      <c r="Y375" s="146"/>
      <c r="Z375" s="146"/>
      <c r="AA375" s="146"/>
      <c r="AB375" s="146"/>
      <c r="AC375" s="146"/>
      <c r="AD375" s="150"/>
      <c r="AE375" s="146"/>
      <c r="AF375" s="146"/>
      <c r="AG375" s="146"/>
      <c r="AH375" s="146"/>
      <c r="AI375" s="146"/>
      <c r="AJ375" s="146"/>
      <c r="AK375" s="146"/>
      <c r="AL375" s="146"/>
      <c r="AM375" s="146"/>
      <c r="AN375" s="146"/>
      <c r="AO375" s="146"/>
      <c r="AP375" s="146"/>
      <c r="AQ375" s="146"/>
      <c r="AR375" s="146"/>
      <c r="AS375" s="146"/>
      <c r="AT375" s="146"/>
      <c r="AU375" s="146"/>
    </row>
    <row r="376" spans="1:47" ht="15.75" customHeight="1" x14ac:dyDescent="0.25">
      <c r="A376" s="146"/>
      <c r="B376" s="146"/>
      <c r="C376" s="146"/>
      <c r="D376" s="146"/>
      <c r="E376" s="151"/>
      <c r="F376" s="152"/>
      <c r="G376" s="151"/>
      <c r="H376" s="151"/>
      <c r="I376" s="151"/>
      <c r="J376" s="151"/>
      <c r="K376" s="151"/>
      <c r="L376" s="151"/>
      <c r="M376" s="151"/>
      <c r="N376" s="151"/>
      <c r="O376" s="151"/>
      <c r="P376" s="151"/>
      <c r="Q376" s="151"/>
      <c r="R376" s="151"/>
      <c r="S376" s="151"/>
      <c r="T376" s="151"/>
      <c r="U376" s="151"/>
      <c r="V376" s="151"/>
      <c r="W376" s="151"/>
      <c r="X376" s="151"/>
      <c r="Y376" s="151"/>
      <c r="Z376" s="151"/>
      <c r="AA376" s="151"/>
      <c r="AB376" s="151"/>
      <c r="AC376" s="151"/>
      <c r="AD376" s="148"/>
      <c r="AE376" s="146"/>
      <c r="AF376" s="146"/>
      <c r="AG376" s="146"/>
      <c r="AH376" s="146"/>
      <c r="AI376" s="146"/>
      <c r="AJ376" s="146"/>
      <c r="AK376" s="146"/>
      <c r="AL376" s="146"/>
      <c r="AM376" s="146"/>
      <c r="AN376" s="146"/>
      <c r="AO376" s="146"/>
      <c r="AP376" s="146"/>
      <c r="AQ376" s="146"/>
      <c r="AR376" s="146"/>
      <c r="AS376" s="146"/>
      <c r="AT376" s="146"/>
      <c r="AU376" s="146"/>
    </row>
    <row r="377" spans="1:47" ht="15.75" customHeight="1" x14ac:dyDescent="0.25">
      <c r="A377" s="146"/>
      <c r="B377" s="146"/>
      <c r="C377" s="146"/>
      <c r="D377" s="146"/>
      <c r="E377" s="146"/>
      <c r="F377" s="149"/>
      <c r="G377" s="146"/>
      <c r="H377" s="146"/>
      <c r="I377" s="146"/>
      <c r="J377" s="146"/>
      <c r="K377" s="146"/>
      <c r="L377" s="146"/>
      <c r="M377" s="146"/>
      <c r="N377" s="146"/>
      <c r="O377" s="146"/>
      <c r="P377" s="146"/>
      <c r="Q377" s="146"/>
      <c r="R377" s="146"/>
      <c r="S377" s="146"/>
      <c r="T377" s="146"/>
      <c r="U377" s="146"/>
      <c r="V377" s="146"/>
      <c r="W377" s="146"/>
      <c r="X377" s="146"/>
      <c r="Y377" s="146"/>
      <c r="Z377" s="146"/>
      <c r="AA377" s="146"/>
      <c r="AB377" s="146"/>
      <c r="AC377" s="146"/>
      <c r="AD377" s="148"/>
      <c r="AE377" s="146"/>
      <c r="AF377" s="146"/>
      <c r="AG377" s="146"/>
      <c r="AH377" s="146"/>
      <c r="AI377" s="146"/>
      <c r="AJ377" s="146"/>
      <c r="AK377" s="146"/>
      <c r="AL377" s="146"/>
      <c r="AM377" s="146"/>
      <c r="AN377" s="146"/>
      <c r="AO377" s="146"/>
      <c r="AP377" s="146"/>
      <c r="AQ377" s="146"/>
      <c r="AR377" s="146"/>
      <c r="AS377" s="146"/>
      <c r="AT377" s="146"/>
      <c r="AU377" s="146"/>
    </row>
    <row r="378" spans="1:47" ht="15.75" customHeight="1" x14ac:dyDescent="0.25">
      <c r="A378" s="146"/>
      <c r="B378" s="146"/>
      <c r="C378" s="146"/>
      <c r="D378" s="146"/>
      <c r="E378" s="146"/>
      <c r="F378" s="149"/>
      <c r="G378" s="146"/>
      <c r="H378" s="146"/>
      <c r="I378" s="146"/>
      <c r="J378" s="146"/>
      <c r="K378" s="146"/>
      <c r="L378" s="146"/>
      <c r="M378" s="146"/>
      <c r="N378" s="146"/>
      <c r="O378" s="146"/>
      <c r="P378" s="146"/>
      <c r="Q378" s="146"/>
      <c r="R378" s="146"/>
      <c r="S378" s="146"/>
      <c r="T378" s="146"/>
      <c r="U378" s="146"/>
      <c r="V378" s="146"/>
      <c r="W378" s="146"/>
      <c r="X378" s="146"/>
      <c r="Y378" s="146"/>
      <c r="Z378" s="146"/>
      <c r="AA378" s="146"/>
      <c r="AB378" s="146"/>
      <c r="AC378" s="146"/>
      <c r="AD378" s="148"/>
      <c r="AE378" s="146"/>
      <c r="AF378" s="146"/>
      <c r="AG378" s="146"/>
      <c r="AH378" s="146"/>
      <c r="AI378" s="146"/>
      <c r="AJ378" s="146"/>
      <c r="AK378" s="146"/>
      <c r="AL378" s="146"/>
      <c r="AM378" s="146"/>
      <c r="AN378" s="146"/>
      <c r="AO378" s="146"/>
      <c r="AP378" s="146"/>
      <c r="AQ378" s="146"/>
      <c r="AR378" s="146"/>
      <c r="AS378" s="146"/>
      <c r="AT378" s="146"/>
      <c r="AU378" s="146"/>
    </row>
    <row r="379" spans="1:47" ht="15.75" customHeight="1" x14ac:dyDescent="0.25">
      <c r="A379" s="146"/>
      <c r="B379" s="146"/>
      <c r="C379" s="146"/>
      <c r="D379" s="146"/>
      <c r="E379" s="146"/>
      <c r="F379" s="149"/>
      <c r="G379" s="146"/>
      <c r="H379" s="146"/>
      <c r="I379" s="146"/>
      <c r="J379" s="146"/>
      <c r="K379" s="146"/>
      <c r="L379" s="146"/>
      <c r="M379" s="146"/>
      <c r="N379" s="146"/>
      <c r="O379" s="146"/>
      <c r="P379" s="146"/>
      <c r="Q379" s="146"/>
      <c r="R379" s="146"/>
      <c r="S379" s="146"/>
      <c r="T379" s="146"/>
      <c r="U379" s="146"/>
      <c r="V379" s="146"/>
      <c r="W379" s="146"/>
      <c r="X379" s="146"/>
      <c r="Y379" s="146"/>
      <c r="Z379" s="146"/>
      <c r="AA379" s="146"/>
      <c r="AB379" s="146"/>
      <c r="AC379" s="146"/>
      <c r="AD379" s="148"/>
      <c r="AE379" s="146"/>
      <c r="AF379" s="146"/>
      <c r="AG379" s="146"/>
      <c r="AH379" s="146"/>
      <c r="AI379" s="146"/>
      <c r="AJ379" s="146"/>
      <c r="AK379" s="146"/>
      <c r="AL379" s="146"/>
      <c r="AM379" s="146"/>
      <c r="AN379" s="146"/>
      <c r="AO379" s="146"/>
      <c r="AP379" s="146"/>
      <c r="AQ379" s="146"/>
      <c r="AR379" s="146"/>
      <c r="AS379" s="146"/>
      <c r="AT379" s="146"/>
      <c r="AU379" s="146"/>
    </row>
    <row r="380" spans="1:47" ht="15.75" customHeight="1" x14ac:dyDescent="0.25">
      <c r="A380" s="146"/>
      <c r="B380" s="146"/>
      <c r="C380" s="146"/>
      <c r="D380" s="146"/>
      <c r="E380" s="146"/>
      <c r="F380" s="149"/>
      <c r="G380" s="146"/>
      <c r="H380" s="146"/>
      <c r="I380" s="146"/>
      <c r="J380" s="146"/>
      <c r="K380" s="146"/>
      <c r="L380" s="146"/>
      <c r="M380" s="146"/>
      <c r="N380" s="146"/>
      <c r="O380" s="146"/>
      <c r="P380" s="146"/>
      <c r="Q380" s="146"/>
      <c r="R380" s="146"/>
      <c r="S380" s="146"/>
      <c r="T380" s="146"/>
      <c r="U380" s="146"/>
      <c r="V380" s="146"/>
      <c r="W380" s="146"/>
      <c r="X380" s="146"/>
      <c r="Y380" s="146"/>
      <c r="Z380" s="146"/>
      <c r="AA380" s="146"/>
      <c r="AB380" s="146"/>
      <c r="AC380" s="146"/>
      <c r="AD380" s="148"/>
      <c r="AE380" s="146"/>
      <c r="AF380" s="146"/>
      <c r="AG380" s="146"/>
      <c r="AH380" s="146"/>
      <c r="AI380" s="146"/>
      <c r="AJ380" s="146"/>
      <c r="AK380" s="146"/>
      <c r="AL380" s="146"/>
      <c r="AM380" s="146"/>
      <c r="AN380" s="146"/>
      <c r="AO380" s="146"/>
      <c r="AP380" s="146"/>
      <c r="AQ380" s="146"/>
      <c r="AR380" s="146"/>
      <c r="AS380" s="146"/>
      <c r="AT380" s="146"/>
      <c r="AU380" s="146"/>
    </row>
    <row r="381" spans="1:47" ht="15.75" customHeight="1" x14ac:dyDescent="0.25">
      <c r="A381" s="146"/>
      <c r="B381" s="146"/>
      <c r="C381" s="146"/>
      <c r="D381" s="146"/>
      <c r="E381" s="146"/>
      <c r="F381" s="149"/>
      <c r="G381" s="146"/>
      <c r="H381" s="146"/>
      <c r="I381" s="146"/>
      <c r="J381" s="146"/>
      <c r="K381" s="146"/>
      <c r="L381" s="146"/>
      <c r="M381" s="146"/>
      <c r="N381" s="146"/>
      <c r="O381" s="146"/>
      <c r="P381" s="146"/>
      <c r="Q381" s="146"/>
      <c r="R381" s="146"/>
      <c r="S381" s="146"/>
      <c r="T381" s="146"/>
      <c r="U381" s="146"/>
      <c r="V381" s="146"/>
      <c r="W381" s="146"/>
      <c r="X381" s="146"/>
      <c r="Y381" s="146"/>
      <c r="Z381" s="146"/>
      <c r="AA381" s="146"/>
      <c r="AB381" s="146"/>
      <c r="AC381" s="146"/>
      <c r="AD381" s="148"/>
      <c r="AE381" s="146"/>
      <c r="AF381" s="146"/>
      <c r="AG381" s="146"/>
      <c r="AH381" s="146"/>
      <c r="AI381" s="146"/>
      <c r="AJ381" s="146"/>
      <c r="AK381" s="146"/>
      <c r="AL381" s="146"/>
      <c r="AM381" s="146"/>
      <c r="AN381" s="146"/>
      <c r="AO381" s="146"/>
      <c r="AP381" s="146"/>
      <c r="AQ381" s="146"/>
      <c r="AR381" s="146"/>
      <c r="AS381" s="146"/>
      <c r="AT381" s="146"/>
      <c r="AU381" s="146"/>
    </row>
    <row r="382" spans="1:47" ht="15.75" customHeight="1" x14ac:dyDescent="0.25">
      <c r="A382" s="146"/>
      <c r="B382" s="146"/>
      <c r="C382" s="146"/>
      <c r="D382" s="146"/>
      <c r="E382" s="146"/>
      <c r="F382" s="149"/>
      <c r="G382" s="146"/>
      <c r="H382" s="146"/>
      <c r="I382" s="146"/>
      <c r="J382" s="146"/>
      <c r="K382" s="146"/>
      <c r="L382" s="146"/>
      <c r="M382" s="146"/>
      <c r="N382" s="146"/>
      <c r="O382" s="146"/>
      <c r="P382" s="146"/>
      <c r="Q382" s="146"/>
      <c r="R382" s="146"/>
      <c r="S382" s="146"/>
      <c r="T382" s="146"/>
      <c r="U382" s="146"/>
      <c r="V382" s="146"/>
      <c r="W382" s="146"/>
      <c r="X382" s="146"/>
      <c r="Y382" s="146"/>
      <c r="Z382" s="146"/>
      <c r="AA382" s="146"/>
      <c r="AB382" s="146"/>
      <c r="AC382" s="146"/>
      <c r="AD382" s="148"/>
      <c r="AE382" s="146"/>
      <c r="AF382" s="146"/>
      <c r="AG382" s="146"/>
      <c r="AH382" s="146"/>
      <c r="AI382" s="146"/>
      <c r="AJ382" s="146"/>
      <c r="AK382" s="146"/>
      <c r="AL382" s="146"/>
      <c r="AM382" s="146"/>
      <c r="AN382" s="146"/>
      <c r="AO382" s="146"/>
      <c r="AP382" s="146"/>
      <c r="AQ382" s="146"/>
      <c r="AR382" s="146"/>
      <c r="AS382" s="146"/>
      <c r="AT382" s="146"/>
      <c r="AU382" s="146"/>
    </row>
    <row r="383" spans="1:47" ht="15.75" customHeight="1" x14ac:dyDescent="0.25">
      <c r="A383" s="146"/>
      <c r="B383" s="146"/>
      <c r="C383" s="146"/>
      <c r="D383" s="146"/>
      <c r="E383" s="146"/>
      <c r="F383" s="149"/>
      <c r="G383" s="146"/>
      <c r="H383" s="146"/>
      <c r="I383" s="146"/>
      <c r="J383" s="146"/>
      <c r="K383" s="146"/>
      <c r="L383" s="146"/>
      <c r="M383" s="146"/>
      <c r="N383" s="146"/>
      <c r="O383" s="146"/>
      <c r="P383" s="146"/>
      <c r="Q383" s="146"/>
      <c r="R383" s="146"/>
      <c r="S383" s="146"/>
      <c r="T383" s="146"/>
      <c r="U383" s="146"/>
      <c r="V383" s="146"/>
      <c r="W383" s="146"/>
      <c r="X383" s="146"/>
      <c r="Y383" s="146"/>
      <c r="Z383" s="146"/>
      <c r="AA383" s="146"/>
      <c r="AB383" s="146"/>
      <c r="AC383" s="146"/>
      <c r="AD383" s="148"/>
      <c r="AE383" s="146"/>
      <c r="AF383" s="146"/>
      <c r="AG383" s="146"/>
      <c r="AH383" s="146"/>
      <c r="AI383" s="146"/>
      <c r="AJ383" s="146"/>
      <c r="AK383" s="146"/>
      <c r="AL383" s="146"/>
      <c r="AM383" s="146"/>
      <c r="AN383" s="146"/>
      <c r="AO383" s="146"/>
      <c r="AP383" s="146"/>
      <c r="AQ383" s="146"/>
      <c r="AR383" s="146"/>
      <c r="AS383" s="146"/>
      <c r="AT383" s="146"/>
      <c r="AU383" s="146"/>
    </row>
    <row r="384" spans="1:47" ht="15.75" customHeight="1" x14ac:dyDescent="0.25">
      <c r="F384" s="44"/>
      <c r="R384" s="146"/>
      <c r="S384" s="146"/>
      <c r="T384" s="146"/>
      <c r="V384" s="146"/>
      <c r="W384" s="146"/>
      <c r="X384" s="146"/>
      <c r="Y384" s="146"/>
      <c r="Z384" s="146"/>
      <c r="AA384" s="146"/>
      <c r="AB384" s="146"/>
      <c r="AC384" s="146"/>
      <c r="AD384" s="148"/>
    </row>
    <row r="385" spans="6:30" ht="15.75" customHeight="1" x14ac:dyDescent="0.25">
      <c r="F385" s="44"/>
      <c r="R385" s="146"/>
      <c r="S385" s="146"/>
      <c r="T385" s="146"/>
      <c r="V385" s="146"/>
      <c r="W385" s="146"/>
      <c r="X385" s="146"/>
      <c r="Y385" s="146"/>
      <c r="Z385" s="146"/>
      <c r="AA385" s="146"/>
      <c r="AB385" s="146"/>
      <c r="AC385" s="146"/>
      <c r="AD385" s="148"/>
    </row>
    <row r="386" spans="6:30" ht="15.75" customHeight="1" x14ac:dyDescent="0.25">
      <c r="F386" s="44"/>
      <c r="R386" s="146"/>
      <c r="S386" s="146"/>
      <c r="T386" s="146"/>
      <c r="V386" s="146"/>
      <c r="W386" s="146"/>
      <c r="X386" s="146"/>
      <c r="Y386" s="146"/>
      <c r="Z386" s="146"/>
      <c r="AA386" s="146"/>
      <c r="AB386" s="146"/>
      <c r="AC386" s="146"/>
      <c r="AD386" s="148"/>
    </row>
    <row r="387" spans="6:30" ht="15.75" customHeight="1" x14ac:dyDescent="0.25">
      <c r="F387" s="44"/>
      <c r="R387" s="146"/>
      <c r="S387" s="146"/>
      <c r="T387" s="146"/>
      <c r="V387" s="146"/>
      <c r="W387" s="146"/>
      <c r="X387" s="146"/>
      <c r="Y387" s="146"/>
      <c r="Z387" s="146"/>
      <c r="AA387" s="146"/>
      <c r="AB387" s="146"/>
      <c r="AC387" s="146"/>
      <c r="AD387" s="148"/>
    </row>
    <row r="388" spans="6:30" ht="15.75" customHeight="1" x14ac:dyDescent="0.25">
      <c r="F388" s="44"/>
      <c r="R388" s="146"/>
      <c r="S388" s="146"/>
      <c r="T388" s="146"/>
      <c r="V388" s="146"/>
      <c r="W388" s="146"/>
      <c r="X388" s="146"/>
      <c r="Y388" s="146"/>
      <c r="Z388" s="146"/>
      <c r="AA388" s="146"/>
      <c r="AB388" s="146"/>
      <c r="AC388" s="146"/>
      <c r="AD388" s="148"/>
    </row>
    <row r="389" spans="6:30" ht="15.75" customHeight="1" x14ac:dyDescent="0.25">
      <c r="F389" s="44"/>
      <c r="R389" s="146"/>
      <c r="S389" s="146"/>
      <c r="T389" s="146"/>
      <c r="V389" s="146"/>
      <c r="W389" s="146"/>
      <c r="X389" s="146"/>
      <c r="Y389" s="146"/>
      <c r="Z389" s="146"/>
      <c r="AA389" s="146"/>
      <c r="AB389" s="146"/>
      <c r="AC389" s="146"/>
      <c r="AD389" s="148"/>
    </row>
    <row r="390" spans="6:30" ht="15.75" customHeight="1" x14ac:dyDescent="0.25">
      <c r="F390" s="44"/>
      <c r="R390" s="146"/>
      <c r="S390" s="146"/>
      <c r="T390" s="146"/>
      <c r="V390" s="146"/>
      <c r="W390" s="146"/>
      <c r="X390" s="146"/>
      <c r="Y390" s="146"/>
      <c r="Z390" s="146"/>
      <c r="AA390" s="146"/>
      <c r="AB390" s="146"/>
      <c r="AC390" s="146"/>
      <c r="AD390" s="148"/>
    </row>
    <row r="391" spans="6:30" ht="15.75" customHeight="1" x14ac:dyDescent="0.25">
      <c r="F391" s="44"/>
      <c r="R391" s="146"/>
      <c r="S391" s="146"/>
      <c r="T391" s="146"/>
      <c r="V391" s="146"/>
      <c r="W391" s="146"/>
      <c r="X391" s="146"/>
      <c r="Y391" s="146"/>
      <c r="Z391" s="146"/>
      <c r="AA391" s="146"/>
      <c r="AB391" s="146"/>
      <c r="AC391" s="146"/>
      <c r="AD391" s="148"/>
    </row>
    <row r="392" spans="6:30" ht="15.75" customHeight="1" x14ac:dyDescent="0.25">
      <c r="F392" s="44"/>
      <c r="R392" s="146"/>
      <c r="S392" s="146"/>
      <c r="T392" s="146"/>
      <c r="V392" s="146"/>
      <c r="W392" s="146"/>
      <c r="X392" s="146"/>
      <c r="Y392" s="146"/>
      <c r="Z392" s="146"/>
      <c r="AA392" s="146"/>
      <c r="AB392" s="146"/>
      <c r="AC392" s="146"/>
      <c r="AD392" s="148"/>
    </row>
    <row r="393" spans="6:30" ht="15.75" customHeight="1" x14ac:dyDescent="0.25">
      <c r="F393" s="44"/>
      <c r="R393" s="146"/>
      <c r="S393" s="146"/>
      <c r="T393" s="146"/>
      <c r="V393" s="146"/>
      <c r="W393" s="146"/>
      <c r="X393" s="146"/>
      <c r="Y393" s="146"/>
      <c r="Z393" s="146"/>
      <c r="AA393" s="146"/>
      <c r="AB393" s="146"/>
      <c r="AC393" s="146"/>
      <c r="AD393" s="148"/>
    </row>
    <row r="394" spans="6:30" ht="15.75" customHeight="1" x14ac:dyDescent="0.25">
      <c r="F394" s="44"/>
      <c r="R394" s="146"/>
      <c r="S394" s="146"/>
      <c r="T394" s="146"/>
      <c r="V394" s="146"/>
      <c r="W394" s="146"/>
      <c r="X394" s="146"/>
      <c r="Y394" s="146"/>
      <c r="Z394" s="146"/>
      <c r="AA394" s="146"/>
      <c r="AB394" s="146"/>
      <c r="AC394" s="146"/>
      <c r="AD394" s="148"/>
    </row>
    <row r="395" spans="6:30" ht="15.75" customHeight="1" x14ac:dyDescent="0.25">
      <c r="F395" s="44"/>
      <c r="R395" s="146"/>
      <c r="S395" s="146"/>
      <c r="T395" s="146"/>
      <c r="V395" s="146"/>
      <c r="W395" s="146"/>
      <c r="X395" s="146"/>
      <c r="Y395" s="146"/>
      <c r="Z395" s="146"/>
      <c r="AA395" s="146"/>
      <c r="AB395" s="146"/>
      <c r="AC395" s="146"/>
      <c r="AD395" s="148"/>
    </row>
    <row r="396" spans="6:30" ht="15.75" customHeight="1" x14ac:dyDescent="0.25">
      <c r="F396" s="44"/>
      <c r="R396" s="146"/>
      <c r="S396" s="146"/>
      <c r="T396" s="146"/>
      <c r="V396" s="146"/>
      <c r="W396" s="146"/>
      <c r="X396" s="146"/>
      <c r="Y396" s="146"/>
      <c r="Z396" s="146"/>
      <c r="AA396" s="146"/>
      <c r="AB396" s="146"/>
      <c r="AC396" s="146"/>
      <c r="AD396" s="148"/>
    </row>
    <row r="397" spans="6:30" ht="15.75" customHeight="1" x14ac:dyDescent="0.25">
      <c r="F397" s="44"/>
      <c r="R397" s="146"/>
      <c r="S397" s="146"/>
      <c r="T397" s="146"/>
      <c r="V397" s="146"/>
      <c r="W397" s="146"/>
      <c r="X397" s="146"/>
      <c r="Y397" s="146"/>
      <c r="Z397" s="146"/>
      <c r="AA397" s="146"/>
      <c r="AB397" s="146"/>
      <c r="AC397" s="146"/>
      <c r="AD397" s="148"/>
    </row>
    <row r="398" spans="6:30" ht="15.75" customHeight="1" x14ac:dyDescent="0.25">
      <c r="F398" s="44"/>
      <c r="R398" s="146"/>
      <c r="S398" s="146"/>
      <c r="T398" s="146"/>
      <c r="V398" s="146"/>
      <c r="W398" s="146"/>
      <c r="X398" s="146"/>
      <c r="Y398" s="146"/>
      <c r="Z398" s="146"/>
      <c r="AA398" s="146"/>
      <c r="AB398" s="146"/>
      <c r="AC398" s="146"/>
      <c r="AD398" s="148"/>
    </row>
    <row r="399" spans="6:30" ht="15.75" customHeight="1" x14ac:dyDescent="0.25">
      <c r="F399" s="44"/>
      <c r="R399" s="146"/>
      <c r="S399" s="146"/>
      <c r="T399" s="146"/>
      <c r="V399" s="146"/>
      <c r="W399" s="146"/>
      <c r="X399" s="146"/>
      <c r="Y399" s="146"/>
      <c r="Z399" s="146"/>
      <c r="AA399" s="146"/>
      <c r="AB399" s="146"/>
      <c r="AC399" s="146"/>
      <c r="AD399" s="148"/>
    </row>
    <row r="400" spans="6:30" ht="15.75" customHeight="1" x14ac:dyDescent="0.25">
      <c r="F400" s="44"/>
      <c r="R400" s="146"/>
      <c r="S400" s="146"/>
      <c r="T400" s="146"/>
      <c r="V400" s="146"/>
      <c r="W400" s="146"/>
      <c r="X400" s="146"/>
      <c r="Y400" s="146"/>
      <c r="Z400" s="146"/>
      <c r="AA400" s="146"/>
      <c r="AB400" s="146"/>
      <c r="AC400" s="146"/>
      <c r="AD400" s="148"/>
    </row>
    <row r="401" spans="6:30" ht="15.75" customHeight="1" x14ac:dyDescent="0.25">
      <c r="F401" s="44"/>
      <c r="R401" s="146"/>
      <c r="S401" s="146"/>
      <c r="T401" s="146"/>
      <c r="V401" s="146"/>
      <c r="W401" s="146"/>
      <c r="X401" s="146"/>
      <c r="Y401" s="146"/>
      <c r="Z401" s="146"/>
      <c r="AA401" s="146"/>
      <c r="AB401" s="146"/>
      <c r="AC401" s="146"/>
      <c r="AD401" s="148"/>
    </row>
    <row r="402" spans="6:30" ht="15.75" customHeight="1" x14ac:dyDescent="0.25">
      <c r="F402" s="44"/>
      <c r="R402" s="146"/>
      <c r="S402" s="146"/>
      <c r="T402" s="146"/>
      <c r="V402" s="146"/>
      <c r="W402" s="146"/>
      <c r="X402" s="146"/>
      <c r="Y402" s="146"/>
      <c r="Z402" s="146"/>
      <c r="AA402" s="146"/>
      <c r="AB402" s="146"/>
      <c r="AC402" s="146"/>
      <c r="AD402" s="148"/>
    </row>
    <row r="403" spans="6:30" ht="15.75" customHeight="1" x14ac:dyDescent="0.25">
      <c r="F403" s="44"/>
      <c r="R403" s="146"/>
      <c r="S403" s="146"/>
      <c r="T403" s="146"/>
      <c r="V403" s="146"/>
      <c r="W403" s="146"/>
      <c r="X403" s="146"/>
      <c r="Y403" s="146"/>
      <c r="Z403" s="146"/>
      <c r="AA403" s="146"/>
      <c r="AB403" s="146"/>
      <c r="AC403" s="146"/>
      <c r="AD403" s="148"/>
    </row>
    <row r="404" spans="6:30" ht="15.75" customHeight="1" x14ac:dyDescent="0.25">
      <c r="F404" s="44"/>
      <c r="R404" s="146"/>
      <c r="S404" s="146"/>
      <c r="T404" s="146"/>
      <c r="V404" s="146"/>
      <c r="W404" s="146"/>
      <c r="X404" s="146"/>
      <c r="Y404" s="146"/>
      <c r="Z404" s="146"/>
      <c r="AA404" s="146"/>
      <c r="AB404" s="146"/>
      <c r="AC404" s="146"/>
      <c r="AD404" s="148"/>
    </row>
    <row r="405" spans="6:30" ht="15.75" customHeight="1" x14ac:dyDescent="0.25">
      <c r="F405" s="44"/>
      <c r="R405" s="146"/>
      <c r="S405" s="146"/>
      <c r="T405" s="146"/>
      <c r="V405" s="146"/>
      <c r="W405" s="146"/>
      <c r="X405" s="146"/>
      <c r="Y405" s="146"/>
      <c r="Z405" s="146"/>
      <c r="AA405" s="146"/>
      <c r="AB405" s="146"/>
      <c r="AC405" s="146"/>
      <c r="AD405" s="148"/>
    </row>
    <row r="406" spans="6:30" ht="15.75" customHeight="1" x14ac:dyDescent="0.25">
      <c r="F406" s="44"/>
      <c r="R406" s="146"/>
      <c r="S406" s="146"/>
      <c r="T406" s="146"/>
      <c r="V406" s="146"/>
      <c r="W406" s="146"/>
      <c r="X406" s="146"/>
      <c r="Y406" s="146"/>
      <c r="Z406" s="146"/>
      <c r="AA406" s="146"/>
      <c r="AB406" s="146"/>
      <c r="AC406" s="146"/>
      <c r="AD406" s="148"/>
    </row>
    <row r="407" spans="6:30" ht="15.75" customHeight="1" x14ac:dyDescent="0.25">
      <c r="F407" s="44"/>
      <c r="R407" s="146"/>
      <c r="S407" s="146"/>
      <c r="T407" s="146"/>
      <c r="V407" s="146"/>
      <c r="W407" s="146"/>
      <c r="X407" s="146"/>
      <c r="Y407" s="146"/>
      <c r="Z407" s="146"/>
      <c r="AA407" s="146"/>
      <c r="AB407" s="146"/>
      <c r="AC407" s="146"/>
      <c r="AD407" s="148"/>
    </row>
    <row r="408" spans="6:30" ht="15.75" customHeight="1" x14ac:dyDescent="0.25">
      <c r="F408" s="44"/>
      <c r="R408" s="146"/>
      <c r="S408" s="146"/>
      <c r="T408" s="146"/>
      <c r="V408" s="146"/>
      <c r="W408" s="146"/>
      <c r="X408" s="146"/>
      <c r="Y408" s="146"/>
      <c r="Z408" s="146"/>
      <c r="AA408" s="146"/>
      <c r="AB408" s="146"/>
      <c r="AC408" s="146"/>
      <c r="AD408" s="148"/>
    </row>
    <row r="409" spans="6:30" ht="15.75" customHeight="1" x14ac:dyDescent="0.25">
      <c r="F409" s="44"/>
      <c r="R409" s="146"/>
      <c r="S409" s="146"/>
      <c r="T409" s="146"/>
      <c r="V409" s="146"/>
      <c r="W409" s="146"/>
      <c r="X409" s="146"/>
      <c r="Y409" s="146"/>
      <c r="Z409" s="146"/>
      <c r="AA409" s="146"/>
      <c r="AB409" s="146"/>
      <c r="AC409" s="146"/>
      <c r="AD409" s="148"/>
    </row>
    <row r="410" spans="6:30" ht="15.75" customHeight="1" x14ac:dyDescent="0.25">
      <c r="F410" s="44"/>
      <c r="R410" s="146"/>
      <c r="S410" s="146"/>
      <c r="T410" s="146"/>
      <c r="V410" s="146"/>
      <c r="W410" s="146"/>
      <c r="X410" s="146"/>
      <c r="Y410" s="146"/>
      <c r="Z410" s="146"/>
      <c r="AA410" s="146"/>
      <c r="AB410" s="146"/>
      <c r="AC410" s="146"/>
      <c r="AD410" s="148"/>
    </row>
    <row r="411" spans="6:30" ht="15.75" customHeight="1" x14ac:dyDescent="0.25">
      <c r="F411" s="44"/>
      <c r="R411" s="146"/>
      <c r="S411" s="146"/>
      <c r="T411" s="146"/>
      <c r="V411" s="146"/>
      <c r="W411" s="146"/>
      <c r="X411" s="146"/>
      <c r="Y411" s="146"/>
      <c r="Z411" s="146"/>
      <c r="AA411" s="146"/>
      <c r="AB411" s="146"/>
      <c r="AC411" s="146"/>
      <c r="AD411" s="148"/>
    </row>
    <row r="412" spans="6:30" ht="15.75" customHeight="1" x14ac:dyDescent="0.25">
      <c r="F412" s="44"/>
      <c r="R412" s="146"/>
      <c r="S412" s="146"/>
      <c r="T412" s="146"/>
      <c r="V412" s="146"/>
      <c r="W412" s="146"/>
      <c r="X412" s="146"/>
      <c r="Y412" s="146"/>
      <c r="Z412" s="146"/>
      <c r="AA412" s="146"/>
      <c r="AB412" s="146"/>
      <c r="AC412" s="146"/>
      <c r="AD412" s="148"/>
    </row>
    <row r="413" spans="6:30" ht="15.75" customHeight="1" x14ac:dyDescent="0.25">
      <c r="F413" s="44"/>
      <c r="R413" s="146"/>
      <c r="S413" s="146"/>
      <c r="T413" s="146"/>
      <c r="V413" s="146"/>
      <c r="W413" s="146"/>
      <c r="X413" s="146"/>
      <c r="Y413" s="146"/>
      <c r="Z413" s="146"/>
      <c r="AA413" s="146"/>
      <c r="AB413" s="146"/>
      <c r="AC413" s="146"/>
      <c r="AD413" s="148"/>
    </row>
    <row r="414" spans="6:30" ht="15.75" customHeight="1" x14ac:dyDescent="0.25">
      <c r="F414" s="44"/>
      <c r="R414" s="146"/>
      <c r="S414" s="146"/>
      <c r="T414" s="146"/>
      <c r="V414" s="146"/>
      <c r="W414" s="146"/>
      <c r="X414" s="146"/>
      <c r="Y414" s="146"/>
      <c r="Z414" s="146"/>
      <c r="AA414" s="146"/>
      <c r="AB414" s="146"/>
      <c r="AC414" s="146"/>
      <c r="AD414" s="148"/>
    </row>
    <row r="415" spans="6:30" ht="15.75" customHeight="1" x14ac:dyDescent="0.25">
      <c r="F415" s="44"/>
      <c r="R415" s="146"/>
      <c r="S415" s="146"/>
      <c r="T415" s="146"/>
      <c r="V415" s="146"/>
      <c r="W415" s="146"/>
      <c r="X415" s="146"/>
      <c r="Y415" s="146"/>
      <c r="Z415" s="146"/>
      <c r="AA415" s="146"/>
      <c r="AB415" s="146"/>
      <c r="AC415" s="146"/>
      <c r="AD415" s="148"/>
    </row>
    <row r="416" spans="6:30" ht="15.75" customHeight="1" x14ac:dyDescent="0.25">
      <c r="F416" s="44"/>
      <c r="R416" s="146"/>
      <c r="S416" s="146"/>
      <c r="T416" s="146"/>
      <c r="V416" s="146"/>
      <c r="W416" s="146"/>
      <c r="X416" s="146"/>
      <c r="Y416" s="146"/>
      <c r="Z416" s="146"/>
      <c r="AA416" s="146"/>
      <c r="AB416" s="146"/>
      <c r="AC416" s="146"/>
      <c r="AD416" s="148"/>
    </row>
    <row r="417" spans="6:30" ht="15.75" customHeight="1" x14ac:dyDescent="0.25">
      <c r="F417" s="44"/>
      <c r="R417" s="146"/>
      <c r="S417" s="146"/>
      <c r="T417" s="146"/>
      <c r="V417" s="146"/>
      <c r="W417" s="146"/>
      <c r="X417" s="146"/>
      <c r="Y417" s="146"/>
      <c r="Z417" s="146"/>
      <c r="AA417" s="146"/>
      <c r="AB417" s="146"/>
      <c r="AC417" s="146"/>
      <c r="AD417" s="148"/>
    </row>
    <row r="418" spans="6:30" ht="15.75" customHeight="1" x14ac:dyDescent="0.25">
      <c r="F418" s="44"/>
      <c r="R418" s="146"/>
      <c r="S418" s="146"/>
      <c r="T418" s="146"/>
      <c r="V418" s="146"/>
      <c r="W418" s="146"/>
      <c r="X418" s="146"/>
      <c r="Y418" s="146"/>
      <c r="Z418" s="146"/>
      <c r="AA418" s="146"/>
      <c r="AB418" s="146"/>
      <c r="AC418" s="146"/>
      <c r="AD418" s="148"/>
    </row>
    <row r="419" spans="6:30" ht="15.75" customHeight="1" x14ac:dyDescent="0.25">
      <c r="F419" s="44"/>
      <c r="R419" s="146"/>
      <c r="S419" s="146"/>
      <c r="T419" s="146"/>
      <c r="V419" s="146"/>
      <c r="W419" s="146"/>
      <c r="X419" s="146"/>
      <c r="Y419" s="146"/>
      <c r="Z419" s="146"/>
      <c r="AA419" s="146"/>
      <c r="AB419" s="146"/>
      <c r="AC419" s="146"/>
      <c r="AD419" s="148"/>
    </row>
    <row r="420" spans="6:30" ht="15.75" customHeight="1" x14ac:dyDescent="0.25">
      <c r="F420" s="44"/>
      <c r="R420" s="146"/>
      <c r="S420" s="146"/>
      <c r="T420" s="146"/>
      <c r="V420" s="146"/>
      <c r="W420" s="146"/>
      <c r="X420" s="146"/>
      <c r="Y420" s="146"/>
      <c r="Z420" s="146"/>
      <c r="AA420" s="146"/>
      <c r="AB420" s="146"/>
      <c r="AC420" s="146"/>
      <c r="AD420" s="148"/>
    </row>
    <row r="421" spans="6:30" ht="15.75" customHeight="1" x14ac:dyDescent="0.25">
      <c r="F421" s="44"/>
      <c r="R421" s="146"/>
      <c r="S421" s="146"/>
      <c r="T421" s="146"/>
      <c r="V421" s="146"/>
      <c r="W421" s="146"/>
      <c r="X421" s="146"/>
      <c r="Y421" s="146"/>
      <c r="Z421" s="146"/>
      <c r="AA421" s="146"/>
      <c r="AB421" s="146"/>
      <c r="AC421" s="146"/>
      <c r="AD421" s="148"/>
    </row>
    <row r="422" spans="6:30" ht="15.75" customHeight="1" x14ac:dyDescent="0.25">
      <c r="F422" s="44"/>
      <c r="R422" s="146"/>
      <c r="S422" s="146"/>
      <c r="T422" s="146"/>
      <c r="V422" s="146"/>
      <c r="W422" s="146"/>
      <c r="X422" s="146"/>
      <c r="Y422" s="146"/>
      <c r="Z422" s="146"/>
      <c r="AA422" s="146"/>
      <c r="AB422" s="146"/>
      <c r="AC422" s="146"/>
      <c r="AD422" s="148"/>
    </row>
    <row r="423" spans="6:30" ht="15.75" customHeight="1" x14ac:dyDescent="0.25">
      <c r="F423" s="44"/>
      <c r="R423" s="146"/>
      <c r="S423" s="146"/>
      <c r="T423" s="146"/>
      <c r="V423" s="146"/>
      <c r="W423" s="146"/>
      <c r="X423" s="146"/>
      <c r="Y423" s="146"/>
      <c r="Z423" s="146"/>
      <c r="AA423" s="146"/>
      <c r="AB423" s="146"/>
      <c r="AC423" s="146"/>
      <c r="AD423" s="148"/>
    </row>
    <row r="424" spans="6:30" ht="15.75" customHeight="1" x14ac:dyDescent="0.25">
      <c r="F424" s="44"/>
      <c r="R424" s="146"/>
      <c r="S424" s="146"/>
      <c r="T424" s="146"/>
      <c r="V424" s="146"/>
      <c r="W424" s="146"/>
      <c r="X424" s="146"/>
      <c r="Y424" s="146"/>
      <c r="Z424" s="146"/>
      <c r="AA424" s="146"/>
      <c r="AB424" s="146"/>
      <c r="AC424" s="146"/>
      <c r="AD424" s="148"/>
    </row>
    <row r="425" spans="6:30" ht="15.75" customHeight="1" x14ac:dyDescent="0.25">
      <c r="F425" s="44"/>
      <c r="R425" s="146"/>
      <c r="S425" s="146"/>
      <c r="T425" s="146"/>
      <c r="V425" s="146"/>
      <c r="W425" s="146"/>
      <c r="X425" s="146"/>
      <c r="Y425" s="146"/>
      <c r="Z425" s="146"/>
      <c r="AA425" s="146"/>
      <c r="AB425" s="146"/>
      <c r="AC425" s="146"/>
      <c r="AD425" s="148"/>
    </row>
    <row r="426" spans="6:30" ht="15.75" customHeight="1" x14ac:dyDescent="0.25">
      <c r="F426" s="44"/>
      <c r="R426" s="146"/>
      <c r="S426" s="146"/>
      <c r="T426" s="146"/>
      <c r="V426" s="146"/>
      <c r="W426" s="146"/>
      <c r="X426" s="146"/>
      <c r="Y426" s="146"/>
      <c r="Z426" s="146"/>
      <c r="AA426" s="146"/>
      <c r="AB426" s="146"/>
      <c r="AC426" s="146"/>
      <c r="AD426" s="148"/>
    </row>
    <row r="427" spans="6:30" ht="15.75" customHeight="1" x14ac:dyDescent="0.25">
      <c r="F427" s="44"/>
      <c r="R427" s="146"/>
      <c r="S427" s="146"/>
      <c r="T427" s="146"/>
      <c r="V427" s="146"/>
      <c r="W427" s="146"/>
      <c r="X427" s="146"/>
      <c r="Y427" s="146"/>
      <c r="Z427" s="146"/>
      <c r="AA427" s="146"/>
      <c r="AB427" s="146"/>
      <c r="AC427" s="146"/>
      <c r="AD427" s="148"/>
    </row>
    <row r="428" spans="6:30" ht="15.75" customHeight="1" x14ac:dyDescent="0.25">
      <c r="F428" s="44"/>
      <c r="R428" s="146"/>
      <c r="S428" s="146"/>
      <c r="T428" s="146"/>
      <c r="V428" s="146"/>
      <c r="W428" s="146"/>
      <c r="X428" s="146"/>
      <c r="Y428" s="146"/>
      <c r="Z428" s="146"/>
      <c r="AA428" s="146"/>
      <c r="AB428" s="146"/>
      <c r="AC428" s="146"/>
      <c r="AD428" s="148"/>
    </row>
    <row r="429" spans="6:30" ht="15.75" customHeight="1" x14ac:dyDescent="0.25">
      <c r="F429" s="44"/>
      <c r="R429" s="146"/>
      <c r="S429" s="146"/>
      <c r="T429" s="146"/>
      <c r="V429" s="146"/>
      <c r="W429" s="146"/>
      <c r="X429" s="146"/>
      <c r="Y429" s="146"/>
      <c r="Z429" s="146"/>
      <c r="AA429" s="146"/>
      <c r="AB429" s="146"/>
      <c r="AC429" s="146"/>
      <c r="AD429" s="148"/>
    </row>
    <row r="430" spans="6:30" ht="15.75" customHeight="1" x14ac:dyDescent="0.25">
      <c r="F430" s="44"/>
      <c r="R430" s="146"/>
      <c r="S430" s="146"/>
      <c r="T430" s="146"/>
      <c r="V430" s="146"/>
      <c r="W430" s="146"/>
      <c r="X430" s="146"/>
      <c r="Y430" s="146"/>
      <c r="Z430" s="146"/>
      <c r="AA430" s="146"/>
      <c r="AB430" s="146"/>
      <c r="AC430" s="146"/>
      <c r="AD430" s="148"/>
    </row>
    <row r="431" spans="6:30" ht="15.75" customHeight="1" x14ac:dyDescent="0.25">
      <c r="F431" s="44"/>
      <c r="R431" s="146"/>
      <c r="S431" s="146"/>
      <c r="T431" s="146"/>
      <c r="V431" s="146"/>
      <c r="W431" s="146"/>
      <c r="X431" s="146"/>
      <c r="Y431" s="146"/>
      <c r="Z431" s="146"/>
      <c r="AA431" s="146"/>
      <c r="AB431" s="146"/>
      <c r="AC431" s="146"/>
      <c r="AD431" s="148"/>
    </row>
    <row r="432" spans="6:30" ht="15.75" customHeight="1" x14ac:dyDescent="0.25">
      <c r="F432" s="44"/>
      <c r="R432" s="146"/>
      <c r="S432" s="146"/>
      <c r="T432" s="146"/>
      <c r="V432" s="146"/>
      <c r="W432" s="146"/>
      <c r="X432" s="146"/>
      <c r="Y432" s="146"/>
      <c r="Z432" s="146"/>
      <c r="AA432" s="146"/>
      <c r="AB432" s="146"/>
      <c r="AC432" s="146"/>
      <c r="AD432" s="148"/>
    </row>
    <row r="433" spans="6:30" ht="15.75" customHeight="1" x14ac:dyDescent="0.25">
      <c r="F433" s="44"/>
      <c r="R433" s="146"/>
      <c r="S433" s="146"/>
      <c r="T433" s="146"/>
      <c r="V433" s="146"/>
      <c r="W433" s="146"/>
      <c r="X433" s="146"/>
      <c r="Y433" s="146"/>
      <c r="Z433" s="146"/>
      <c r="AA433" s="146"/>
      <c r="AB433" s="146"/>
      <c r="AC433" s="146"/>
      <c r="AD433" s="148"/>
    </row>
    <row r="434" spans="6:30" ht="15.75" customHeight="1" x14ac:dyDescent="0.25">
      <c r="F434" s="44"/>
      <c r="R434" s="146"/>
      <c r="S434" s="146"/>
      <c r="T434" s="146"/>
      <c r="V434" s="146"/>
      <c r="W434" s="146"/>
      <c r="X434" s="146"/>
      <c r="Y434" s="146"/>
      <c r="Z434" s="146"/>
      <c r="AA434" s="146"/>
      <c r="AB434" s="146"/>
      <c r="AC434" s="146"/>
      <c r="AD434" s="148"/>
    </row>
    <row r="435" spans="6:30" ht="15.75" customHeight="1" x14ac:dyDescent="0.25">
      <c r="F435" s="44"/>
      <c r="R435" s="146"/>
      <c r="S435" s="146"/>
      <c r="T435" s="146"/>
      <c r="V435" s="146"/>
      <c r="W435" s="146"/>
      <c r="X435" s="146"/>
      <c r="Y435" s="146"/>
      <c r="Z435" s="146"/>
      <c r="AA435" s="146"/>
      <c r="AB435" s="146"/>
      <c r="AC435" s="146"/>
      <c r="AD435" s="148"/>
    </row>
    <row r="436" spans="6:30" ht="15.75" customHeight="1" x14ac:dyDescent="0.25">
      <c r="F436" s="44"/>
      <c r="R436" s="146"/>
      <c r="S436" s="146"/>
      <c r="T436" s="146"/>
      <c r="V436" s="146"/>
      <c r="W436" s="146"/>
      <c r="X436" s="146"/>
      <c r="Y436" s="146"/>
      <c r="Z436" s="146"/>
      <c r="AA436" s="146"/>
      <c r="AB436" s="146"/>
      <c r="AC436" s="146"/>
      <c r="AD436" s="148"/>
    </row>
    <row r="437" spans="6:30" ht="15.75" customHeight="1" x14ac:dyDescent="0.25">
      <c r="F437" s="44"/>
      <c r="R437" s="146"/>
      <c r="S437" s="146"/>
      <c r="T437" s="146"/>
      <c r="V437" s="146"/>
      <c r="W437" s="146"/>
      <c r="X437" s="146"/>
      <c r="Y437" s="146"/>
      <c r="Z437" s="146"/>
      <c r="AA437" s="146"/>
      <c r="AB437" s="146"/>
      <c r="AC437" s="146"/>
      <c r="AD437" s="148"/>
    </row>
    <row r="438" spans="6:30" ht="15.75" customHeight="1" x14ac:dyDescent="0.25">
      <c r="F438" s="44"/>
      <c r="R438" s="146"/>
      <c r="S438" s="146"/>
      <c r="T438" s="146"/>
      <c r="V438" s="146"/>
      <c r="W438" s="146"/>
      <c r="X438" s="146"/>
      <c r="Y438" s="146"/>
      <c r="Z438" s="146"/>
      <c r="AA438" s="146"/>
      <c r="AB438" s="146"/>
      <c r="AC438" s="146"/>
      <c r="AD438" s="148"/>
    </row>
    <row r="439" spans="6:30" ht="15.75" customHeight="1" x14ac:dyDescent="0.25">
      <c r="F439" s="44"/>
      <c r="R439" s="146"/>
      <c r="S439" s="146"/>
      <c r="T439" s="146"/>
      <c r="V439" s="146"/>
      <c r="W439" s="146"/>
      <c r="X439" s="146"/>
      <c r="Y439" s="146"/>
      <c r="Z439" s="146"/>
      <c r="AA439" s="146"/>
      <c r="AB439" s="146"/>
      <c r="AC439" s="146"/>
      <c r="AD439" s="148"/>
    </row>
    <row r="440" spans="6:30" ht="15.75" customHeight="1" x14ac:dyDescent="0.25">
      <c r="F440" s="44"/>
      <c r="R440" s="146"/>
      <c r="S440" s="146"/>
      <c r="T440" s="146"/>
      <c r="V440" s="146"/>
      <c r="W440" s="146"/>
      <c r="X440" s="146"/>
      <c r="Y440" s="146"/>
      <c r="Z440" s="146"/>
      <c r="AA440" s="146"/>
      <c r="AB440" s="146"/>
      <c r="AC440" s="146"/>
      <c r="AD440" s="148"/>
    </row>
    <row r="441" spans="6:30" ht="15.75" customHeight="1" x14ac:dyDescent="0.25">
      <c r="F441" s="44"/>
      <c r="R441" s="146"/>
      <c r="S441" s="146"/>
      <c r="T441" s="146"/>
      <c r="V441" s="146"/>
      <c r="W441" s="146"/>
      <c r="X441" s="146"/>
      <c r="Y441" s="146"/>
      <c r="Z441" s="146"/>
      <c r="AA441" s="146"/>
      <c r="AB441" s="146"/>
      <c r="AC441" s="146"/>
      <c r="AD441" s="148"/>
    </row>
    <row r="442" spans="6:30" ht="15.75" customHeight="1" x14ac:dyDescent="0.25">
      <c r="F442" s="44"/>
      <c r="R442" s="146"/>
      <c r="S442" s="146"/>
      <c r="T442" s="146"/>
      <c r="V442" s="146"/>
      <c r="W442" s="146"/>
      <c r="X442" s="146"/>
      <c r="Y442" s="146"/>
      <c r="Z442" s="146"/>
      <c r="AA442" s="146"/>
      <c r="AB442" s="146"/>
      <c r="AC442" s="146"/>
      <c r="AD442" s="148"/>
    </row>
    <row r="443" spans="6:30" ht="15.75" customHeight="1" x14ac:dyDescent="0.25">
      <c r="F443" s="44"/>
      <c r="R443" s="146"/>
      <c r="S443" s="146"/>
      <c r="T443" s="146"/>
      <c r="V443" s="146"/>
      <c r="W443" s="146"/>
      <c r="X443" s="146"/>
      <c r="Y443" s="146"/>
      <c r="Z443" s="146"/>
      <c r="AA443" s="146"/>
      <c r="AB443" s="146"/>
      <c r="AC443" s="146"/>
      <c r="AD443" s="148"/>
    </row>
    <row r="444" spans="6:30" ht="15.75" customHeight="1" x14ac:dyDescent="0.25">
      <c r="F444" s="44"/>
      <c r="R444" s="146"/>
      <c r="S444" s="146"/>
      <c r="T444" s="146"/>
      <c r="V444" s="146"/>
      <c r="W444" s="146"/>
      <c r="X444" s="146"/>
      <c r="Y444" s="146"/>
      <c r="Z444" s="146"/>
      <c r="AA444" s="146"/>
      <c r="AB444" s="146"/>
      <c r="AC444" s="146"/>
      <c r="AD444" s="148"/>
    </row>
    <row r="445" spans="6:30" ht="15.75" customHeight="1" x14ac:dyDescent="0.25">
      <c r="F445" s="44"/>
      <c r="R445" s="146"/>
      <c r="S445" s="146"/>
      <c r="T445" s="146"/>
      <c r="V445" s="146"/>
      <c r="W445" s="146"/>
      <c r="X445" s="146"/>
      <c r="Y445" s="146"/>
      <c r="Z445" s="146"/>
      <c r="AA445" s="146"/>
      <c r="AB445" s="146"/>
      <c r="AC445" s="146"/>
      <c r="AD445" s="148"/>
    </row>
    <row r="446" spans="6:30" ht="15.75" customHeight="1" x14ac:dyDescent="0.25">
      <c r="F446" s="44"/>
      <c r="R446" s="146"/>
      <c r="S446" s="146"/>
      <c r="T446" s="146"/>
      <c r="V446" s="146"/>
      <c r="W446" s="146"/>
      <c r="X446" s="146"/>
      <c r="Y446" s="146"/>
      <c r="Z446" s="146"/>
      <c r="AA446" s="146"/>
      <c r="AB446" s="146"/>
      <c r="AC446" s="146"/>
      <c r="AD446" s="148"/>
    </row>
    <row r="447" spans="6:30" ht="15.75" customHeight="1" x14ac:dyDescent="0.25">
      <c r="F447" s="44"/>
      <c r="R447" s="146"/>
      <c r="S447" s="146"/>
      <c r="T447" s="146"/>
      <c r="V447" s="146"/>
      <c r="W447" s="146"/>
      <c r="X447" s="146"/>
      <c r="Y447" s="146"/>
      <c r="Z447" s="146"/>
      <c r="AA447" s="146"/>
      <c r="AB447" s="146"/>
      <c r="AC447" s="146"/>
      <c r="AD447" s="148"/>
    </row>
    <row r="448" spans="6:30" ht="15.75" customHeight="1" x14ac:dyDescent="0.25">
      <c r="F448" s="44"/>
      <c r="R448" s="146"/>
      <c r="S448" s="146"/>
      <c r="T448" s="146"/>
      <c r="V448" s="146"/>
      <c r="W448" s="146"/>
      <c r="X448" s="146"/>
      <c r="Y448" s="146"/>
      <c r="Z448" s="146"/>
      <c r="AA448" s="146"/>
      <c r="AB448" s="146"/>
      <c r="AC448" s="146"/>
      <c r="AD448" s="148"/>
    </row>
    <row r="449" spans="6:30" ht="15.75" customHeight="1" x14ac:dyDescent="0.25">
      <c r="F449" s="44"/>
      <c r="R449" s="146"/>
      <c r="S449" s="146"/>
      <c r="T449" s="146"/>
      <c r="V449" s="146"/>
      <c r="W449" s="146"/>
      <c r="X449" s="146"/>
      <c r="Y449" s="146"/>
      <c r="Z449" s="146"/>
      <c r="AA449" s="146"/>
      <c r="AB449" s="146"/>
      <c r="AC449" s="146"/>
      <c r="AD449" s="148"/>
    </row>
    <row r="450" spans="6:30" ht="15.75" customHeight="1" x14ac:dyDescent="0.25">
      <c r="F450" s="44"/>
      <c r="R450" s="146"/>
      <c r="S450" s="146"/>
      <c r="T450" s="146"/>
      <c r="V450" s="146"/>
      <c r="W450" s="146"/>
      <c r="X450" s="146"/>
      <c r="Y450" s="146"/>
      <c r="Z450" s="146"/>
      <c r="AA450" s="146"/>
      <c r="AB450" s="146"/>
      <c r="AC450" s="146"/>
      <c r="AD450" s="148"/>
    </row>
    <row r="451" spans="6:30" ht="15.75" customHeight="1" x14ac:dyDescent="0.25">
      <c r="F451" s="44"/>
      <c r="R451" s="146"/>
      <c r="S451" s="146"/>
      <c r="T451" s="146"/>
      <c r="V451" s="146"/>
      <c r="W451" s="146"/>
      <c r="X451" s="146"/>
      <c r="Y451" s="146"/>
      <c r="Z451" s="146"/>
      <c r="AA451" s="146"/>
      <c r="AB451" s="146"/>
      <c r="AC451" s="146"/>
      <c r="AD451" s="148"/>
    </row>
    <row r="452" spans="6:30" ht="15.75" customHeight="1" x14ac:dyDescent="0.25">
      <c r="F452" s="44"/>
      <c r="R452" s="146"/>
      <c r="S452" s="146"/>
      <c r="T452" s="146"/>
      <c r="V452" s="146"/>
      <c r="W452" s="146"/>
      <c r="X452" s="146"/>
      <c r="Y452" s="146"/>
      <c r="Z452" s="146"/>
      <c r="AA452" s="146"/>
      <c r="AB452" s="146"/>
      <c r="AC452" s="146"/>
      <c r="AD452" s="148"/>
    </row>
    <row r="453" spans="6:30" ht="15.75" customHeight="1" x14ac:dyDescent="0.25">
      <c r="F453" s="44"/>
      <c r="R453" s="146"/>
      <c r="S453" s="146"/>
      <c r="T453" s="146"/>
      <c r="V453" s="146"/>
      <c r="W453" s="146"/>
      <c r="X453" s="146"/>
      <c r="Y453" s="146"/>
      <c r="Z453" s="146"/>
      <c r="AA453" s="146"/>
      <c r="AB453" s="146"/>
      <c r="AC453" s="146"/>
      <c r="AD453" s="148"/>
    </row>
    <row r="454" spans="6:30" ht="15.75" customHeight="1" x14ac:dyDescent="0.25">
      <c r="F454" s="44"/>
      <c r="R454" s="146"/>
      <c r="S454" s="146"/>
      <c r="T454" s="146"/>
      <c r="V454" s="146"/>
      <c r="W454" s="146"/>
      <c r="X454" s="146"/>
      <c r="Y454" s="146"/>
      <c r="Z454" s="146"/>
      <c r="AA454" s="146"/>
      <c r="AB454" s="146"/>
      <c r="AC454" s="146"/>
      <c r="AD454" s="148"/>
    </row>
    <row r="455" spans="6:30" ht="15.75" customHeight="1" x14ac:dyDescent="0.25">
      <c r="F455" s="44"/>
      <c r="R455" s="146"/>
      <c r="S455" s="146"/>
      <c r="T455" s="146"/>
      <c r="V455" s="146"/>
      <c r="W455" s="146"/>
      <c r="X455" s="146"/>
      <c r="Y455" s="146"/>
      <c r="Z455" s="146"/>
      <c r="AA455" s="146"/>
      <c r="AB455" s="146"/>
      <c r="AC455" s="146"/>
      <c r="AD455" s="148"/>
    </row>
    <row r="456" spans="6:30" ht="15.75" customHeight="1" x14ac:dyDescent="0.25">
      <c r="F456" s="44"/>
      <c r="R456" s="146"/>
      <c r="S456" s="146"/>
      <c r="T456" s="146"/>
      <c r="V456" s="146"/>
      <c r="W456" s="146"/>
      <c r="X456" s="146"/>
      <c r="Y456" s="146"/>
      <c r="Z456" s="146"/>
      <c r="AA456" s="146"/>
      <c r="AB456" s="146"/>
      <c r="AC456" s="146"/>
      <c r="AD456" s="148"/>
    </row>
    <row r="457" spans="6:30" ht="15.75" customHeight="1" x14ac:dyDescent="0.25">
      <c r="F457" s="44"/>
      <c r="R457" s="146"/>
      <c r="S457" s="146"/>
      <c r="T457" s="146"/>
      <c r="V457" s="146"/>
      <c r="W457" s="146"/>
      <c r="X457" s="146"/>
      <c r="Y457" s="146"/>
      <c r="Z457" s="146"/>
      <c r="AA457" s="146"/>
      <c r="AB457" s="146"/>
      <c r="AC457" s="146"/>
      <c r="AD457" s="148"/>
    </row>
    <row r="458" spans="6:30" ht="15.75" customHeight="1" x14ac:dyDescent="0.25">
      <c r="F458" s="44"/>
      <c r="R458" s="146"/>
      <c r="S458" s="146"/>
      <c r="T458" s="146"/>
      <c r="V458" s="146"/>
      <c r="W458" s="146"/>
      <c r="X458" s="146"/>
      <c r="Y458" s="146"/>
      <c r="Z458" s="146"/>
      <c r="AA458" s="146"/>
      <c r="AB458" s="146"/>
      <c r="AC458" s="146"/>
      <c r="AD458" s="148"/>
    </row>
    <row r="459" spans="6:30" ht="15.75" customHeight="1" x14ac:dyDescent="0.25">
      <c r="F459" s="44"/>
      <c r="R459" s="146"/>
      <c r="S459" s="146"/>
      <c r="T459" s="146"/>
      <c r="V459" s="146"/>
      <c r="W459" s="146"/>
      <c r="X459" s="146"/>
      <c r="Y459" s="146"/>
      <c r="Z459" s="146"/>
      <c r="AA459" s="146"/>
      <c r="AB459" s="146"/>
      <c r="AC459" s="146"/>
      <c r="AD459" s="148"/>
    </row>
    <row r="460" spans="6:30" ht="15.75" customHeight="1" x14ac:dyDescent="0.25">
      <c r="F460" s="44"/>
      <c r="R460" s="146"/>
      <c r="S460" s="146"/>
      <c r="T460" s="146"/>
      <c r="V460" s="146"/>
      <c r="W460" s="146"/>
      <c r="X460" s="146"/>
      <c r="Y460" s="146"/>
      <c r="Z460" s="146"/>
      <c r="AA460" s="146"/>
      <c r="AB460" s="146"/>
      <c r="AC460" s="146"/>
      <c r="AD460" s="148"/>
    </row>
    <row r="461" spans="6:30" ht="15.75" customHeight="1" x14ac:dyDescent="0.25">
      <c r="F461" s="44"/>
      <c r="R461" s="146"/>
      <c r="S461" s="146"/>
      <c r="T461" s="146"/>
      <c r="V461" s="146"/>
      <c r="W461" s="146"/>
      <c r="X461" s="146"/>
      <c r="Y461" s="146"/>
      <c r="Z461" s="146"/>
      <c r="AA461" s="146"/>
      <c r="AB461" s="146"/>
      <c r="AC461" s="146"/>
      <c r="AD461" s="148"/>
    </row>
    <row r="462" spans="6:30" ht="15.75" customHeight="1" x14ac:dyDescent="0.25">
      <c r="F462" s="44"/>
      <c r="R462" s="146"/>
      <c r="S462" s="146"/>
      <c r="T462" s="146"/>
      <c r="V462" s="146"/>
      <c r="W462" s="146"/>
      <c r="X462" s="146"/>
      <c r="Y462" s="146"/>
      <c r="Z462" s="146"/>
      <c r="AA462" s="146"/>
      <c r="AB462" s="146"/>
      <c r="AC462" s="146"/>
      <c r="AD462" s="148"/>
    </row>
    <row r="463" spans="6:30" ht="15.75" customHeight="1" x14ac:dyDescent="0.25">
      <c r="F463" s="44"/>
      <c r="R463" s="146"/>
      <c r="S463" s="146"/>
      <c r="T463" s="146"/>
      <c r="V463" s="146"/>
      <c r="W463" s="146"/>
      <c r="X463" s="146"/>
      <c r="Y463" s="146"/>
      <c r="Z463" s="146"/>
      <c r="AA463" s="146"/>
      <c r="AB463" s="146"/>
      <c r="AC463" s="146"/>
      <c r="AD463" s="148"/>
    </row>
    <row r="464" spans="6:30" ht="15.75" customHeight="1" x14ac:dyDescent="0.25">
      <c r="F464" s="44"/>
      <c r="R464" s="146"/>
      <c r="S464" s="146"/>
      <c r="T464" s="146"/>
      <c r="V464" s="146"/>
      <c r="W464" s="146"/>
      <c r="X464" s="146"/>
      <c r="Y464" s="146"/>
      <c r="Z464" s="146"/>
      <c r="AA464" s="146"/>
      <c r="AB464" s="146"/>
      <c r="AC464" s="146"/>
      <c r="AD464" s="148"/>
    </row>
    <row r="465" spans="6:30" ht="15.75" customHeight="1" x14ac:dyDescent="0.25">
      <c r="F465" s="44"/>
      <c r="R465" s="146"/>
      <c r="S465" s="146"/>
      <c r="T465" s="146"/>
      <c r="V465" s="146"/>
      <c r="W465" s="146"/>
      <c r="X465" s="146"/>
      <c r="Y465" s="146"/>
      <c r="Z465" s="146"/>
      <c r="AA465" s="146"/>
      <c r="AB465" s="146"/>
      <c r="AC465" s="146"/>
      <c r="AD465" s="148"/>
    </row>
    <row r="466" spans="6:30" ht="15.75" customHeight="1" x14ac:dyDescent="0.25">
      <c r="F466" s="44"/>
      <c r="R466" s="146"/>
      <c r="S466" s="146"/>
      <c r="T466" s="146"/>
      <c r="V466" s="146"/>
      <c r="W466" s="146"/>
      <c r="X466" s="146"/>
      <c r="Y466" s="146"/>
      <c r="Z466" s="146"/>
      <c r="AA466" s="146"/>
      <c r="AB466" s="146"/>
      <c r="AC466" s="146"/>
      <c r="AD466" s="148"/>
    </row>
    <row r="467" spans="6:30" ht="15.75" customHeight="1" x14ac:dyDescent="0.25">
      <c r="F467" s="44"/>
      <c r="R467" s="146"/>
      <c r="S467" s="146"/>
      <c r="T467" s="146"/>
      <c r="V467" s="146"/>
      <c r="W467" s="146"/>
      <c r="X467" s="146"/>
      <c r="Y467" s="146"/>
      <c r="Z467" s="146"/>
      <c r="AA467" s="146"/>
      <c r="AB467" s="146"/>
      <c r="AC467" s="146"/>
      <c r="AD467" s="148"/>
    </row>
    <row r="468" spans="6:30" ht="15.75" customHeight="1" x14ac:dyDescent="0.25">
      <c r="F468" s="44"/>
      <c r="R468" s="146"/>
      <c r="S468" s="146"/>
      <c r="T468" s="146"/>
      <c r="V468" s="146"/>
      <c r="W468" s="146"/>
      <c r="X468" s="146"/>
      <c r="Y468" s="146"/>
      <c r="Z468" s="146"/>
      <c r="AA468" s="146"/>
      <c r="AB468" s="146"/>
      <c r="AC468" s="146"/>
      <c r="AD468" s="148"/>
    </row>
    <row r="469" spans="6:30" ht="15.75" customHeight="1" x14ac:dyDescent="0.25">
      <c r="F469" s="44"/>
      <c r="R469" s="146"/>
      <c r="S469" s="146"/>
      <c r="T469" s="146"/>
      <c r="V469" s="146"/>
      <c r="W469" s="146"/>
      <c r="X469" s="146"/>
      <c r="Y469" s="146"/>
      <c r="Z469" s="146"/>
      <c r="AA469" s="146"/>
      <c r="AB469" s="146"/>
      <c r="AC469" s="146"/>
      <c r="AD469" s="148"/>
    </row>
    <row r="470" spans="6:30" ht="15.75" customHeight="1" x14ac:dyDescent="0.25">
      <c r="F470" s="44"/>
      <c r="R470" s="146"/>
      <c r="S470" s="146"/>
      <c r="T470" s="146"/>
      <c r="V470" s="146"/>
      <c r="W470" s="146"/>
      <c r="X470" s="146"/>
      <c r="Y470" s="146"/>
      <c r="Z470" s="146"/>
      <c r="AA470" s="146"/>
      <c r="AB470" s="146"/>
      <c r="AC470" s="146"/>
      <c r="AD470" s="148"/>
    </row>
    <row r="471" spans="6:30" ht="15.75" customHeight="1" x14ac:dyDescent="0.25">
      <c r="F471" s="44"/>
      <c r="R471" s="146"/>
      <c r="S471" s="146"/>
      <c r="T471" s="146"/>
      <c r="V471" s="146"/>
      <c r="W471" s="146"/>
      <c r="X471" s="146"/>
      <c r="Y471" s="146"/>
      <c r="Z471" s="146"/>
      <c r="AA471" s="146"/>
      <c r="AB471" s="146"/>
      <c r="AC471" s="146"/>
      <c r="AD471" s="148"/>
    </row>
    <row r="472" spans="6:30" ht="15.75" customHeight="1" x14ac:dyDescent="0.25">
      <c r="F472" s="44"/>
      <c r="R472" s="146"/>
      <c r="S472" s="146"/>
      <c r="T472" s="146"/>
      <c r="V472" s="146"/>
      <c r="W472" s="146"/>
      <c r="X472" s="146"/>
      <c r="Y472" s="146"/>
      <c r="Z472" s="146"/>
      <c r="AA472" s="146"/>
      <c r="AB472" s="146"/>
      <c r="AC472" s="146"/>
      <c r="AD472" s="148"/>
    </row>
    <row r="473" spans="6:30" ht="15.75" customHeight="1" x14ac:dyDescent="0.25">
      <c r="F473" s="44"/>
      <c r="R473" s="146"/>
      <c r="S473" s="146"/>
      <c r="T473" s="146"/>
      <c r="V473" s="146"/>
      <c r="W473" s="146"/>
      <c r="X473" s="146"/>
      <c r="Y473" s="146"/>
      <c r="Z473" s="146"/>
      <c r="AA473" s="146"/>
      <c r="AB473" s="146"/>
      <c r="AC473" s="146"/>
      <c r="AD473" s="148"/>
    </row>
    <row r="474" spans="6:30" ht="15.75" customHeight="1" x14ac:dyDescent="0.25">
      <c r="F474" s="44"/>
      <c r="R474" s="146"/>
      <c r="S474" s="146"/>
      <c r="T474" s="146"/>
      <c r="V474" s="146"/>
      <c r="W474" s="146"/>
      <c r="X474" s="146"/>
      <c r="Y474" s="146"/>
      <c r="Z474" s="146"/>
      <c r="AA474" s="146"/>
      <c r="AB474" s="146"/>
      <c r="AC474" s="146"/>
      <c r="AD474" s="148"/>
    </row>
    <row r="475" spans="6:30" ht="15.75" customHeight="1" x14ac:dyDescent="0.25">
      <c r="F475" s="44"/>
      <c r="R475" s="146"/>
      <c r="S475" s="146"/>
      <c r="T475" s="146"/>
      <c r="V475" s="146"/>
      <c r="W475" s="146"/>
      <c r="X475" s="146"/>
      <c r="Y475" s="146"/>
      <c r="Z475" s="146"/>
      <c r="AA475" s="146"/>
      <c r="AB475" s="146"/>
      <c r="AC475" s="146"/>
      <c r="AD475" s="148"/>
    </row>
    <row r="476" spans="6:30" ht="15.75" customHeight="1" x14ac:dyDescent="0.25">
      <c r="F476" s="44"/>
      <c r="R476" s="146"/>
      <c r="S476" s="146"/>
      <c r="T476" s="146"/>
      <c r="V476" s="146"/>
      <c r="W476" s="146"/>
      <c r="X476" s="146"/>
      <c r="Y476" s="146"/>
      <c r="Z476" s="146"/>
      <c r="AA476" s="146"/>
      <c r="AB476" s="146"/>
      <c r="AC476" s="146"/>
      <c r="AD476" s="148"/>
    </row>
    <row r="477" spans="6:30" ht="15.75" customHeight="1" x14ac:dyDescent="0.25">
      <c r="F477" s="44"/>
      <c r="R477" s="146"/>
      <c r="S477" s="146"/>
      <c r="T477" s="146"/>
      <c r="V477" s="146"/>
      <c r="W477" s="146"/>
      <c r="X477" s="146"/>
      <c r="Y477" s="146"/>
      <c r="Z477" s="146"/>
      <c r="AA477" s="146"/>
      <c r="AB477" s="146"/>
      <c r="AC477" s="146"/>
      <c r="AD477" s="148"/>
    </row>
    <row r="478" spans="6:30" ht="15.75" customHeight="1" x14ac:dyDescent="0.25">
      <c r="F478" s="44"/>
      <c r="R478" s="146"/>
      <c r="S478" s="146"/>
      <c r="T478" s="146"/>
      <c r="V478" s="146"/>
      <c r="W478" s="146"/>
      <c r="X478" s="146"/>
      <c r="Y478" s="146"/>
      <c r="Z478" s="146"/>
      <c r="AA478" s="146"/>
      <c r="AB478" s="146"/>
      <c r="AC478" s="146"/>
      <c r="AD478" s="148"/>
    </row>
    <row r="479" spans="6:30" ht="15.75" customHeight="1" x14ac:dyDescent="0.25">
      <c r="F479" s="44"/>
      <c r="R479" s="146"/>
      <c r="S479" s="146"/>
      <c r="T479" s="146"/>
      <c r="V479" s="146"/>
      <c r="W479" s="146"/>
      <c r="X479" s="146"/>
      <c r="Y479" s="146"/>
      <c r="Z479" s="146"/>
      <c r="AA479" s="146"/>
      <c r="AB479" s="146"/>
      <c r="AC479" s="146"/>
      <c r="AD479" s="148"/>
    </row>
    <row r="480" spans="6:30" ht="15.75" customHeight="1" x14ac:dyDescent="0.25">
      <c r="F480" s="44"/>
      <c r="R480" s="146"/>
      <c r="S480" s="146"/>
      <c r="T480" s="146"/>
      <c r="V480" s="146"/>
      <c r="W480" s="146"/>
      <c r="X480" s="146"/>
      <c r="Y480" s="146"/>
      <c r="Z480" s="146"/>
      <c r="AA480" s="146"/>
      <c r="AB480" s="146"/>
      <c r="AC480" s="146"/>
      <c r="AD480" s="148"/>
    </row>
    <row r="481" spans="6:30" ht="15.75" customHeight="1" x14ac:dyDescent="0.25">
      <c r="F481" s="44"/>
      <c r="R481" s="146"/>
      <c r="S481" s="146"/>
      <c r="T481" s="146"/>
      <c r="V481" s="146"/>
      <c r="W481" s="146"/>
      <c r="X481" s="146"/>
      <c r="Y481" s="146"/>
      <c r="Z481" s="146"/>
      <c r="AA481" s="146"/>
      <c r="AB481" s="146"/>
      <c r="AC481" s="146"/>
      <c r="AD481" s="148"/>
    </row>
    <row r="482" spans="6:30" ht="15.75" customHeight="1" x14ac:dyDescent="0.25">
      <c r="F482" s="44"/>
      <c r="R482" s="146"/>
      <c r="S482" s="146"/>
      <c r="T482" s="146"/>
      <c r="V482" s="146"/>
      <c r="W482" s="146"/>
      <c r="X482" s="146"/>
      <c r="Y482" s="146"/>
      <c r="Z482" s="146"/>
      <c r="AA482" s="146"/>
      <c r="AB482" s="146"/>
      <c r="AC482" s="146"/>
      <c r="AD482" s="148"/>
    </row>
    <row r="483" spans="6:30" ht="15.75" customHeight="1" x14ac:dyDescent="0.25">
      <c r="F483" s="44"/>
      <c r="R483" s="146"/>
      <c r="S483" s="146"/>
      <c r="T483" s="146"/>
      <c r="V483" s="146"/>
      <c r="W483" s="146"/>
      <c r="X483" s="146"/>
      <c r="Y483" s="146"/>
      <c r="Z483" s="146"/>
      <c r="AA483" s="146"/>
      <c r="AB483" s="146"/>
      <c r="AC483" s="146"/>
      <c r="AD483" s="148"/>
    </row>
    <row r="484" spans="6:30" ht="15.75" customHeight="1" x14ac:dyDescent="0.25">
      <c r="F484" s="44"/>
      <c r="R484" s="146"/>
      <c r="S484" s="146"/>
      <c r="T484" s="146"/>
      <c r="V484" s="146"/>
      <c r="W484" s="146"/>
      <c r="X484" s="146"/>
      <c r="Y484" s="146"/>
      <c r="Z484" s="146"/>
      <c r="AA484" s="146"/>
      <c r="AB484" s="146"/>
      <c r="AC484" s="146"/>
      <c r="AD484" s="148"/>
    </row>
    <row r="485" spans="6:30" ht="15.75" customHeight="1" x14ac:dyDescent="0.25">
      <c r="F485" s="44"/>
      <c r="R485" s="146"/>
      <c r="S485" s="146"/>
      <c r="T485" s="146"/>
      <c r="V485" s="146"/>
      <c r="W485" s="146"/>
      <c r="X485" s="146"/>
      <c r="Y485" s="146"/>
      <c r="Z485" s="146"/>
      <c r="AA485" s="146"/>
      <c r="AB485" s="146"/>
      <c r="AC485" s="146"/>
      <c r="AD485" s="148"/>
    </row>
    <row r="486" spans="6:30" ht="15.75" customHeight="1" x14ac:dyDescent="0.25">
      <c r="F486" s="44"/>
      <c r="R486" s="146"/>
      <c r="S486" s="146"/>
      <c r="T486" s="146"/>
      <c r="V486" s="146"/>
      <c r="W486" s="146"/>
      <c r="X486" s="146"/>
      <c r="Y486" s="146"/>
      <c r="Z486" s="146"/>
      <c r="AA486" s="146"/>
      <c r="AB486" s="146"/>
      <c r="AC486" s="146"/>
      <c r="AD486" s="148"/>
    </row>
    <row r="487" spans="6:30" ht="15.75" customHeight="1" x14ac:dyDescent="0.25">
      <c r="F487" s="44"/>
      <c r="R487" s="146"/>
      <c r="S487" s="146"/>
      <c r="T487" s="146"/>
      <c r="V487" s="146"/>
      <c r="W487" s="146"/>
      <c r="X487" s="146"/>
      <c r="Y487" s="146"/>
      <c r="Z487" s="146"/>
      <c r="AA487" s="146"/>
      <c r="AB487" s="146"/>
      <c r="AC487" s="146"/>
      <c r="AD487" s="148"/>
    </row>
    <row r="488" spans="6:30" ht="15.75" customHeight="1" x14ac:dyDescent="0.25">
      <c r="F488" s="44"/>
      <c r="R488" s="146"/>
      <c r="S488" s="146"/>
      <c r="T488" s="146"/>
      <c r="V488" s="146"/>
      <c r="W488" s="146"/>
      <c r="X488" s="146"/>
      <c r="Y488" s="146"/>
      <c r="Z488" s="146"/>
      <c r="AA488" s="146"/>
      <c r="AB488" s="146"/>
      <c r="AC488" s="146"/>
      <c r="AD488" s="148"/>
    </row>
    <row r="489" spans="6:30" ht="15.75" customHeight="1" x14ac:dyDescent="0.25">
      <c r="F489" s="44"/>
      <c r="R489" s="146"/>
      <c r="S489" s="146"/>
      <c r="T489" s="146"/>
      <c r="V489" s="146"/>
      <c r="W489" s="146"/>
      <c r="X489" s="146"/>
      <c r="Y489" s="146"/>
      <c r="Z489" s="146"/>
      <c r="AA489" s="146"/>
      <c r="AB489" s="146"/>
      <c r="AC489" s="146"/>
      <c r="AD489" s="148"/>
    </row>
    <row r="490" spans="6:30" ht="15.75" customHeight="1" x14ac:dyDescent="0.25">
      <c r="F490" s="44"/>
      <c r="R490" s="146"/>
      <c r="S490" s="146"/>
      <c r="T490" s="146"/>
      <c r="V490" s="146"/>
      <c r="W490" s="146"/>
      <c r="X490" s="146"/>
      <c r="Y490" s="146"/>
      <c r="Z490" s="146"/>
      <c r="AA490" s="146"/>
      <c r="AB490" s="146"/>
      <c r="AC490" s="146"/>
      <c r="AD490" s="148"/>
    </row>
    <row r="491" spans="6:30" ht="15.75" customHeight="1" x14ac:dyDescent="0.25">
      <c r="F491" s="44"/>
      <c r="R491" s="146"/>
      <c r="S491" s="146"/>
      <c r="T491" s="146"/>
      <c r="V491" s="146"/>
      <c r="W491" s="146"/>
      <c r="X491" s="146"/>
      <c r="Y491" s="146"/>
      <c r="Z491" s="146"/>
      <c r="AA491" s="146"/>
      <c r="AB491" s="146"/>
      <c r="AC491" s="146"/>
      <c r="AD491" s="148"/>
    </row>
    <row r="492" spans="6:30" ht="15.75" customHeight="1" x14ac:dyDescent="0.25">
      <c r="F492" s="44"/>
      <c r="R492" s="146"/>
      <c r="S492" s="146"/>
      <c r="T492" s="146"/>
      <c r="V492" s="146"/>
      <c r="W492" s="146"/>
      <c r="X492" s="146"/>
      <c r="Y492" s="146"/>
      <c r="Z492" s="146"/>
      <c r="AA492" s="146"/>
      <c r="AB492" s="146"/>
      <c r="AC492" s="146"/>
      <c r="AD492" s="148"/>
    </row>
    <row r="493" spans="6:30" ht="15.75" customHeight="1" x14ac:dyDescent="0.25">
      <c r="F493" s="44"/>
      <c r="R493" s="146"/>
      <c r="S493" s="146"/>
      <c r="T493" s="146"/>
      <c r="V493" s="146"/>
      <c r="W493" s="146"/>
      <c r="X493" s="146"/>
      <c r="Y493" s="146"/>
      <c r="Z493" s="146"/>
      <c r="AA493" s="146"/>
      <c r="AB493" s="146"/>
      <c r="AC493" s="146"/>
      <c r="AD493" s="148"/>
    </row>
    <row r="494" spans="6:30" ht="15.75" customHeight="1" x14ac:dyDescent="0.25">
      <c r="F494" s="44"/>
      <c r="R494" s="146"/>
      <c r="S494" s="146"/>
      <c r="T494" s="146"/>
      <c r="V494" s="146"/>
      <c r="W494" s="146"/>
      <c r="X494" s="146"/>
      <c r="Y494" s="146"/>
      <c r="Z494" s="146"/>
      <c r="AA494" s="146"/>
      <c r="AB494" s="146"/>
      <c r="AC494" s="146"/>
      <c r="AD494" s="148"/>
    </row>
    <row r="495" spans="6:30" ht="15.75" customHeight="1" x14ac:dyDescent="0.25">
      <c r="F495" s="44"/>
      <c r="R495" s="146"/>
      <c r="S495" s="146"/>
      <c r="T495" s="146"/>
      <c r="V495" s="146"/>
      <c r="W495" s="146"/>
      <c r="X495" s="146"/>
      <c r="Y495" s="146"/>
      <c r="Z495" s="146"/>
      <c r="AA495" s="146"/>
      <c r="AB495" s="146"/>
      <c r="AC495" s="146"/>
      <c r="AD495" s="148"/>
    </row>
    <row r="496" spans="6:30" ht="15.75" customHeight="1" x14ac:dyDescent="0.25">
      <c r="F496" s="44"/>
      <c r="R496" s="146"/>
      <c r="S496" s="146"/>
      <c r="T496" s="146"/>
      <c r="V496" s="146"/>
      <c r="W496" s="146"/>
      <c r="X496" s="146"/>
      <c r="Y496" s="146"/>
      <c r="Z496" s="146"/>
      <c r="AA496" s="146"/>
      <c r="AB496" s="146"/>
      <c r="AC496" s="146"/>
      <c r="AD496" s="148"/>
    </row>
    <row r="497" spans="6:30" ht="15.75" customHeight="1" x14ac:dyDescent="0.25">
      <c r="F497" s="44"/>
      <c r="R497" s="146"/>
      <c r="S497" s="146"/>
      <c r="T497" s="146"/>
      <c r="V497" s="146"/>
      <c r="W497" s="146"/>
      <c r="X497" s="146"/>
      <c r="Y497" s="146"/>
      <c r="Z497" s="146"/>
      <c r="AA497" s="146"/>
      <c r="AB497" s="146"/>
      <c r="AC497" s="146"/>
      <c r="AD497" s="148"/>
    </row>
    <row r="498" spans="6:30" ht="15.75" customHeight="1" x14ac:dyDescent="0.25">
      <c r="F498" s="44"/>
      <c r="R498" s="146"/>
      <c r="S498" s="146"/>
      <c r="T498" s="146"/>
      <c r="V498" s="146"/>
      <c r="W498" s="146"/>
      <c r="X498" s="146"/>
      <c r="Y498" s="146"/>
      <c r="Z498" s="146"/>
      <c r="AA498" s="146"/>
      <c r="AB498" s="146"/>
      <c r="AC498" s="146"/>
      <c r="AD498" s="148"/>
    </row>
    <row r="499" spans="6:30" ht="15.75" customHeight="1" x14ac:dyDescent="0.25">
      <c r="F499" s="44"/>
      <c r="R499" s="146"/>
      <c r="S499" s="146"/>
      <c r="T499" s="146"/>
      <c r="V499" s="146"/>
      <c r="W499" s="146"/>
      <c r="X499" s="146"/>
      <c r="Y499" s="146"/>
      <c r="Z499" s="146"/>
      <c r="AA499" s="146"/>
      <c r="AB499" s="146"/>
      <c r="AC499" s="146"/>
      <c r="AD499" s="148"/>
    </row>
    <row r="500" spans="6:30" ht="15.75" customHeight="1" x14ac:dyDescent="0.25">
      <c r="F500" s="44"/>
      <c r="R500" s="146"/>
      <c r="S500" s="146"/>
      <c r="T500" s="146"/>
      <c r="V500" s="146"/>
      <c r="W500" s="146"/>
      <c r="X500" s="146"/>
      <c r="Y500" s="146"/>
      <c r="Z500" s="146"/>
      <c r="AA500" s="146"/>
      <c r="AB500" s="146"/>
      <c r="AC500" s="146"/>
      <c r="AD500" s="148"/>
    </row>
    <row r="501" spans="6:30" ht="15.75" customHeight="1" x14ac:dyDescent="0.25">
      <c r="F501" s="44"/>
      <c r="R501" s="146"/>
      <c r="S501" s="146"/>
      <c r="T501" s="146"/>
      <c r="V501" s="146"/>
      <c r="W501" s="146"/>
      <c r="X501" s="146"/>
      <c r="Y501" s="146"/>
      <c r="Z501" s="146"/>
      <c r="AA501" s="146"/>
      <c r="AB501" s="146"/>
      <c r="AC501" s="146"/>
      <c r="AD501" s="148"/>
    </row>
    <row r="502" spans="6:30" ht="15.75" customHeight="1" x14ac:dyDescent="0.25">
      <c r="F502" s="44"/>
      <c r="R502" s="146"/>
      <c r="S502" s="146"/>
      <c r="T502" s="146"/>
      <c r="V502" s="146"/>
      <c r="W502" s="146"/>
      <c r="X502" s="146"/>
      <c r="Y502" s="146"/>
      <c r="Z502" s="146"/>
      <c r="AA502" s="146"/>
      <c r="AB502" s="146"/>
      <c r="AC502" s="146"/>
      <c r="AD502" s="148"/>
    </row>
    <row r="503" spans="6:30" ht="15.75" customHeight="1" x14ac:dyDescent="0.25">
      <c r="F503" s="44"/>
      <c r="R503" s="146"/>
      <c r="S503" s="146"/>
      <c r="T503" s="146"/>
      <c r="V503" s="146"/>
      <c r="W503" s="146"/>
      <c r="X503" s="146"/>
      <c r="Y503" s="146"/>
      <c r="Z503" s="146"/>
      <c r="AA503" s="146"/>
      <c r="AB503" s="146"/>
      <c r="AC503" s="146"/>
      <c r="AD503" s="148"/>
    </row>
    <row r="504" spans="6:30" ht="15.75" customHeight="1" x14ac:dyDescent="0.25">
      <c r="F504" s="44"/>
      <c r="R504" s="146"/>
      <c r="S504" s="146"/>
      <c r="T504" s="146"/>
      <c r="V504" s="146"/>
      <c r="W504" s="146"/>
      <c r="X504" s="146"/>
      <c r="Y504" s="146"/>
      <c r="Z504" s="146"/>
      <c r="AA504" s="146"/>
      <c r="AB504" s="146"/>
      <c r="AC504" s="146"/>
      <c r="AD504" s="148"/>
    </row>
    <row r="505" spans="6:30" ht="15.75" customHeight="1" x14ac:dyDescent="0.25">
      <c r="F505" s="44"/>
      <c r="R505" s="146"/>
      <c r="S505" s="146"/>
      <c r="T505" s="146"/>
      <c r="V505" s="146"/>
      <c r="W505" s="146"/>
      <c r="X505" s="146"/>
      <c r="Y505" s="146"/>
      <c r="Z505" s="146"/>
      <c r="AA505" s="146"/>
      <c r="AB505" s="146"/>
      <c r="AC505" s="146"/>
      <c r="AD505" s="148"/>
    </row>
    <row r="506" spans="6:30" ht="15.75" customHeight="1" x14ac:dyDescent="0.25">
      <c r="F506" s="44"/>
      <c r="R506" s="146"/>
      <c r="S506" s="146"/>
      <c r="T506" s="146"/>
      <c r="V506" s="146"/>
      <c r="W506" s="146"/>
      <c r="X506" s="146"/>
      <c r="Y506" s="146"/>
      <c r="Z506" s="146"/>
      <c r="AA506" s="146"/>
      <c r="AB506" s="146"/>
      <c r="AC506" s="146"/>
      <c r="AD506" s="148"/>
    </row>
    <row r="507" spans="6:30" ht="15.75" customHeight="1" x14ac:dyDescent="0.25">
      <c r="F507" s="44"/>
      <c r="R507" s="146"/>
      <c r="S507" s="146"/>
      <c r="T507" s="146"/>
      <c r="V507" s="146"/>
      <c r="W507" s="146"/>
      <c r="X507" s="146"/>
      <c r="Y507" s="146"/>
      <c r="Z507" s="146"/>
      <c r="AA507" s="146"/>
      <c r="AB507" s="146"/>
      <c r="AC507" s="146"/>
      <c r="AD507" s="148"/>
    </row>
    <row r="508" spans="6:30" ht="15.75" customHeight="1" x14ac:dyDescent="0.25">
      <c r="F508" s="44"/>
      <c r="R508" s="146"/>
      <c r="S508" s="146"/>
      <c r="T508" s="146"/>
      <c r="V508" s="146"/>
      <c r="W508" s="146"/>
      <c r="X508" s="146"/>
      <c r="Y508" s="146"/>
      <c r="Z508" s="146"/>
      <c r="AA508" s="146"/>
      <c r="AB508" s="146"/>
      <c r="AC508" s="146"/>
      <c r="AD508" s="148"/>
    </row>
    <row r="509" spans="6:30" ht="15.75" customHeight="1" x14ac:dyDescent="0.25">
      <c r="F509" s="44"/>
      <c r="R509" s="146"/>
      <c r="S509" s="146"/>
      <c r="T509" s="146"/>
      <c r="V509" s="146"/>
      <c r="W509" s="146"/>
      <c r="X509" s="146"/>
      <c r="Y509" s="146"/>
      <c r="Z509" s="146"/>
      <c r="AA509" s="146"/>
      <c r="AB509" s="146"/>
      <c r="AC509" s="146"/>
      <c r="AD509" s="148"/>
    </row>
    <row r="510" spans="6:30" ht="15.75" customHeight="1" x14ac:dyDescent="0.25">
      <c r="F510" s="44"/>
      <c r="R510" s="146"/>
      <c r="S510" s="146"/>
      <c r="T510" s="146"/>
      <c r="V510" s="146"/>
      <c r="W510" s="146"/>
      <c r="X510" s="146"/>
      <c r="Y510" s="146"/>
      <c r="Z510" s="146"/>
      <c r="AA510" s="146"/>
      <c r="AB510" s="146"/>
      <c r="AC510" s="146"/>
      <c r="AD510" s="148"/>
    </row>
    <row r="511" spans="6:30" ht="15.75" customHeight="1" x14ac:dyDescent="0.25">
      <c r="F511" s="44"/>
      <c r="R511" s="146"/>
      <c r="S511" s="146"/>
      <c r="T511" s="146"/>
      <c r="V511" s="146"/>
      <c r="W511" s="146"/>
      <c r="X511" s="146"/>
      <c r="Y511" s="146"/>
      <c r="Z511" s="146"/>
      <c r="AA511" s="146"/>
      <c r="AB511" s="146"/>
      <c r="AC511" s="146"/>
      <c r="AD511" s="148"/>
    </row>
    <row r="512" spans="6:30" ht="15.75" customHeight="1" x14ac:dyDescent="0.25">
      <c r="F512" s="44"/>
      <c r="R512" s="146"/>
      <c r="S512" s="146"/>
      <c r="T512" s="146"/>
      <c r="V512" s="146"/>
      <c r="W512" s="146"/>
      <c r="X512" s="146"/>
      <c r="Y512" s="146"/>
      <c r="Z512" s="146"/>
      <c r="AA512" s="146"/>
      <c r="AB512" s="146"/>
      <c r="AC512" s="146"/>
      <c r="AD512" s="148"/>
    </row>
    <row r="513" spans="6:30" ht="15.75" customHeight="1" x14ac:dyDescent="0.25">
      <c r="F513" s="44"/>
      <c r="R513" s="146"/>
      <c r="S513" s="146"/>
      <c r="T513" s="146"/>
      <c r="V513" s="146"/>
      <c r="W513" s="146"/>
      <c r="X513" s="146"/>
      <c r="Y513" s="146"/>
      <c r="Z513" s="146"/>
      <c r="AA513" s="146"/>
      <c r="AB513" s="146"/>
      <c r="AC513" s="146"/>
      <c r="AD513" s="148"/>
    </row>
    <row r="514" spans="6:30" ht="15.75" customHeight="1" x14ac:dyDescent="0.25">
      <c r="F514" s="44"/>
      <c r="R514" s="146"/>
      <c r="S514" s="146"/>
      <c r="T514" s="146"/>
      <c r="V514" s="146"/>
      <c r="W514" s="146"/>
      <c r="X514" s="146"/>
      <c r="Y514" s="146"/>
      <c r="Z514" s="146"/>
      <c r="AA514" s="146"/>
      <c r="AB514" s="146"/>
      <c r="AC514" s="146"/>
      <c r="AD514" s="148"/>
    </row>
    <row r="515" spans="6:30" ht="15.75" customHeight="1" x14ac:dyDescent="0.25">
      <c r="F515" s="44"/>
      <c r="R515" s="146"/>
      <c r="S515" s="146"/>
      <c r="T515" s="146"/>
      <c r="V515" s="146"/>
      <c r="W515" s="146"/>
      <c r="X515" s="146"/>
      <c r="Y515" s="146"/>
      <c r="Z515" s="146"/>
      <c r="AA515" s="146"/>
      <c r="AB515" s="146"/>
      <c r="AC515" s="146"/>
      <c r="AD515" s="148"/>
    </row>
    <row r="516" spans="6:30" ht="15.75" customHeight="1" x14ac:dyDescent="0.25">
      <c r="F516" s="44"/>
      <c r="R516" s="146"/>
      <c r="S516" s="146"/>
      <c r="T516" s="146"/>
      <c r="V516" s="146"/>
      <c r="W516" s="146"/>
      <c r="X516" s="146"/>
      <c r="Y516" s="146"/>
      <c r="Z516" s="146"/>
      <c r="AA516" s="146"/>
      <c r="AB516" s="146"/>
      <c r="AC516" s="146"/>
      <c r="AD516" s="148"/>
    </row>
    <row r="517" spans="6:30" ht="15.75" customHeight="1" x14ac:dyDescent="0.25">
      <c r="F517" s="44"/>
      <c r="R517" s="146"/>
      <c r="S517" s="146"/>
      <c r="T517" s="146"/>
      <c r="V517" s="146"/>
      <c r="W517" s="146"/>
      <c r="X517" s="146"/>
      <c r="Y517" s="146"/>
      <c r="Z517" s="146"/>
      <c r="AA517" s="146"/>
      <c r="AB517" s="146"/>
      <c r="AC517" s="146"/>
      <c r="AD517" s="148"/>
    </row>
    <row r="518" spans="6:30" ht="15.75" customHeight="1" x14ac:dyDescent="0.25">
      <c r="F518" s="44"/>
      <c r="R518" s="146"/>
      <c r="S518" s="146"/>
      <c r="T518" s="146"/>
      <c r="V518" s="146"/>
      <c r="W518" s="146"/>
      <c r="X518" s="146"/>
      <c r="Y518" s="146"/>
      <c r="Z518" s="146"/>
      <c r="AA518" s="146"/>
      <c r="AB518" s="146"/>
      <c r="AC518" s="146"/>
      <c r="AD518" s="148"/>
    </row>
    <row r="519" spans="6:30" ht="15.75" customHeight="1" x14ac:dyDescent="0.25">
      <c r="F519" s="44"/>
      <c r="R519" s="146"/>
      <c r="S519" s="146"/>
      <c r="T519" s="146"/>
      <c r="V519" s="146"/>
      <c r="W519" s="146"/>
      <c r="X519" s="146"/>
      <c r="Y519" s="146"/>
      <c r="Z519" s="146"/>
      <c r="AA519" s="146"/>
      <c r="AB519" s="146"/>
      <c r="AC519" s="146"/>
      <c r="AD519" s="148"/>
    </row>
    <row r="520" spans="6:30" ht="15.75" customHeight="1" x14ac:dyDescent="0.25">
      <c r="F520" s="44"/>
      <c r="R520" s="146"/>
      <c r="S520" s="146"/>
      <c r="T520" s="146"/>
      <c r="V520" s="146"/>
      <c r="W520" s="146"/>
      <c r="X520" s="146"/>
      <c r="Y520" s="146"/>
      <c r="Z520" s="146"/>
      <c r="AA520" s="146"/>
      <c r="AB520" s="146"/>
      <c r="AC520" s="146"/>
      <c r="AD520" s="148"/>
    </row>
    <row r="521" spans="6:30" ht="15.75" customHeight="1" x14ac:dyDescent="0.25">
      <c r="F521" s="44"/>
      <c r="R521" s="146"/>
      <c r="S521" s="146"/>
      <c r="T521" s="146"/>
      <c r="V521" s="146"/>
      <c r="W521" s="146"/>
      <c r="X521" s="146"/>
      <c r="Y521" s="146"/>
      <c r="Z521" s="146"/>
      <c r="AA521" s="146"/>
      <c r="AB521" s="146"/>
      <c r="AC521" s="146"/>
      <c r="AD521" s="148"/>
    </row>
    <row r="522" spans="6:30" ht="15.75" customHeight="1" x14ac:dyDescent="0.25">
      <c r="F522" s="44"/>
      <c r="R522" s="146"/>
      <c r="S522" s="146"/>
      <c r="T522" s="146"/>
      <c r="V522" s="146"/>
      <c r="W522" s="146"/>
      <c r="X522" s="146"/>
      <c r="Y522" s="146"/>
      <c r="Z522" s="146"/>
      <c r="AA522" s="146"/>
      <c r="AB522" s="146"/>
      <c r="AC522" s="146"/>
      <c r="AD522" s="148"/>
    </row>
    <row r="523" spans="6:30" ht="15.75" customHeight="1" x14ac:dyDescent="0.25">
      <c r="F523" s="44"/>
      <c r="R523" s="146"/>
      <c r="S523" s="146"/>
      <c r="T523" s="146"/>
      <c r="V523" s="146"/>
      <c r="W523" s="146"/>
      <c r="X523" s="146"/>
      <c r="Y523" s="146"/>
      <c r="Z523" s="146"/>
      <c r="AA523" s="146"/>
      <c r="AB523" s="146"/>
      <c r="AC523" s="146"/>
      <c r="AD523" s="148"/>
    </row>
    <row r="524" spans="6:30" ht="15.75" customHeight="1" x14ac:dyDescent="0.25">
      <c r="F524" s="44"/>
      <c r="R524" s="146"/>
      <c r="S524" s="146"/>
      <c r="T524" s="146"/>
      <c r="V524" s="146"/>
      <c r="W524" s="146"/>
      <c r="X524" s="146"/>
      <c r="Y524" s="146"/>
      <c r="Z524" s="146"/>
      <c r="AA524" s="146"/>
      <c r="AB524" s="146"/>
      <c r="AC524" s="146"/>
      <c r="AD524" s="148"/>
    </row>
    <row r="525" spans="6:30" ht="15.75" customHeight="1" x14ac:dyDescent="0.25">
      <c r="F525" s="44"/>
      <c r="R525" s="146"/>
      <c r="S525" s="146"/>
      <c r="T525" s="146"/>
      <c r="V525" s="146"/>
      <c r="W525" s="146"/>
      <c r="X525" s="146"/>
      <c r="Y525" s="146"/>
      <c r="Z525" s="146"/>
      <c r="AA525" s="146"/>
      <c r="AB525" s="146"/>
      <c r="AC525" s="146"/>
      <c r="AD525" s="148"/>
    </row>
    <row r="526" spans="6:30" ht="15.75" customHeight="1" x14ac:dyDescent="0.25">
      <c r="F526" s="44"/>
      <c r="R526" s="146"/>
      <c r="S526" s="146"/>
      <c r="T526" s="146"/>
      <c r="V526" s="146"/>
      <c r="W526" s="146"/>
      <c r="X526" s="146"/>
      <c r="Y526" s="146"/>
      <c r="Z526" s="146"/>
      <c r="AA526" s="146"/>
      <c r="AB526" s="146"/>
      <c r="AC526" s="146"/>
      <c r="AD526" s="148"/>
    </row>
    <row r="527" spans="6:30" ht="15.75" customHeight="1" x14ac:dyDescent="0.25">
      <c r="F527" s="44"/>
      <c r="R527" s="146"/>
      <c r="S527" s="146"/>
      <c r="T527" s="146"/>
      <c r="V527" s="146"/>
      <c r="W527" s="146"/>
      <c r="X527" s="146"/>
      <c r="Y527" s="146"/>
      <c r="Z527" s="146"/>
      <c r="AA527" s="146"/>
      <c r="AB527" s="146"/>
      <c r="AC527" s="146"/>
      <c r="AD527" s="148"/>
    </row>
    <row r="528" spans="6:30" ht="15.75" customHeight="1" x14ac:dyDescent="0.25">
      <c r="F528" s="44"/>
      <c r="R528" s="146"/>
      <c r="S528" s="146"/>
      <c r="T528" s="146"/>
      <c r="V528" s="146"/>
      <c r="W528" s="146"/>
      <c r="X528" s="146"/>
      <c r="Y528" s="146"/>
      <c r="Z528" s="146"/>
      <c r="AA528" s="146"/>
      <c r="AB528" s="146"/>
      <c r="AC528" s="146"/>
      <c r="AD528" s="148"/>
    </row>
    <row r="529" spans="6:30" ht="15.75" customHeight="1" x14ac:dyDescent="0.25">
      <c r="F529" s="44"/>
      <c r="R529" s="146"/>
      <c r="S529" s="146"/>
      <c r="T529" s="146"/>
      <c r="V529" s="146"/>
      <c r="W529" s="146"/>
      <c r="X529" s="146"/>
      <c r="Y529" s="146"/>
      <c r="Z529" s="146"/>
      <c r="AA529" s="146"/>
      <c r="AB529" s="146"/>
      <c r="AC529" s="146"/>
      <c r="AD529" s="148"/>
    </row>
    <row r="530" spans="6:30" ht="15.75" customHeight="1" x14ac:dyDescent="0.25">
      <c r="F530" s="44"/>
      <c r="R530" s="146"/>
      <c r="S530" s="146"/>
      <c r="T530" s="146"/>
      <c r="V530" s="146"/>
      <c r="W530" s="146"/>
      <c r="X530" s="146"/>
      <c r="Y530" s="146"/>
      <c r="Z530" s="146"/>
      <c r="AA530" s="146"/>
      <c r="AB530" s="146"/>
      <c r="AC530" s="146"/>
      <c r="AD530" s="148"/>
    </row>
    <row r="531" spans="6:30" ht="15.75" customHeight="1" x14ac:dyDescent="0.25">
      <c r="F531" s="44"/>
      <c r="R531" s="146"/>
      <c r="S531" s="146"/>
      <c r="T531" s="146"/>
      <c r="V531" s="146"/>
      <c r="W531" s="146"/>
      <c r="X531" s="146"/>
      <c r="Y531" s="146"/>
      <c r="Z531" s="146"/>
      <c r="AA531" s="146"/>
      <c r="AB531" s="146"/>
      <c r="AC531" s="146"/>
      <c r="AD531" s="148"/>
    </row>
    <row r="532" spans="6:30" ht="15.75" customHeight="1" x14ac:dyDescent="0.25">
      <c r="F532" s="44"/>
      <c r="R532" s="146"/>
      <c r="S532" s="146"/>
      <c r="T532" s="146"/>
      <c r="V532" s="146"/>
      <c r="W532" s="146"/>
      <c r="X532" s="146"/>
      <c r="Y532" s="146"/>
      <c r="Z532" s="146"/>
      <c r="AA532" s="146"/>
      <c r="AB532" s="146"/>
      <c r="AC532" s="146"/>
      <c r="AD532" s="148"/>
    </row>
    <row r="533" spans="6:30" ht="15.75" customHeight="1" x14ac:dyDescent="0.25">
      <c r="F533" s="44"/>
      <c r="R533" s="146"/>
      <c r="S533" s="146"/>
      <c r="T533" s="146"/>
      <c r="V533" s="146"/>
      <c r="W533" s="146"/>
      <c r="X533" s="146"/>
      <c r="Y533" s="146"/>
      <c r="Z533" s="146"/>
      <c r="AA533" s="146"/>
      <c r="AB533" s="146"/>
      <c r="AC533" s="146"/>
      <c r="AD533" s="148"/>
    </row>
    <row r="534" spans="6:30" ht="15.75" customHeight="1" x14ac:dyDescent="0.25">
      <c r="F534" s="44"/>
      <c r="R534" s="146"/>
      <c r="S534" s="146"/>
      <c r="T534" s="146"/>
      <c r="V534" s="146"/>
      <c r="W534" s="146"/>
      <c r="X534" s="146"/>
      <c r="Y534" s="146"/>
      <c r="Z534" s="146"/>
      <c r="AA534" s="146"/>
      <c r="AB534" s="146"/>
      <c r="AC534" s="146"/>
      <c r="AD534" s="148"/>
    </row>
    <row r="535" spans="6:30" ht="15.75" customHeight="1" x14ac:dyDescent="0.25">
      <c r="F535" s="44"/>
      <c r="R535" s="146"/>
      <c r="S535" s="146"/>
      <c r="T535" s="146"/>
      <c r="V535" s="146"/>
      <c r="W535" s="146"/>
      <c r="X535" s="146"/>
      <c r="Y535" s="146"/>
      <c r="Z535" s="146"/>
      <c r="AA535" s="146"/>
      <c r="AB535" s="146"/>
      <c r="AC535" s="146"/>
      <c r="AD535" s="148"/>
    </row>
    <row r="536" spans="6:30" ht="15.75" customHeight="1" x14ac:dyDescent="0.25">
      <c r="F536" s="44"/>
      <c r="R536" s="146"/>
      <c r="S536" s="146"/>
      <c r="T536" s="146"/>
      <c r="V536" s="146"/>
      <c r="W536" s="146"/>
      <c r="X536" s="146"/>
      <c r="Y536" s="146"/>
      <c r="Z536" s="146"/>
      <c r="AA536" s="146"/>
      <c r="AB536" s="146"/>
      <c r="AC536" s="146"/>
      <c r="AD536" s="148"/>
    </row>
    <row r="537" spans="6:30" ht="15.75" customHeight="1" x14ac:dyDescent="0.25">
      <c r="F537" s="44"/>
      <c r="R537" s="146"/>
      <c r="S537" s="146"/>
      <c r="T537" s="146"/>
      <c r="V537" s="146"/>
      <c r="W537" s="146"/>
      <c r="X537" s="146"/>
      <c r="Y537" s="146"/>
      <c r="Z537" s="146"/>
      <c r="AA537" s="146"/>
      <c r="AB537" s="146"/>
      <c r="AC537" s="146"/>
      <c r="AD537" s="148"/>
    </row>
    <row r="538" spans="6:30" ht="15.75" customHeight="1" x14ac:dyDescent="0.25">
      <c r="F538" s="44"/>
      <c r="R538" s="146"/>
      <c r="S538" s="146"/>
      <c r="T538" s="146"/>
      <c r="V538" s="146"/>
      <c r="W538" s="146"/>
      <c r="X538" s="146"/>
      <c r="Y538" s="146"/>
      <c r="Z538" s="146"/>
      <c r="AA538" s="146"/>
      <c r="AB538" s="146"/>
      <c r="AC538" s="146"/>
      <c r="AD538" s="148"/>
    </row>
    <row r="539" spans="6:30" ht="15.75" customHeight="1" x14ac:dyDescent="0.25">
      <c r="F539" s="44"/>
      <c r="R539" s="146"/>
      <c r="S539" s="146"/>
      <c r="T539" s="146"/>
      <c r="V539" s="146"/>
      <c r="W539" s="146"/>
      <c r="X539" s="146"/>
      <c r="Y539" s="146"/>
      <c r="Z539" s="146"/>
      <c r="AA539" s="146"/>
      <c r="AB539" s="146"/>
      <c r="AC539" s="146"/>
      <c r="AD539" s="148"/>
    </row>
    <row r="540" spans="6:30" ht="15.75" customHeight="1" x14ac:dyDescent="0.25">
      <c r="F540" s="44"/>
      <c r="R540" s="146"/>
      <c r="S540" s="146"/>
      <c r="T540" s="146"/>
      <c r="V540" s="146"/>
      <c r="W540" s="146"/>
      <c r="X540" s="146"/>
      <c r="Y540" s="146"/>
      <c r="Z540" s="146"/>
      <c r="AA540" s="146"/>
      <c r="AB540" s="146"/>
      <c r="AC540" s="146"/>
      <c r="AD540" s="148"/>
    </row>
    <row r="541" spans="6:30" ht="15.75" customHeight="1" x14ac:dyDescent="0.25">
      <c r="F541" s="44"/>
      <c r="R541" s="146"/>
      <c r="S541" s="146"/>
      <c r="T541" s="146"/>
      <c r="V541" s="146"/>
      <c r="W541" s="146"/>
      <c r="X541" s="146"/>
      <c r="Y541" s="146"/>
      <c r="Z541" s="146"/>
      <c r="AA541" s="146"/>
      <c r="AB541" s="146"/>
      <c r="AC541" s="146"/>
      <c r="AD541" s="148"/>
    </row>
    <row r="542" spans="6:30" ht="15.75" customHeight="1" x14ac:dyDescent="0.25">
      <c r="F542" s="44"/>
      <c r="R542" s="146"/>
      <c r="S542" s="146"/>
      <c r="T542" s="146"/>
      <c r="V542" s="146"/>
      <c r="W542" s="146"/>
      <c r="X542" s="146"/>
      <c r="Y542" s="146"/>
      <c r="Z542" s="146"/>
      <c r="AA542" s="146"/>
      <c r="AB542" s="146"/>
      <c r="AC542" s="146"/>
      <c r="AD542" s="148"/>
    </row>
    <row r="543" spans="6:30" ht="15.75" customHeight="1" x14ac:dyDescent="0.25">
      <c r="F543" s="44"/>
      <c r="R543" s="146"/>
      <c r="S543" s="146"/>
      <c r="T543" s="146"/>
      <c r="V543" s="146"/>
      <c r="W543" s="146"/>
      <c r="X543" s="146"/>
      <c r="Y543" s="146"/>
      <c r="Z543" s="146"/>
      <c r="AA543" s="146"/>
      <c r="AB543" s="146"/>
      <c r="AC543" s="146"/>
      <c r="AD543" s="148"/>
    </row>
    <row r="544" spans="6:30" ht="15.75" customHeight="1" x14ac:dyDescent="0.25">
      <c r="F544" s="44"/>
      <c r="R544" s="146"/>
      <c r="S544" s="146"/>
      <c r="T544" s="146"/>
      <c r="V544" s="146"/>
      <c r="W544" s="146"/>
      <c r="X544" s="146"/>
      <c r="Y544" s="146"/>
      <c r="Z544" s="146"/>
      <c r="AA544" s="146"/>
      <c r="AB544" s="146"/>
      <c r="AC544" s="146"/>
      <c r="AD544" s="148"/>
    </row>
    <row r="545" spans="6:30" ht="15.75" customHeight="1" x14ac:dyDescent="0.25">
      <c r="F545" s="44"/>
      <c r="R545" s="146"/>
      <c r="S545" s="146"/>
      <c r="T545" s="146"/>
      <c r="V545" s="146"/>
      <c r="W545" s="146"/>
      <c r="X545" s="146"/>
      <c r="Y545" s="146"/>
      <c r="Z545" s="146"/>
      <c r="AA545" s="146"/>
      <c r="AB545" s="146"/>
      <c r="AC545" s="146"/>
      <c r="AD545" s="148"/>
    </row>
    <row r="546" spans="6:30" ht="15.75" customHeight="1" x14ac:dyDescent="0.25">
      <c r="F546" s="44"/>
      <c r="R546" s="146"/>
      <c r="S546" s="146"/>
      <c r="T546" s="146"/>
      <c r="V546" s="146"/>
      <c r="W546" s="146"/>
      <c r="X546" s="146"/>
      <c r="Y546" s="146"/>
      <c r="Z546" s="146"/>
      <c r="AA546" s="146"/>
      <c r="AB546" s="146"/>
      <c r="AC546" s="146"/>
      <c r="AD546" s="148"/>
    </row>
    <row r="547" spans="6:30" ht="15.75" customHeight="1" x14ac:dyDescent="0.25">
      <c r="F547" s="44"/>
      <c r="R547" s="146"/>
      <c r="S547" s="146"/>
      <c r="T547" s="146"/>
      <c r="V547" s="146"/>
      <c r="W547" s="146"/>
      <c r="X547" s="146"/>
      <c r="Y547" s="146"/>
      <c r="Z547" s="146"/>
      <c r="AA547" s="146"/>
      <c r="AB547" s="146"/>
      <c r="AC547" s="146"/>
      <c r="AD547" s="148"/>
    </row>
    <row r="548" spans="6:30" ht="15.75" customHeight="1" x14ac:dyDescent="0.25">
      <c r="F548" s="44"/>
      <c r="R548" s="146"/>
      <c r="S548" s="146"/>
      <c r="T548" s="146"/>
      <c r="V548" s="146"/>
      <c r="W548" s="146"/>
      <c r="X548" s="146"/>
      <c r="Y548" s="146"/>
      <c r="Z548" s="146"/>
      <c r="AA548" s="146"/>
      <c r="AB548" s="146"/>
      <c r="AC548" s="146"/>
      <c r="AD548" s="148"/>
    </row>
    <row r="549" spans="6:30" ht="15.75" customHeight="1" x14ac:dyDescent="0.25">
      <c r="F549" s="44"/>
      <c r="R549" s="146"/>
      <c r="S549" s="146"/>
      <c r="T549" s="146"/>
      <c r="V549" s="146"/>
      <c r="W549" s="146"/>
      <c r="X549" s="146"/>
      <c r="Y549" s="146"/>
      <c r="Z549" s="146"/>
      <c r="AA549" s="146"/>
      <c r="AB549" s="146"/>
      <c r="AC549" s="146"/>
      <c r="AD549" s="148"/>
    </row>
    <row r="550" spans="6:30" ht="15.75" customHeight="1" x14ac:dyDescent="0.25">
      <c r="F550" s="44"/>
      <c r="R550" s="146"/>
      <c r="S550" s="146"/>
      <c r="T550" s="146"/>
      <c r="V550" s="146"/>
      <c r="W550" s="146"/>
      <c r="X550" s="146"/>
      <c r="Y550" s="146"/>
      <c r="Z550" s="146"/>
      <c r="AA550" s="146"/>
      <c r="AB550" s="146"/>
      <c r="AC550" s="146"/>
      <c r="AD550" s="148"/>
    </row>
    <row r="551" spans="6:30" ht="15.75" customHeight="1" x14ac:dyDescent="0.25">
      <c r="F551" s="44"/>
      <c r="R551" s="146"/>
      <c r="S551" s="146"/>
      <c r="T551" s="146"/>
      <c r="V551" s="146"/>
      <c r="W551" s="146"/>
      <c r="X551" s="146"/>
      <c r="Y551" s="146"/>
      <c r="Z551" s="146"/>
      <c r="AA551" s="146"/>
      <c r="AB551" s="146"/>
      <c r="AC551" s="146"/>
      <c r="AD551" s="148"/>
    </row>
    <row r="552" spans="6:30" ht="15.75" customHeight="1" x14ac:dyDescent="0.25">
      <c r="F552" s="44"/>
      <c r="R552" s="146"/>
      <c r="S552" s="146"/>
      <c r="T552" s="146"/>
      <c r="V552" s="146"/>
      <c r="W552" s="146"/>
      <c r="X552" s="146"/>
      <c r="Y552" s="146"/>
      <c r="Z552" s="146"/>
      <c r="AA552" s="146"/>
      <c r="AB552" s="146"/>
      <c r="AC552" s="146"/>
      <c r="AD552" s="148"/>
    </row>
    <row r="553" spans="6:30" ht="15.75" customHeight="1" x14ac:dyDescent="0.25">
      <c r="F553" s="44"/>
      <c r="R553" s="146"/>
      <c r="S553" s="146"/>
      <c r="T553" s="146"/>
      <c r="V553" s="146"/>
      <c r="W553" s="146"/>
      <c r="X553" s="146"/>
      <c r="Y553" s="146"/>
      <c r="Z553" s="146"/>
      <c r="AA553" s="146"/>
      <c r="AB553" s="146"/>
      <c r="AC553" s="146"/>
      <c r="AD553" s="148"/>
    </row>
    <row r="554" spans="6:30" ht="15.75" customHeight="1" x14ac:dyDescent="0.25">
      <c r="F554" s="44"/>
      <c r="R554" s="146"/>
      <c r="S554" s="146"/>
      <c r="T554" s="146"/>
      <c r="V554" s="146"/>
      <c r="W554" s="146"/>
      <c r="X554" s="146"/>
      <c r="Y554" s="146"/>
      <c r="Z554" s="146"/>
      <c r="AA554" s="146"/>
      <c r="AB554" s="146"/>
      <c r="AC554" s="146"/>
      <c r="AD554" s="148"/>
    </row>
    <row r="555" spans="6:30" ht="15.75" customHeight="1" x14ac:dyDescent="0.25">
      <c r="F555" s="44"/>
      <c r="R555" s="146"/>
      <c r="S555" s="146"/>
      <c r="T555" s="146"/>
      <c r="V555" s="146"/>
      <c r="W555" s="146"/>
      <c r="X555" s="146"/>
      <c r="Y555" s="146"/>
      <c r="Z555" s="146"/>
      <c r="AA555" s="146"/>
      <c r="AB555" s="146"/>
      <c r="AC555" s="146"/>
      <c r="AD555" s="148"/>
    </row>
    <row r="556" spans="6:30" ht="15.75" customHeight="1" x14ac:dyDescent="0.25">
      <c r="F556" s="44"/>
      <c r="R556" s="146"/>
      <c r="S556" s="146"/>
      <c r="T556" s="146"/>
      <c r="V556" s="146"/>
      <c r="W556" s="146"/>
      <c r="X556" s="146"/>
      <c r="Y556" s="146"/>
      <c r="Z556" s="146"/>
      <c r="AA556" s="146"/>
      <c r="AB556" s="146"/>
      <c r="AC556" s="146"/>
      <c r="AD556" s="148"/>
    </row>
    <row r="557" spans="6:30" ht="15.75" customHeight="1" x14ac:dyDescent="0.25">
      <c r="F557" s="44"/>
      <c r="R557" s="146"/>
      <c r="S557" s="146"/>
      <c r="T557" s="146"/>
      <c r="V557" s="146"/>
      <c r="W557" s="146"/>
      <c r="X557" s="146"/>
      <c r="Y557" s="146"/>
      <c r="Z557" s="146"/>
      <c r="AA557" s="146"/>
      <c r="AB557" s="146"/>
      <c r="AC557" s="146"/>
      <c r="AD557" s="148"/>
    </row>
    <row r="558" spans="6:30" ht="15.75" customHeight="1" x14ac:dyDescent="0.25">
      <c r="F558" s="44"/>
      <c r="R558" s="146"/>
      <c r="S558" s="146"/>
      <c r="T558" s="146"/>
      <c r="V558" s="146"/>
      <c r="W558" s="146"/>
      <c r="X558" s="146"/>
      <c r="Y558" s="146"/>
      <c r="Z558" s="146"/>
      <c r="AA558" s="146"/>
      <c r="AB558" s="146"/>
      <c r="AC558" s="146"/>
      <c r="AD558" s="148"/>
    </row>
    <row r="559" spans="6:30" ht="15.75" customHeight="1" x14ac:dyDescent="0.25">
      <c r="F559" s="44"/>
      <c r="R559" s="146"/>
      <c r="S559" s="146"/>
      <c r="T559" s="146"/>
      <c r="V559" s="146"/>
      <c r="W559" s="146"/>
      <c r="X559" s="146"/>
      <c r="Y559" s="146"/>
      <c r="Z559" s="146"/>
      <c r="AA559" s="146"/>
      <c r="AB559" s="146"/>
      <c r="AC559" s="146"/>
      <c r="AD559" s="148"/>
    </row>
    <row r="560" spans="6:30" ht="15.75" customHeight="1" x14ac:dyDescent="0.25">
      <c r="F560" s="44"/>
      <c r="R560" s="146"/>
      <c r="S560" s="146"/>
      <c r="T560" s="146"/>
      <c r="V560" s="146"/>
      <c r="W560" s="146"/>
      <c r="X560" s="146"/>
      <c r="Y560" s="146"/>
      <c r="Z560" s="146"/>
      <c r="AA560" s="146"/>
      <c r="AB560" s="146"/>
      <c r="AC560" s="146"/>
      <c r="AD560" s="148"/>
    </row>
    <row r="561" spans="6:30" ht="15.75" customHeight="1" x14ac:dyDescent="0.25">
      <c r="F561" s="44"/>
      <c r="R561" s="146"/>
      <c r="S561" s="146"/>
      <c r="T561" s="146"/>
      <c r="V561" s="146"/>
      <c r="W561" s="146"/>
      <c r="X561" s="146"/>
      <c r="Y561" s="146"/>
      <c r="Z561" s="146"/>
      <c r="AA561" s="146"/>
      <c r="AB561" s="146"/>
      <c r="AC561" s="146"/>
      <c r="AD561" s="148"/>
    </row>
    <row r="562" spans="6:30" ht="15.75" customHeight="1" x14ac:dyDescent="0.25">
      <c r="F562" s="44"/>
      <c r="R562" s="146"/>
      <c r="S562" s="146"/>
      <c r="T562" s="146"/>
      <c r="V562" s="146"/>
      <c r="W562" s="146"/>
      <c r="X562" s="146"/>
      <c r="Y562" s="146"/>
      <c r="Z562" s="146"/>
      <c r="AA562" s="146"/>
      <c r="AB562" s="146"/>
      <c r="AC562" s="146"/>
      <c r="AD562" s="148"/>
    </row>
    <row r="563" spans="6:30" ht="15.75" customHeight="1" x14ac:dyDescent="0.25">
      <c r="F563" s="44"/>
      <c r="R563" s="146"/>
      <c r="S563" s="146"/>
      <c r="T563" s="146"/>
      <c r="V563" s="146"/>
      <c r="W563" s="146"/>
      <c r="X563" s="146"/>
      <c r="Y563" s="146"/>
      <c r="Z563" s="146"/>
      <c r="AA563" s="146"/>
      <c r="AB563" s="146"/>
      <c r="AC563" s="146"/>
      <c r="AD563" s="148"/>
    </row>
    <row r="564" spans="6:30" ht="15.75" customHeight="1" x14ac:dyDescent="0.25">
      <c r="F564" s="44"/>
      <c r="R564" s="146"/>
      <c r="S564" s="146"/>
      <c r="T564" s="146"/>
      <c r="V564" s="146"/>
      <c r="W564" s="146"/>
      <c r="X564" s="146"/>
      <c r="Y564" s="146"/>
      <c r="Z564" s="146"/>
      <c r="AA564" s="146"/>
      <c r="AB564" s="146"/>
      <c r="AC564" s="146"/>
      <c r="AD564" s="148"/>
    </row>
    <row r="565" spans="6:30" ht="15.75" customHeight="1" x14ac:dyDescent="0.25">
      <c r="F565" s="44"/>
      <c r="R565" s="146"/>
      <c r="S565" s="146"/>
      <c r="T565" s="146"/>
      <c r="V565" s="146"/>
      <c r="W565" s="146"/>
      <c r="X565" s="146"/>
      <c r="Y565" s="146"/>
      <c r="Z565" s="146"/>
      <c r="AA565" s="146"/>
      <c r="AB565" s="146"/>
      <c r="AC565" s="146"/>
      <c r="AD565" s="148"/>
    </row>
    <row r="566" spans="6:30" ht="15.75" customHeight="1" x14ac:dyDescent="0.25">
      <c r="F566" s="44"/>
      <c r="R566" s="146"/>
      <c r="S566" s="146"/>
      <c r="T566" s="146"/>
      <c r="V566" s="146"/>
      <c r="W566" s="146"/>
      <c r="X566" s="146"/>
      <c r="Y566" s="146"/>
      <c r="Z566" s="146"/>
      <c r="AA566" s="146"/>
      <c r="AB566" s="146"/>
      <c r="AC566" s="146"/>
      <c r="AD566" s="148"/>
    </row>
    <row r="567" spans="6:30" ht="15.75" customHeight="1" x14ac:dyDescent="0.25">
      <c r="F567" s="44"/>
      <c r="R567" s="146"/>
      <c r="S567" s="146"/>
      <c r="T567" s="146"/>
      <c r="V567" s="146"/>
      <c r="W567" s="146"/>
      <c r="X567" s="146"/>
      <c r="Y567" s="146"/>
      <c r="Z567" s="146"/>
      <c r="AA567" s="146"/>
      <c r="AB567" s="146"/>
      <c r="AC567" s="146"/>
      <c r="AD567" s="148"/>
    </row>
    <row r="568" spans="6:30" ht="15.75" customHeight="1" x14ac:dyDescent="0.25">
      <c r="F568" s="44"/>
      <c r="R568" s="146"/>
      <c r="S568" s="146"/>
      <c r="T568" s="146"/>
      <c r="V568" s="146"/>
      <c r="W568" s="146"/>
      <c r="X568" s="146"/>
      <c r="Y568" s="146"/>
      <c r="Z568" s="146"/>
      <c r="AA568" s="146"/>
      <c r="AB568" s="146"/>
      <c r="AC568" s="146"/>
      <c r="AD568" s="148"/>
    </row>
    <row r="569" spans="6:30" ht="15.75" customHeight="1" x14ac:dyDescent="0.25">
      <c r="F569" s="44"/>
      <c r="R569" s="146"/>
      <c r="S569" s="146"/>
      <c r="T569" s="146"/>
      <c r="V569" s="146"/>
      <c r="W569" s="146"/>
      <c r="X569" s="146"/>
      <c r="Y569" s="146"/>
      <c r="Z569" s="146"/>
      <c r="AA569" s="146"/>
      <c r="AB569" s="146"/>
      <c r="AC569" s="146"/>
      <c r="AD569" s="148"/>
    </row>
    <row r="570" spans="6:30" ht="15.75" customHeight="1" x14ac:dyDescent="0.25">
      <c r="F570" s="44"/>
      <c r="R570" s="146"/>
      <c r="S570" s="146"/>
      <c r="T570" s="146"/>
      <c r="V570" s="146"/>
      <c r="W570" s="146"/>
      <c r="X570" s="146"/>
      <c r="Y570" s="146"/>
      <c r="Z570" s="146"/>
      <c r="AA570" s="146"/>
      <c r="AB570" s="146"/>
      <c r="AC570" s="146"/>
      <c r="AD570" s="148"/>
    </row>
    <row r="571" spans="6:30" ht="15.75" customHeight="1" x14ac:dyDescent="0.25">
      <c r="F571" s="44"/>
      <c r="R571" s="146"/>
      <c r="S571" s="146"/>
      <c r="T571" s="146"/>
      <c r="V571" s="146"/>
      <c r="W571" s="146"/>
      <c r="X571" s="146"/>
      <c r="Y571" s="146"/>
      <c r="Z571" s="146"/>
      <c r="AA571" s="146"/>
      <c r="AB571" s="146"/>
      <c r="AC571" s="146"/>
      <c r="AD571" s="148"/>
    </row>
    <row r="572" spans="6:30" ht="15.75" customHeight="1" x14ac:dyDescent="0.25">
      <c r="F572" s="44"/>
      <c r="R572" s="146"/>
      <c r="S572" s="146"/>
      <c r="T572" s="146"/>
      <c r="V572" s="146"/>
      <c r="W572" s="146"/>
      <c r="X572" s="146"/>
      <c r="Y572" s="146"/>
      <c r="Z572" s="146"/>
      <c r="AA572" s="146"/>
      <c r="AB572" s="146"/>
      <c r="AC572" s="146"/>
      <c r="AD572" s="148"/>
    </row>
    <row r="573" spans="6:30" ht="15.75" customHeight="1" x14ac:dyDescent="0.25">
      <c r="F573" s="44"/>
      <c r="R573" s="146"/>
      <c r="S573" s="146"/>
      <c r="T573" s="146"/>
      <c r="V573" s="146"/>
      <c r="W573" s="146"/>
      <c r="X573" s="146"/>
      <c r="Y573" s="146"/>
      <c r="Z573" s="146"/>
      <c r="AA573" s="146"/>
      <c r="AB573" s="146"/>
      <c r="AC573" s="146"/>
      <c r="AD573" s="148"/>
    </row>
  </sheetData>
  <mergeCells count="2342">
    <mergeCell ref="I203:I204"/>
    <mergeCell ref="E1:BA1"/>
    <mergeCell ref="E2:BA2"/>
    <mergeCell ref="AE3:BA3"/>
    <mergeCell ref="E4:BA4"/>
    <mergeCell ref="E5:BA5"/>
    <mergeCell ref="E6:BA6"/>
    <mergeCell ref="A7:BA7"/>
    <mergeCell ref="AG366:BA368"/>
    <mergeCell ref="C59:C65"/>
    <mergeCell ref="D64:D65"/>
    <mergeCell ref="E64:E65"/>
    <mergeCell ref="F64:F65"/>
    <mergeCell ref="G64:G65"/>
    <mergeCell ref="Q71:Q72"/>
    <mergeCell ref="R71:R72"/>
    <mergeCell ref="S71:S72"/>
    <mergeCell ref="C73:C79"/>
    <mergeCell ref="S92:S93"/>
    <mergeCell ref="J85:J86"/>
    <mergeCell ref="K85:K86"/>
    <mergeCell ref="L85:L86"/>
    <mergeCell ref="M85:M86"/>
    <mergeCell ref="N85:N86"/>
    <mergeCell ref="L92:L93"/>
    <mergeCell ref="M92:M93"/>
    <mergeCell ref="O85:O86"/>
    <mergeCell ref="P85:P86"/>
    <mergeCell ref="Q85:Q86"/>
    <mergeCell ref="R85:R86"/>
    <mergeCell ref="S85:S86"/>
    <mergeCell ref="D85:D86"/>
    <mergeCell ref="P78:P79"/>
    <mergeCell ref="Q78:Q79"/>
    <mergeCell ref="N78:N79"/>
    <mergeCell ref="H64:H65"/>
    <mergeCell ref="I64:I65"/>
    <mergeCell ref="C66:C72"/>
    <mergeCell ref="D71:D72"/>
    <mergeCell ref="E71:E72"/>
    <mergeCell ref="F71:F72"/>
    <mergeCell ref="J99:J100"/>
    <mergeCell ref="K99:K100"/>
    <mergeCell ref="L99:L100"/>
    <mergeCell ref="S99:S100"/>
    <mergeCell ref="C87:C93"/>
    <mergeCell ref="D92:D93"/>
    <mergeCell ref="E92:E93"/>
    <mergeCell ref="F92:F93"/>
    <mergeCell ref="G92:G93"/>
    <mergeCell ref="H92:H93"/>
    <mergeCell ref="I92:I93"/>
    <mergeCell ref="C94:C100"/>
    <mergeCell ref="D99:D100"/>
    <mergeCell ref="E99:E100"/>
    <mergeCell ref="F99:F100"/>
    <mergeCell ref="G99:G100"/>
    <mergeCell ref="H99:H100"/>
    <mergeCell ref="I99:I100"/>
    <mergeCell ref="Q92:Q93"/>
    <mergeCell ref="R92:R93"/>
    <mergeCell ref="Q99:Q100"/>
    <mergeCell ref="R99:R100"/>
    <mergeCell ref="N92:N93"/>
    <mergeCell ref="O92:O93"/>
    <mergeCell ref="M99:M100"/>
    <mergeCell ref="N99:N100"/>
    <mergeCell ref="O99:O100"/>
    <mergeCell ref="P99:P100"/>
    <mergeCell ref="P92:P93"/>
    <mergeCell ref="J92:J93"/>
    <mergeCell ref="K92:K93"/>
    <mergeCell ref="J106:J107"/>
    <mergeCell ref="K106:K107"/>
    <mergeCell ref="L106:L107"/>
    <mergeCell ref="M106:M107"/>
    <mergeCell ref="O106:O107"/>
    <mergeCell ref="P106:P107"/>
    <mergeCell ref="Q106:Q107"/>
    <mergeCell ref="C101:C107"/>
    <mergeCell ref="D106:D107"/>
    <mergeCell ref="E106:E107"/>
    <mergeCell ref="F106:F107"/>
    <mergeCell ref="G106:G107"/>
    <mergeCell ref="H106:H107"/>
    <mergeCell ref="I106:I107"/>
    <mergeCell ref="O113:O114"/>
    <mergeCell ref="P113:P114"/>
    <mergeCell ref="Q113:Q114"/>
    <mergeCell ref="C108:C114"/>
    <mergeCell ref="N106:N107"/>
    <mergeCell ref="J113:J114"/>
    <mergeCell ref="K113:K114"/>
    <mergeCell ref="L113:L114"/>
    <mergeCell ref="M113:M114"/>
    <mergeCell ref="N113:N114"/>
    <mergeCell ref="D113:D114"/>
    <mergeCell ref="E113:E114"/>
    <mergeCell ref="F113:F114"/>
    <mergeCell ref="G113:G114"/>
    <mergeCell ref="P29:P30"/>
    <mergeCell ref="L15:L16"/>
    <mergeCell ref="D36:D37"/>
    <mergeCell ref="J29:J30"/>
    <mergeCell ref="R120:R121"/>
    <mergeCell ref="S120:S121"/>
    <mergeCell ref="K29:K30"/>
    <mergeCell ref="F29:F30"/>
    <mergeCell ref="E36:E37"/>
    <mergeCell ref="F36:F37"/>
    <mergeCell ref="G36:G37"/>
    <mergeCell ref="H36:H37"/>
    <mergeCell ref="K36:K37"/>
    <mergeCell ref="P36:P37"/>
    <mergeCell ref="Q36:Q37"/>
    <mergeCell ref="R36:R37"/>
    <mergeCell ref="I36:I37"/>
    <mergeCell ref="J36:J37"/>
    <mergeCell ref="L36:L37"/>
    <mergeCell ref="M36:M37"/>
    <mergeCell ref="N36:N37"/>
    <mergeCell ref="O36:O37"/>
    <mergeCell ref="M43:M44"/>
    <mergeCell ref="Q43:Q44"/>
    <mergeCell ref="R43:R44"/>
    <mergeCell ref="R78:R79"/>
    <mergeCell ref="S78:S79"/>
    <mergeCell ref="J78:J79"/>
    <mergeCell ref="K78:K79"/>
    <mergeCell ref="L78:L79"/>
    <mergeCell ref="M78:M79"/>
    <mergeCell ref="O78:O79"/>
    <mergeCell ref="C31:C37"/>
    <mergeCell ref="E43:E44"/>
    <mergeCell ref="F43:F44"/>
    <mergeCell ref="C45:C51"/>
    <mergeCell ref="F50:F51"/>
    <mergeCell ref="D43:D44"/>
    <mergeCell ref="E57:E58"/>
    <mergeCell ref="F57:F58"/>
    <mergeCell ref="G57:G58"/>
    <mergeCell ref="H57:H58"/>
    <mergeCell ref="I57:I58"/>
    <mergeCell ref="J57:J58"/>
    <mergeCell ref="N57:N58"/>
    <mergeCell ref="O57:O58"/>
    <mergeCell ref="K57:K58"/>
    <mergeCell ref="L57:L58"/>
    <mergeCell ref="M57:M58"/>
    <mergeCell ref="D57:D58"/>
    <mergeCell ref="C52:C58"/>
    <mergeCell ref="D50:D51"/>
    <mergeCell ref="E50:E51"/>
    <mergeCell ref="G50:G51"/>
    <mergeCell ref="H50:H51"/>
    <mergeCell ref="I50:I51"/>
    <mergeCell ref="J50:J51"/>
    <mergeCell ref="K50:K51"/>
    <mergeCell ref="L50:L51"/>
    <mergeCell ref="M50:M51"/>
    <mergeCell ref="O50:O51"/>
    <mergeCell ref="C38:C44"/>
    <mergeCell ref="N50:N51"/>
    <mergeCell ref="G43:G44"/>
    <mergeCell ref="G71:G72"/>
    <mergeCell ref="H71:H72"/>
    <mergeCell ref="I71:I72"/>
    <mergeCell ref="E85:E86"/>
    <mergeCell ref="F85:F86"/>
    <mergeCell ref="G85:G86"/>
    <mergeCell ref="H85:H86"/>
    <mergeCell ref="I85:I86"/>
    <mergeCell ref="C80:C86"/>
    <mergeCell ref="C122:C128"/>
    <mergeCell ref="D127:D128"/>
    <mergeCell ref="E127:E128"/>
    <mergeCell ref="C136:C142"/>
    <mergeCell ref="N120:N121"/>
    <mergeCell ref="O120:O121"/>
    <mergeCell ref="J120:J121"/>
    <mergeCell ref="K120:K121"/>
    <mergeCell ref="L120:L121"/>
    <mergeCell ref="M120:M121"/>
    <mergeCell ref="J127:J128"/>
    <mergeCell ref="K127:K128"/>
    <mergeCell ref="L127:L128"/>
    <mergeCell ref="D78:D79"/>
    <mergeCell ref="E78:E79"/>
    <mergeCell ref="F78:F79"/>
    <mergeCell ref="G78:G79"/>
    <mergeCell ref="H78:H79"/>
    <mergeCell ref="I78:I79"/>
    <mergeCell ref="J71:J72"/>
    <mergeCell ref="K71:K72"/>
    <mergeCell ref="L71:L72"/>
    <mergeCell ref="H113:H114"/>
    <mergeCell ref="C129:C135"/>
    <mergeCell ref="O134:O135"/>
    <mergeCell ref="P134:P135"/>
    <mergeCell ref="I120:I121"/>
    <mergeCell ref="M127:M128"/>
    <mergeCell ref="N127:N128"/>
    <mergeCell ref="O127:O128"/>
    <mergeCell ref="P127:P128"/>
    <mergeCell ref="P120:P121"/>
    <mergeCell ref="Q120:Q121"/>
    <mergeCell ref="Q127:Q128"/>
    <mergeCell ref="M141:M142"/>
    <mergeCell ref="N141:N142"/>
    <mergeCell ref="I141:I142"/>
    <mergeCell ref="J141:J142"/>
    <mergeCell ref="O141:O142"/>
    <mergeCell ref="P141:P142"/>
    <mergeCell ref="Q141:Q142"/>
    <mergeCell ref="C115:C121"/>
    <mergeCell ref="D120:D121"/>
    <mergeCell ref="E120:E121"/>
    <mergeCell ref="F120:F121"/>
    <mergeCell ref="G120:G121"/>
    <mergeCell ref="H120:H121"/>
    <mergeCell ref="H127:H128"/>
    <mergeCell ref="F134:F135"/>
    <mergeCell ref="G134:G135"/>
    <mergeCell ref="F127:F128"/>
    <mergeCell ref="G127:G128"/>
    <mergeCell ref="I127:I128"/>
    <mergeCell ref="H134:H135"/>
    <mergeCell ref="I134:I135"/>
    <mergeCell ref="AG10:AG16"/>
    <mergeCell ref="AH10:AH16"/>
    <mergeCell ref="AG24:AG30"/>
    <mergeCell ref="AH24:AH30"/>
    <mergeCell ref="AI24:AI30"/>
    <mergeCell ref="AJ24:AJ30"/>
    <mergeCell ref="AO10:AO16"/>
    <mergeCell ref="AN10:AN16"/>
    <mergeCell ref="AZ24:AZ30"/>
    <mergeCell ref="I148:I149"/>
    <mergeCell ref="J148:J149"/>
    <mergeCell ref="K141:K142"/>
    <mergeCell ref="L141:L142"/>
    <mergeCell ref="R127:R128"/>
    <mergeCell ref="S127:S128"/>
    <mergeCell ref="P50:P51"/>
    <mergeCell ref="Q50:Q51"/>
    <mergeCell ref="R50:R51"/>
    <mergeCell ref="S50:S51"/>
    <mergeCell ref="J15:J16"/>
    <mergeCell ref="K15:K16"/>
    <mergeCell ref="L29:L30"/>
    <mergeCell ref="M29:M30"/>
    <mergeCell ref="N29:N30"/>
    <mergeCell ref="O29:O30"/>
    <mergeCell ref="P148:P149"/>
    <mergeCell ref="Q148:Q149"/>
    <mergeCell ref="R148:R149"/>
    <mergeCell ref="S148:S149"/>
    <mergeCell ref="L134:L135"/>
    <mergeCell ref="M134:M135"/>
    <mergeCell ref="N134:N135"/>
    <mergeCell ref="AZ73:AZ79"/>
    <mergeCell ref="BA73:BA79"/>
    <mergeCell ref="AI59:AI65"/>
    <mergeCell ref="AJ59:AJ65"/>
    <mergeCell ref="AM66:AM72"/>
    <mergeCell ref="AN66:AN72"/>
    <mergeCell ref="AO66:AO72"/>
    <mergeCell ref="AR66:AR72"/>
    <mergeCell ref="AG66:AG72"/>
    <mergeCell ref="AL66:AL72"/>
    <mergeCell ref="AI17:AI23"/>
    <mergeCell ref="AJ17:AJ23"/>
    <mergeCell ref="AK17:AK23"/>
    <mergeCell ref="AL17:AL23"/>
    <mergeCell ref="AM17:AM23"/>
    <mergeCell ref="AN17:AN23"/>
    <mergeCell ref="AZ31:AZ37"/>
    <mergeCell ref="BA31:BA37"/>
    <mergeCell ref="AG17:AG23"/>
    <mergeCell ref="AH17:AH23"/>
    <mergeCell ref="AR17:AR23"/>
    <mergeCell ref="AU17:AU23"/>
    <mergeCell ref="AZ17:AZ23"/>
    <mergeCell ref="BA17:BA23"/>
    <mergeCell ref="AO17:AO23"/>
    <mergeCell ref="AZ59:AZ65"/>
    <mergeCell ref="BA24:BA30"/>
    <mergeCell ref="AM24:AM30"/>
    <mergeCell ref="AN24:AN30"/>
    <mergeCell ref="AM31:AM37"/>
    <mergeCell ref="AH73:AH79"/>
    <mergeCell ref="AI73:AI79"/>
    <mergeCell ref="K22:K23"/>
    <mergeCell ref="L22:L23"/>
    <mergeCell ref="M22:M23"/>
    <mergeCell ref="S22:S23"/>
    <mergeCell ref="AD22:AD23"/>
    <mergeCell ref="AE22:AE23"/>
    <mergeCell ref="V22:V23"/>
    <mergeCell ref="AF17:AF23"/>
    <mergeCell ref="V15:V16"/>
    <mergeCell ref="AF10:AF16"/>
    <mergeCell ref="AA22:AA23"/>
    <mergeCell ref="AB22:AB23"/>
    <mergeCell ref="AC22:AC23"/>
    <mergeCell ref="AU73:AU79"/>
    <mergeCell ref="AG73:AG79"/>
    <mergeCell ref="AF80:AF86"/>
    <mergeCell ref="AG80:AG86"/>
    <mergeCell ref="AH80:AH86"/>
    <mergeCell ref="AI80:AI86"/>
    <mergeCell ref="AJ73:AJ79"/>
    <mergeCell ref="AK73:AK79"/>
    <mergeCell ref="AL73:AL79"/>
    <mergeCell ref="AM45:AM51"/>
    <mergeCell ref="AL59:AL65"/>
    <mergeCell ref="AM59:AM65"/>
    <mergeCell ref="AN59:AN65"/>
    <mergeCell ref="AO59:AO65"/>
    <mergeCell ref="AR59:AR65"/>
    <mergeCell ref="AG59:AG65"/>
    <mergeCell ref="AH59:AH65"/>
    <mergeCell ref="AK59:AK65"/>
    <mergeCell ref="AN52:AN58"/>
    <mergeCell ref="AZ45:AZ51"/>
    <mergeCell ref="BA45:BA51"/>
    <mergeCell ref="J64:J65"/>
    <mergeCell ref="K64:K65"/>
    <mergeCell ref="N71:N72"/>
    <mergeCell ref="O71:O72"/>
    <mergeCell ref="P71:P72"/>
    <mergeCell ref="P64:P65"/>
    <mergeCell ref="AU52:AU58"/>
    <mergeCell ref="AZ52:AZ58"/>
    <mergeCell ref="BA52:BA58"/>
    <mergeCell ref="BA59:BA65"/>
    <mergeCell ref="AU59:AU65"/>
    <mergeCell ref="AU66:AU72"/>
    <mergeCell ref="AA57:AA58"/>
    <mergeCell ref="AB57:AB58"/>
    <mergeCell ref="AC57:AC58"/>
    <mergeCell ref="AD57:AD58"/>
    <mergeCell ref="AE57:AE58"/>
    <mergeCell ref="AH66:AH72"/>
    <mergeCell ref="AI66:AI72"/>
    <mergeCell ref="BA66:BA72"/>
    <mergeCell ref="AZ66:AZ72"/>
    <mergeCell ref="R57:R58"/>
    <mergeCell ref="S57:S58"/>
    <mergeCell ref="U57:U58"/>
    <mergeCell ref="W57:W58"/>
    <mergeCell ref="X57:X58"/>
    <mergeCell ref="Q64:Q65"/>
    <mergeCell ref="R64:R65"/>
    <mergeCell ref="AZ150:AZ154"/>
    <mergeCell ref="BA150:BA154"/>
    <mergeCell ref="AV150:AV154"/>
    <mergeCell ref="AW150:AW154"/>
    <mergeCell ref="AX150:AX154"/>
    <mergeCell ref="AZ108:AZ114"/>
    <mergeCell ref="AZ101:AZ107"/>
    <mergeCell ref="AZ115:AZ121"/>
    <mergeCell ref="AZ122:AZ128"/>
    <mergeCell ref="AZ129:AZ135"/>
    <mergeCell ref="AZ136:AZ142"/>
    <mergeCell ref="AZ143:AZ149"/>
    <mergeCell ref="BA80:BA86"/>
    <mergeCell ref="BA108:BA114"/>
    <mergeCell ref="BA115:BA121"/>
    <mergeCell ref="BA122:BA128"/>
    <mergeCell ref="BA129:BA135"/>
    <mergeCell ref="BA136:BA142"/>
    <mergeCell ref="BA143:BA149"/>
    <mergeCell ref="AZ80:AZ86"/>
    <mergeCell ref="AZ87:AZ93"/>
    <mergeCell ref="BA87:BA93"/>
    <mergeCell ref="BA94:BA100"/>
    <mergeCell ref="AZ94:AZ100"/>
    <mergeCell ref="BA101:BA107"/>
    <mergeCell ref="AY150:AY154"/>
    <mergeCell ref="AU136:AU142"/>
    <mergeCell ref="AU129:AU135"/>
    <mergeCell ref="AU143:AU149"/>
    <mergeCell ref="AJ80:AJ86"/>
    <mergeCell ref="AP150:AP154"/>
    <mergeCell ref="AQ150:AQ154"/>
    <mergeCell ref="AO143:AO149"/>
    <mergeCell ref="AR143:AR149"/>
    <mergeCell ref="AS150:AS154"/>
    <mergeCell ref="AT150:AT154"/>
    <mergeCell ref="AN150:AN154"/>
    <mergeCell ref="AO150:AO154"/>
    <mergeCell ref="AR150:AR154"/>
    <mergeCell ref="AJ136:AJ142"/>
    <mergeCell ref="AM101:AM107"/>
    <mergeCell ref="AR80:AR86"/>
    <mergeCell ref="AR101:AR107"/>
    <mergeCell ref="AO122:AO128"/>
    <mergeCell ref="AR122:AR128"/>
    <mergeCell ref="AJ101:AJ107"/>
    <mergeCell ref="AK101:AK107"/>
    <mergeCell ref="AO129:AO135"/>
    <mergeCell ref="AR129:AR135"/>
    <mergeCell ref="AO136:AO142"/>
    <mergeCell ref="AR136:AR142"/>
    <mergeCell ref="AR94:AR100"/>
    <mergeCell ref="AR87:AR93"/>
    <mergeCell ref="AL122:AL128"/>
    <mergeCell ref="AR108:AR114"/>
    <mergeCell ref="AJ122:AJ128"/>
    <mergeCell ref="AK122:AK128"/>
    <mergeCell ref="T120:T121"/>
    <mergeCell ref="U120:U121"/>
    <mergeCell ref="T127:T128"/>
    <mergeCell ref="AG101:AG107"/>
    <mergeCell ref="AK108:AK114"/>
    <mergeCell ref="U127:U128"/>
    <mergeCell ref="L148:L149"/>
    <mergeCell ref="M148:M149"/>
    <mergeCell ref="U141:U142"/>
    <mergeCell ref="AM122:AM128"/>
    <mergeCell ref="AN122:AN128"/>
    <mergeCell ref="AU150:AU154"/>
    <mergeCell ref="AU80:AU86"/>
    <mergeCell ref="AU87:AU93"/>
    <mergeCell ref="AU94:AU100"/>
    <mergeCell ref="AU108:AU114"/>
    <mergeCell ref="AU101:AU107"/>
    <mergeCell ref="AU115:AU121"/>
    <mergeCell ref="AU122:AU128"/>
    <mergeCell ref="N148:N149"/>
    <mergeCell ref="O148:O149"/>
    <mergeCell ref="Q134:Q135"/>
    <mergeCell ref="R134:R135"/>
    <mergeCell ref="R141:R142"/>
    <mergeCell ref="S141:S142"/>
    <mergeCell ref="R106:R107"/>
    <mergeCell ref="S106:S107"/>
    <mergeCell ref="R113:R114"/>
    <mergeCell ref="S113:S114"/>
    <mergeCell ref="AM129:AM135"/>
    <mergeCell ref="AN129:AN135"/>
    <mergeCell ref="AO183:AO189"/>
    <mergeCell ref="AM190:AM196"/>
    <mergeCell ref="AN190:AN196"/>
    <mergeCell ref="AO190:AO196"/>
    <mergeCell ref="AK155:AK161"/>
    <mergeCell ref="Z174:Z175"/>
    <mergeCell ref="AA174:AA175"/>
    <mergeCell ref="AB174:AB175"/>
    <mergeCell ref="AC174:AC175"/>
    <mergeCell ref="AC188:AC189"/>
    <mergeCell ref="AL101:AL107"/>
    <mergeCell ref="L151:L152"/>
    <mergeCell ref="M151:M152"/>
    <mergeCell ref="U151:U152"/>
    <mergeCell ref="T151:T152"/>
    <mergeCell ref="Z148:Z149"/>
    <mergeCell ref="X151:X152"/>
    <mergeCell ref="Y151:Y152"/>
    <mergeCell ref="N151:N152"/>
    <mergeCell ref="O151:O152"/>
    <mergeCell ref="P151:P152"/>
    <mergeCell ref="Q151:Q152"/>
    <mergeCell ref="R151:R152"/>
    <mergeCell ref="S151:S152"/>
    <mergeCell ref="Z151:Z152"/>
    <mergeCell ref="AA151:AA152"/>
    <mergeCell ref="AB151:AB152"/>
    <mergeCell ref="AF108:AF114"/>
    <mergeCell ref="AF115:AF121"/>
    <mergeCell ref="AF122:AF128"/>
    <mergeCell ref="AF129:AF135"/>
    <mergeCell ref="AF136:AF142"/>
    <mergeCell ref="AO155:AO161"/>
    <mergeCell ref="AR155:AR161"/>
    <mergeCell ref="AM150:AM154"/>
    <mergeCell ref="AL150:AL154"/>
    <mergeCell ref="AE148:AE149"/>
    <mergeCell ref="AE151:AE152"/>
    <mergeCell ref="AG143:AG149"/>
    <mergeCell ref="AH143:AH149"/>
    <mergeCell ref="AG150:AG154"/>
    <mergeCell ref="AH150:AH154"/>
    <mergeCell ref="AG155:AG161"/>
    <mergeCell ref="AH155:AH161"/>
    <mergeCell ref="AI155:AI161"/>
    <mergeCell ref="X148:X149"/>
    <mergeCell ref="Y148:Y149"/>
    <mergeCell ref="AB148:AB149"/>
    <mergeCell ref="AC148:AC149"/>
    <mergeCell ref="AC151:AC152"/>
    <mergeCell ref="AF143:AF149"/>
    <mergeCell ref="AF150:AF154"/>
    <mergeCell ref="AI143:AI149"/>
    <mergeCell ref="AJ143:AJ149"/>
    <mergeCell ref="AI150:AI154"/>
    <mergeCell ref="AJ150:AJ154"/>
    <mergeCell ref="AP202:AP206"/>
    <mergeCell ref="AM197:AM201"/>
    <mergeCell ref="AN197:AN201"/>
    <mergeCell ref="AO197:AO201"/>
    <mergeCell ref="AP197:AP201"/>
    <mergeCell ref="AQ197:AQ201"/>
    <mergeCell ref="AM202:AM206"/>
    <mergeCell ref="AN202:AN206"/>
    <mergeCell ref="AQ202:AQ206"/>
    <mergeCell ref="AD151:AD152"/>
    <mergeCell ref="W148:W149"/>
    <mergeCell ref="AL176:AL182"/>
    <mergeCell ref="AL169:AL175"/>
    <mergeCell ref="AL190:AL196"/>
    <mergeCell ref="AL183:AL189"/>
    <mergeCell ref="AL202:AL206"/>
    <mergeCell ref="AL197:AL201"/>
    <mergeCell ref="AM155:AM161"/>
    <mergeCell ref="AM162:AM168"/>
    <mergeCell ref="AN176:AN182"/>
    <mergeCell ref="AO176:AO182"/>
    <mergeCell ref="AN169:AN175"/>
    <mergeCell ref="AO169:AO175"/>
    <mergeCell ref="AM169:AM175"/>
    <mergeCell ref="AK150:AK154"/>
    <mergeCell ref="AL143:AL149"/>
    <mergeCell ref="AM143:AM149"/>
    <mergeCell ref="AN143:AN149"/>
    <mergeCell ref="AK143:AK149"/>
    <mergeCell ref="AL155:AL161"/>
    <mergeCell ref="AJ155:AJ161"/>
    <mergeCell ref="AZ155:AZ161"/>
    <mergeCell ref="BA155:BA161"/>
    <mergeCell ref="AN155:AN161"/>
    <mergeCell ref="BA162:BA168"/>
    <mergeCell ref="AR162:AR168"/>
    <mergeCell ref="AZ162:AZ168"/>
    <mergeCell ref="AN162:AN168"/>
    <mergeCell ref="AO162:AO168"/>
    <mergeCell ref="AH162:AH168"/>
    <mergeCell ref="AI162:AI168"/>
    <mergeCell ref="AJ162:AJ168"/>
    <mergeCell ref="AK162:AK168"/>
    <mergeCell ref="AL162:AL168"/>
    <mergeCell ref="AI169:AI175"/>
    <mergeCell ref="AJ169:AJ175"/>
    <mergeCell ref="AK169:AK175"/>
    <mergeCell ref="AL207:AL213"/>
    <mergeCell ref="AM207:AM213"/>
    <mergeCell ref="AN207:AN213"/>
    <mergeCell ref="AO207:AO213"/>
    <mergeCell ref="AU155:AU161"/>
    <mergeCell ref="AU162:AU168"/>
    <mergeCell ref="BA176:BA182"/>
    <mergeCell ref="AU176:AU182"/>
    <mergeCell ref="AR169:AR175"/>
    <mergeCell ref="AU169:AU175"/>
    <mergeCell ref="BA169:BA175"/>
    <mergeCell ref="AZ176:AZ182"/>
    <mergeCell ref="AZ169:AZ175"/>
    <mergeCell ref="AZ183:AZ189"/>
    <mergeCell ref="BA183:BA189"/>
    <mergeCell ref="BA190:BA196"/>
    <mergeCell ref="X134:X135"/>
    <mergeCell ref="AH129:AH135"/>
    <mergeCell ref="AI129:AI135"/>
    <mergeCell ref="AJ129:AJ135"/>
    <mergeCell ref="AK129:AK135"/>
    <mergeCell ref="AL129:AL135"/>
    <mergeCell ref="AE134:AE135"/>
    <mergeCell ref="AG129:AG135"/>
    <mergeCell ref="AK136:AK142"/>
    <mergeCell ref="AG136:AG142"/>
    <mergeCell ref="AH136:AH142"/>
    <mergeCell ref="AI136:AI142"/>
    <mergeCell ref="AC134:AC135"/>
    <mergeCell ref="AD134:AD135"/>
    <mergeCell ref="AL136:AL142"/>
    <mergeCell ref="AM136:AM142"/>
    <mergeCell ref="AN136:AN142"/>
    <mergeCell ref="AD141:AD142"/>
    <mergeCell ref="AE141:AE142"/>
    <mergeCell ref="W141:W142"/>
    <mergeCell ref="X141:X142"/>
    <mergeCell ref="T141:T142"/>
    <mergeCell ref="W127:W128"/>
    <mergeCell ref="S134:S135"/>
    <mergeCell ref="T134:T135"/>
    <mergeCell ref="U134:U135"/>
    <mergeCell ref="W134:W135"/>
    <mergeCell ref="AA134:AA135"/>
    <mergeCell ref="AB134:AB135"/>
    <mergeCell ref="X127:X128"/>
    <mergeCell ref="W181:W182"/>
    <mergeCell ref="T181:T182"/>
    <mergeCell ref="W167:W168"/>
    <mergeCell ref="X167:X168"/>
    <mergeCell ref="Y167:Y168"/>
    <mergeCell ref="Z167:Z168"/>
    <mergeCell ref="AA167:AA168"/>
    <mergeCell ref="AB167:AB168"/>
    <mergeCell ref="AB160:AB161"/>
    <mergeCell ref="W160:W161"/>
    <mergeCell ref="X160:X161"/>
    <mergeCell ref="AA160:AA161"/>
    <mergeCell ref="W174:W175"/>
    <mergeCell ref="Y134:Y135"/>
    <mergeCell ref="Z134:Z135"/>
    <mergeCell ref="Z141:Z142"/>
    <mergeCell ref="Y141:Y142"/>
    <mergeCell ref="U181:U182"/>
    <mergeCell ref="T148:T149"/>
    <mergeCell ref="U148:U149"/>
    <mergeCell ref="W151:W152"/>
    <mergeCell ref="AD148:AD149"/>
    <mergeCell ref="AA141:AA142"/>
    <mergeCell ref="AB141:AB142"/>
    <mergeCell ref="AC141:AC142"/>
    <mergeCell ref="AA148:AA149"/>
    <mergeCell ref="AM214:AM220"/>
    <mergeCell ref="AK183:AK189"/>
    <mergeCell ref="AH176:AH182"/>
    <mergeCell ref="AI176:AI182"/>
    <mergeCell ref="AJ176:AJ182"/>
    <mergeCell ref="AK176:AK182"/>
    <mergeCell ref="AG183:AG189"/>
    <mergeCell ref="AH183:AH189"/>
    <mergeCell ref="AI183:AI189"/>
    <mergeCell ref="AJ197:AJ201"/>
    <mergeCell ref="AK197:AK201"/>
    <mergeCell ref="AG190:AG196"/>
    <mergeCell ref="AH190:AH196"/>
    <mergeCell ref="AI190:AI196"/>
    <mergeCell ref="AJ190:AJ196"/>
    <mergeCell ref="AK190:AK196"/>
    <mergeCell ref="AM176:AM182"/>
    <mergeCell ref="AM183:AM189"/>
    <mergeCell ref="X181:X182"/>
    <mergeCell ref="Y181:Y182"/>
    <mergeCell ref="Z181:Z182"/>
    <mergeCell ref="AD160:AD161"/>
    <mergeCell ref="AE174:AE175"/>
    <mergeCell ref="Q212:Q213"/>
    <mergeCell ref="R212:R213"/>
    <mergeCell ref="AO214:AO220"/>
    <mergeCell ref="AG207:AG213"/>
    <mergeCell ref="AG214:AG220"/>
    <mergeCell ref="AH214:AH220"/>
    <mergeCell ref="AI214:AI220"/>
    <mergeCell ref="AJ214:AJ220"/>
    <mergeCell ref="AK214:AK220"/>
    <mergeCell ref="AL214:AL220"/>
    <mergeCell ref="AD188:AD189"/>
    <mergeCell ref="AB181:AB182"/>
    <mergeCell ref="AC198:AC199"/>
    <mergeCell ref="AD198:AD199"/>
    <mergeCell ref="Y198:Y199"/>
    <mergeCell ref="Z198:Z199"/>
    <mergeCell ref="AA198:AA199"/>
    <mergeCell ref="AA188:AA189"/>
    <mergeCell ref="AA181:AA182"/>
    <mergeCell ref="AC195:AC196"/>
    <mergeCell ref="AD195:AD196"/>
    <mergeCell ref="AB188:AB189"/>
    <mergeCell ref="AA203:AA204"/>
    <mergeCell ref="AC203:AC204"/>
    <mergeCell ref="AD203:AD204"/>
    <mergeCell ref="AB203:AB204"/>
    <mergeCell ref="AB198:AB199"/>
    <mergeCell ref="Y203:Y204"/>
    <mergeCell ref="Y195:Y196"/>
    <mergeCell ref="Z195:Z196"/>
    <mergeCell ref="AA195:AA196"/>
    <mergeCell ref="AB195:AB196"/>
    <mergeCell ref="Q198:Q199"/>
    <mergeCell ref="R198:R199"/>
    <mergeCell ref="Q203:Q204"/>
    <mergeCell ref="AN183:AN189"/>
    <mergeCell ref="S203:S204"/>
    <mergeCell ref="T203:T204"/>
    <mergeCell ref="W198:W199"/>
    <mergeCell ref="W195:W196"/>
    <mergeCell ref="W212:W213"/>
    <mergeCell ref="X212:X213"/>
    <mergeCell ref="W219:W220"/>
    <mergeCell ref="X219:X220"/>
    <mergeCell ref="P195:P196"/>
    <mergeCell ref="Q195:Q196"/>
    <mergeCell ref="R195:R196"/>
    <mergeCell ref="S195:S196"/>
    <mergeCell ref="T195:T196"/>
    <mergeCell ref="U195:U196"/>
    <mergeCell ref="T212:T213"/>
    <mergeCell ref="U212:U213"/>
    <mergeCell ref="U219:U220"/>
    <mergeCell ref="T219:T220"/>
    <mergeCell ref="AE198:AE199"/>
    <mergeCell ref="AE203:AE204"/>
    <mergeCell ref="AE212:AE213"/>
    <mergeCell ref="AE219:AE220"/>
    <mergeCell ref="AH197:AH201"/>
    <mergeCell ref="AI197:AI201"/>
    <mergeCell ref="AG197:AG201"/>
    <mergeCell ref="AE188:AE189"/>
    <mergeCell ref="J195:J196"/>
    <mergeCell ref="M195:M196"/>
    <mergeCell ref="AZ207:AZ213"/>
    <mergeCell ref="BA207:BA213"/>
    <mergeCell ref="AZ214:AZ220"/>
    <mergeCell ref="BA214:BA220"/>
    <mergeCell ref="AW197:AW201"/>
    <mergeCell ref="AX197:AX201"/>
    <mergeCell ref="AY197:AY201"/>
    <mergeCell ref="AY202:AY206"/>
    <mergeCell ref="AZ202:AZ206"/>
    <mergeCell ref="BA202:BA206"/>
    <mergeCell ref="AX202:AX206"/>
    <mergeCell ref="AZ190:AZ196"/>
    <mergeCell ref="BA197:BA201"/>
    <mergeCell ref="AW202:AW206"/>
    <mergeCell ref="AR207:AR213"/>
    <mergeCell ref="AU207:AU213"/>
    <mergeCell ref="AS197:AS201"/>
    <mergeCell ref="AS202:AS206"/>
    <mergeCell ref="AR202:AR206"/>
    <mergeCell ref="AR190:AR196"/>
    <mergeCell ref="AN214:AN220"/>
    <mergeCell ref="N195:N196"/>
    <mergeCell ref="O195:O196"/>
    <mergeCell ref="X198:X199"/>
    <mergeCell ref="U198:U199"/>
    <mergeCell ref="X195:X196"/>
    <mergeCell ref="O219:O220"/>
    <mergeCell ref="P219:P220"/>
    <mergeCell ref="C228:C234"/>
    <mergeCell ref="C235:C241"/>
    <mergeCell ref="D240:D241"/>
    <mergeCell ref="E240:E241"/>
    <mergeCell ref="F240:F241"/>
    <mergeCell ref="G240:G241"/>
    <mergeCell ref="H240:H241"/>
    <mergeCell ref="I261:I262"/>
    <mergeCell ref="J240:J241"/>
    <mergeCell ref="K240:K241"/>
    <mergeCell ref="G247:G248"/>
    <mergeCell ref="H247:H248"/>
    <mergeCell ref="P247:P248"/>
    <mergeCell ref="L247:L248"/>
    <mergeCell ref="M247:M248"/>
    <mergeCell ref="N247:N248"/>
    <mergeCell ref="O247:O248"/>
    <mergeCell ref="I247:I248"/>
    <mergeCell ref="I254:I255"/>
    <mergeCell ref="J254:J255"/>
    <mergeCell ref="C256:C262"/>
    <mergeCell ref="F247:F248"/>
    <mergeCell ref="C242:C248"/>
    <mergeCell ref="C249:C255"/>
    <mergeCell ref="D261:D262"/>
    <mergeCell ref="E261:E262"/>
    <mergeCell ref="F261:F262"/>
    <mergeCell ref="G261:G262"/>
    <mergeCell ref="H261:H262"/>
    <mergeCell ref="O261:O262"/>
    <mergeCell ref="P261:P262"/>
    <mergeCell ref="P254:P255"/>
    <mergeCell ref="N268:N269"/>
    <mergeCell ref="L268:L269"/>
    <mergeCell ref="M268:M269"/>
    <mergeCell ref="P282:P283"/>
    <mergeCell ref="N296:N297"/>
    <mergeCell ref="L282:L283"/>
    <mergeCell ref="M282:M283"/>
    <mergeCell ref="N282:N283"/>
    <mergeCell ref="K254:K255"/>
    <mergeCell ref="L254:L255"/>
    <mergeCell ref="N254:N255"/>
    <mergeCell ref="O254:O255"/>
    <mergeCell ref="L261:L262"/>
    <mergeCell ref="AR197:AR201"/>
    <mergeCell ref="K226:K227"/>
    <mergeCell ref="S212:S213"/>
    <mergeCell ref="L198:L199"/>
    <mergeCell ref="K198:K199"/>
    <mergeCell ref="K212:K213"/>
    <mergeCell ref="S198:S199"/>
    <mergeCell ref="T198:T199"/>
    <mergeCell ref="Q219:Q220"/>
    <mergeCell ref="R219:R220"/>
    <mergeCell ref="S219:S220"/>
    <mergeCell ref="U203:U204"/>
    <mergeCell ref="AJ207:AJ213"/>
    <mergeCell ref="AJ202:AJ206"/>
    <mergeCell ref="AK202:AK206"/>
    <mergeCell ref="N275:N276"/>
    <mergeCell ref="P310:P311"/>
    <mergeCell ref="J268:J269"/>
    <mergeCell ref="K268:K269"/>
    <mergeCell ref="C263:C269"/>
    <mergeCell ref="D268:D269"/>
    <mergeCell ref="E268:E269"/>
    <mergeCell ref="F268:F269"/>
    <mergeCell ref="G268:G269"/>
    <mergeCell ref="H268:H269"/>
    <mergeCell ref="I268:I269"/>
    <mergeCell ref="D275:D276"/>
    <mergeCell ref="I233:I234"/>
    <mergeCell ref="J233:J234"/>
    <mergeCell ref="K233:K234"/>
    <mergeCell ref="I240:I241"/>
    <mergeCell ref="D233:D234"/>
    <mergeCell ref="E233:E234"/>
    <mergeCell ref="F233:F234"/>
    <mergeCell ref="G233:G234"/>
    <mergeCell ref="H233:H234"/>
    <mergeCell ref="J247:J248"/>
    <mergeCell ref="K247:K248"/>
    <mergeCell ref="D247:D248"/>
    <mergeCell ref="E247:E248"/>
    <mergeCell ref="J261:J262"/>
    <mergeCell ref="K261:K262"/>
    <mergeCell ref="O268:O269"/>
    <mergeCell ref="P268:P269"/>
    <mergeCell ref="M254:M255"/>
    <mergeCell ref="M261:M262"/>
    <mergeCell ref="N261:N262"/>
    <mergeCell ref="O303:O304"/>
    <mergeCell ref="P303:P304"/>
    <mergeCell ref="H310:H311"/>
    <mergeCell ref="I310:I311"/>
    <mergeCell ref="J310:J311"/>
    <mergeCell ref="K310:K311"/>
    <mergeCell ref="D303:D304"/>
    <mergeCell ref="C298:C304"/>
    <mergeCell ref="K303:K304"/>
    <mergeCell ref="L303:L304"/>
    <mergeCell ref="M303:M304"/>
    <mergeCell ref="O275:O276"/>
    <mergeCell ref="P275:P276"/>
    <mergeCell ref="K275:K276"/>
    <mergeCell ref="L275:L276"/>
    <mergeCell ref="M275:M276"/>
    <mergeCell ref="O296:O297"/>
    <mergeCell ref="P296:P297"/>
    <mergeCell ref="J282:J283"/>
    <mergeCell ref="K282:K283"/>
    <mergeCell ref="N289:N290"/>
    <mergeCell ref="O289:O290"/>
    <mergeCell ref="P289:P290"/>
    <mergeCell ref="D289:D290"/>
    <mergeCell ref="E289:E290"/>
    <mergeCell ref="F289:F290"/>
    <mergeCell ref="G289:G290"/>
    <mergeCell ref="H289:H290"/>
    <mergeCell ref="I289:I290"/>
    <mergeCell ref="O282:O283"/>
    <mergeCell ref="E275:E276"/>
    <mergeCell ref="F275:F276"/>
    <mergeCell ref="C305:C311"/>
    <mergeCell ref="C312:C318"/>
    <mergeCell ref="E331:E332"/>
    <mergeCell ref="J331:J332"/>
    <mergeCell ref="C319:C325"/>
    <mergeCell ref="D324:D325"/>
    <mergeCell ref="I296:I297"/>
    <mergeCell ref="J296:J297"/>
    <mergeCell ref="M289:M290"/>
    <mergeCell ref="J289:J290"/>
    <mergeCell ref="K289:K290"/>
    <mergeCell ref="L289:L290"/>
    <mergeCell ref="H254:H255"/>
    <mergeCell ref="K296:K297"/>
    <mergeCell ref="L296:L297"/>
    <mergeCell ref="M296:M297"/>
    <mergeCell ref="D296:D297"/>
    <mergeCell ref="D310:D311"/>
    <mergeCell ref="D317:D318"/>
    <mergeCell ref="C270:C276"/>
    <mergeCell ref="E282:E283"/>
    <mergeCell ref="F282:F283"/>
    <mergeCell ref="G282:G283"/>
    <mergeCell ref="H282:H283"/>
    <mergeCell ref="I282:I283"/>
    <mergeCell ref="D282:D283"/>
    <mergeCell ref="H317:H318"/>
    <mergeCell ref="H275:H276"/>
    <mergeCell ref="I275:I276"/>
    <mergeCell ref="C277:C283"/>
    <mergeCell ref="C284:C290"/>
    <mergeCell ref="E303:E304"/>
    <mergeCell ref="O331:O332"/>
    <mergeCell ref="P331:P332"/>
    <mergeCell ref="H331:H332"/>
    <mergeCell ref="I331:I332"/>
    <mergeCell ref="K331:K332"/>
    <mergeCell ref="L331:L332"/>
    <mergeCell ref="M331:M332"/>
    <mergeCell ref="N317:N318"/>
    <mergeCell ref="I317:I318"/>
    <mergeCell ref="J317:J318"/>
    <mergeCell ref="K317:K318"/>
    <mergeCell ref="L317:L318"/>
    <mergeCell ref="E296:E297"/>
    <mergeCell ref="F296:F297"/>
    <mergeCell ref="G296:G297"/>
    <mergeCell ref="H296:H297"/>
    <mergeCell ref="J324:J325"/>
    <mergeCell ref="K324:K325"/>
    <mergeCell ref="L324:L325"/>
    <mergeCell ref="E324:E325"/>
    <mergeCell ref="F324:F325"/>
    <mergeCell ref="G324:G325"/>
    <mergeCell ref="H324:H325"/>
    <mergeCell ref="I324:I325"/>
    <mergeCell ref="N303:N304"/>
    <mergeCell ref="L310:L311"/>
    <mergeCell ref="F310:F311"/>
    <mergeCell ref="G310:G311"/>
    <mergeCell ref="E310:E311"/>
    <mergeCell ref="G317:G318"/>
    <mergeCell ref="O317:O318"/>
    <mergeCell ref="P317:P318"/>
    <mergeCell ref="P167:P168"/>
    <mergeCell ref="L203:L204"/>
    <mergeCell ref="K203:K204"/>
    <mergeCell ref="D198:D199"/>
    <mergeCell ref="E198:E199"/>
    <mergeCell ref="F198:F199"/>
    <mergeCell ref="G198:G199"/>
    <mergeCell ref="H198:H199"/>
    <mergeCell ref="I198:I199"/>
    <mergeCell ref="D203:D204"/>
    <mergeCell ref="F188:F189"/>
    <mergeCell ref="G188:G189"/>
    <mergeCell ref="H188:H189"/>
    <mergeCell ref="I188:I189"/>
    <mergeCell ref="J188:J189"/>
    <mergeCell ref="D188:D189"/>
    <mergeCell ref="E317:E318"/>
    <mergeCell ref="F317:F318"/>
    <mergeCell ref="P181:P182"/>
    <mergeCell ref="P188:P189"/>
    <mergeCell ref="N181:N182"/>
    <mergeCell ref="M188:M189"/>
    <mergeCell ref="K219:K220"/>
    <mergeCell ref="D195:D196"/>
    <mergeCell ref="E195:E196"/>
    <mergeCell ref="F195:F196"/>
    <mergeCell ref="G195:G196"/>
    <mergeCell ref="H195:H196"/>
    <mergeCell ref="I195:I196"/>
    <mergeCell ref="D212:D213"/>
    <mergeCell ref="D219:D220"/>
    <mergeCell ref="N188:N189"/>
    <mergeCell ref="P160:P161"/>
    <mergeCell ref="I151:I152"/>
    <mergeCell ref="J151:J152"/>
    <mergeCell ref="I160:I161"/>
    <mergeCell ref="M181:M182"/>
    <mergeCell ref="M174:M175"/>
    <mergeCell ref="N174:N175"/>
    <mergeCell ref="L233:L234"/>
    <mergeCell ref="L240:L241"/>
    <mergeCell ref="M345:M346"/>
    <mergeCell ref="N345:N346"/>
    <mergeCell ref="O345:O346"/>
    <mergeCell ref="I338:I339"/>
    <mergeCell ref="H345:H346"/>
    <mergeCell ref="I345:I346"/>
    <mergeCell ref="J160:J161"/>
    <mergeCell ref="K160:K161"/>
    <mergeCell ref="P338:P339"/>
    <mergeCell ref="L345:L346"/>
    <mergeCell ref="J345:J346"/>
    <mergeCell ref="K345:K346"/>
    <mergeCell ref="J338:J339"/>
    <mergeCell ref="K338:K339"/>
    <mergeCell ref="N324:N325"/>
    <mergeCell ref="M324:M325"/>
    <mergeCell ref="O324:O325"/>
    <mergeCell ref="P324:P325"/>
    <mergeCell ref="M310:M311"/>
    <mergeCell ref="N310:N311"/>
    <mergeCell ref="O310:O311"/>
    <mergeCell ref="M317:M318"/>
    <mergeCell ref="J203:J204"/>
    <mergeCell ref="C143:C149"/>
    <mergeCell ref="D151:D152"/>
    <mergeCell ref="E151:E152"/>
    <mergeCell ref="F151:F152"/>
    <mergeCell ref="G151:G152"/>
    <mergeCell ref="H151:H152"/>
    <mergeCell ref="N331:N332"/>
    <mergeCell ref="L338:L339"/>
    <mergeCell ref="M338:M339"/>
    <mergeCell ref="N338:N339"/>
    <mergeCell ref="O338:O339"/>
    <mergeCell ref="F338:F339"/>
    <mergeCell ref="J134:J135"/>
    <mergeCell ref="K134:K135"/>
    <mergeCell ref="I348:I349"/>
    <mergeCell ref="J348:J349"/>
    <mergeCell ref="K348:K349"/>
    <mergeCell ref="L348:L349"/>
    <mergeCell ref="M348:M349"/>
    <mergeCell ref="N348:N349"/>
    <mergeCell ref="O348:O349"/>
    <mergeCell ref="N160:N161"/>
    <mergeCell ref="O160:O161"/>
    <mergeCell ref="M167:M168"/>
    <mergeCell ref="N167:N168"/>
    <mergeCell ref="O167:O168"/>
    <mergeCell ref="D331:D332"/>
    <mergeCell ref="C326:C332"/>
    <mergeCell ref="D338:D339"/>
    <mergeCell ref="E338:E339"/>
    <mergeCell ref="D345:D346"/>
    <mergeCell ref="E345:E346"/>
    <mergeCell ref="E181:E182"/>
    <mergeCell ref="F181:F182"/>
    <mergeCell ref="G181:G182"/>
    <mergeCell ref="H181:H182"/>
    <mergeCell ref="I181:I182"/>
    <mergeCell ref="J181:J182"/>
    <mergeCell ref="J226:J227"/>
    <mergeCell ref="I113:I114"/>
    <mergeCell ref="J219:J220"/>
    <mergeCell ref="K151:K152"/>
    <mergeCell ref="L181:L182"/>
    <mergeCell ref="K181:K182"/>
    <mergeCell ref="D174:D175"/>
    <mergeCell ref="L160:L161"/>
    <mergeCell ref="D148:D149"/>
    <mergeCell ref="E148:E149"/>
    <mergeCell ref="F148:F149"/>
    <mergeCell ref="G148:G149"/>
    <mergeCell ref="H148:H149"/>
    <mergeCell ref="K148:K149"/>
    <mergeCell ref="D141:D142"/>
    <mergeCell ref="E141:E142"/>
    <mergeCell ref="F141:F142"/>
    <mergeCell ref="G141:G142"/>
    <mergeCell ref="H141:H142"/>
    <mergeCell ref="D134:D135"/>
    <mergeCell ref="E134:E135"/>
    <mergeCell ref="G226:G227"/>
    <mergeCell ref="K195:K196"/>
    <mergeCell ref="L195:L196"/>
    <mergeCell ref="J198:J199"/>
    <mergeCell ref="J212:J213"/>
    <mergeCell ref="D348:D349"/>
    <mergeCell ref="E348:E349"/>
    <mergeCell ref="F348:F349"/>
    <mergeCell ref="G338:G339"/>
    <mergeCell ref="H338:H339"/>
    <mergeCell ref="H357:H358"/>
    <mergeCell ref="I357:I358"/>
    <mergeCell ref="G348:G349"/>
    <mergeCell ref="H348:H349"/>
    <mergeCell ref="F345:F346"/>
    <mergeCell ref="J357:J358"/>
    <mergeCell ref="E212:E213"/>
    <mergeCell ref="F212:F213"/>
    <mergeCell ref="G212:G213"/>
    <mergeCell ref="H212:H213"/>
    <mergeCell ref="H226:H227"/>
    <mergeCell ref="I212:I213"/>
    <mergeCell ref="I219:I220"/>
    <mergeCell ref="I226:I227"/>
    <mergeCell ref="G345:G346"/>
    <mergeCell ref="G303:G304"/>
    <mergeCell ref="H303:H304"/>
    <mergeCell ref="J303:J304"/>
    <mergeCell ref="F303:F304"/>
    <mergeCell ref="I303:I304"/>
    <mergeCell ref="D254:D255"/>
    <mergeCell ref="E254:E255"/>
    <mergeCell ref="F254:F255"/>
    <mergeCell ref="G254:G255"/>
    <mergeCell ref="G275:G276"/>
    <mergeCell ref="J275:J276"/>
    <mergeCell ref="C221:C227"/>
    <mergeCell ref="C214:C220"/>
    <mergeCell ref="C291:C297"/>
    <mergeCell ref="C347:C351"/>
    <mergeCell ref="F331:F332"/>
    <mergeCell ref="G331:G332"/>
    <mergeCell ref="U296:U297"/>
    <mergeCell ref="S296:S297"/>
    <mergeCell ref="Q233:Q234"/>
    <mergeCell ref="B372:D372"/>
    <mergeCell ref="B373:D373"/>
    <mergeCell ref="A366:C368"/>
    <mergeCell ref="B371:D371"/>
    <mergeCell ref="A361:A365"/>
    <mergeCell ref="B361:B365"/>
    <mergeCell ref="C361:C365"/>
    <mergeCell ref="E372:R372"/>
    <mergeCell ref="E371:R371"/>
    <mergeCell ref="E373:R373"/>
    <mergeCell ref="R338:R339"/>
    <mergeCell ref="Q345:Q346"/>
    <mergeCell ref="R345:R346"/>
    <mergeCell ref="A352:A355"/>
    <mergeCell ref="B352:B355"/>
    <mergeCell ref="C352:C355"/>
    <mergeCell ref="Q348:Q349"/>
    <mergeCell ref="N362:N363"/>
    <mergeCell ref="O362:O363"/>
    <mergeCell ref="C333:C339"/>
    <mergeCell ref="C340:C346"/>
    <mergeCell ref="D181:D182"/>
    <mergeCell ref="C183:C189"/>
    <mergeCell ref="C176:C182"/>
    <mergeCell ref="E203:E204"/>
    <mergeCell ref="F203:F204"/>
    <mergeCell ref="G203:G204"/>
    <mergeCell ref="H203:H204"/>
    <mergeCell ref="Q188:Q189"/>
    <mergeCell ref="R188:R189"/>
    <mergeCell ref="L219:L220"/>
    <mergeCell ref="F226:F227"/>
    <mergeCell ref="R324:R325"/>
    <mergeCell ref="M233:M234"/>
    <mergeCell ref="M240:M241"/>
    <mergeCell ref="AB254:AB255"/>
    <mergeCell ref="A207:A351"/>
    <mergeCell ref="B207:B351"/>
    <mergeCell ref="AB282:AB283"/>
    <mergeCell ref="Z282:Z283"/>
    <mergeCell ref="AA282:AA283"/>
    <mergeCell ref="AA275:AA276"/>
    <mergeCell ref="AB275:AB276"/>
    <mergeCell ref="X226:X227"/>
    <mergeCell ref="Y226:Y227"/>
    <mergeCell ref="Z226:Z227"/>
    <mergeCell ref="AA226:AA227"/>
    <mergeCell ref="Y247:Y248"/>
    <mergeCell ref="Z247:Z248"/>
    <mergeCell ref="AB240:AB241"/>
    <mergeCell ref="Q282:Q283"/>
    <mergeCell ref="Q289:Q290"/>
    <mergeCell ref="C207:C213"/>
    <mergeCell ref="K167:K168"/>
    <mergeCell ref="L167:L168"/>
    <mergeCell ref="L174:L175"/>
    <mergeCell ref="I174:I175"/>
    <mergeCell ref="J174:J175"/>
    <mergeCell ref="K174:K175"/>
    <mergeCell ref="L188:L189"/>
    <mergeCell ref="K188:K189"/>
    <mergeCell ref="O188:O189"/>
    <mergeCell ref="O181:O182"/>
    <mergeCell ref="R233:R234"/>
    <mergeCell ref="Q247:Q248"/>
    <mergeCell ref="R247:R248"/>
    <mergeCell ref="C162:C168"/>
    <mergeCell ref="C155:C161"/>
    <mergeCell ref="D167:D168"/>
    <mergeCell ref="E167:E168"/>
    <mergeCell ref="F167:F168"/>
    <mergeCell ref="G167:G168"/>
    <mergeCell ref="H167:H168"/>
    <mergeCell ref="D160:D161"/>
    <mergeCell ref="D226:D227"/>
    <mergeCell ref="E226:E227"/>
    <mergeCell ref="E160:E161"/>
    <mergeCell ref="F160:F161"/>
    <mergeCell ref="G160:G161"/>
    <mergeCell ref="H160:H161"/>
    <mergeCell ref="E174:E175"/>
    <mergeCell ref="F174:F175"/>
    <mergeCell ref="G174:G175"/>
    <mergeCell ref="H174:H175"/>
    <mergeCell ref="E188:E189"/>
    <mergeCell ref="AB268:AB269"/>
    <mergeCell ref="AC268:AC269"/>
    <mergeCell ref="AD268:AD269"/>
    <mergeCell ref="AB261:AB262"/>
    <mergeCell ref="AE261:AE262"/>
    <mergeCell ref="AE268:AE269"/>
    <mergeCell ref="AE275:AE276"/>
    <mergeCell ref="AE282:AE283"/>
    <mergeCell ref="AG263:AG269"/>
    <mergeCell ref="AG270:AG276"/>
    <mergeCell ref="AG277:AG283"/>
    <mergeCell ref="AK270:AK276"/>
    <mergeCell ref="AK263:AK269"/>
    <mergeCell ref="AH270:AH276"/>
    <mergeCell ref="AI270:AI276"/>
    <mergeCell ref="AJ270:AJ276"/>
    <mergeCell ref="A10:A206"/>
    <mergeCell ref="B10:B206"/>
    <mergeCell ref="C202:C206"/>
    <mergeCell ref="C197:C201"/>
    <mergeCell ref="C190:C196"/>
    <mergeCell ref="C169:C175"/>
    <mergeCell ref="C150:C154"/>
    <mergeCell ref="E219:E220"/>
    <mergeCell ref="F219:F220"/>
    <mergeCell ref="G219:G220"/>
    <mergeCell ref="H219:H220"/>
    <mergeCell ref="M160:M161"/>
    <mergeCell ref="O174:O175"/>
    <mergeCell ref="P174:P175"/>
    <mergeCell ref="I167:I168"/>
    <mergeCell ref="J167:J168"/>
    <mergeCell ref="AN263:AN269"/>
    <mergeCell ref="AO263:AO269"/>
    <mergeCell ref="AL242:AL248"/>
    <mergeCell ref="AL249:AL255"/>
    <mergeCell ref="AM249:AM255"/>
    <mergeCell ref="AN249:AN255"/>
    <mergeCell ref="AO249:AO255"/>
    <mergeCell ref="AM256:AM262"/>
    <mergeCell ref="AM263:AM269"/>
    <mergeCell ref="AL263:AL269"/>
    <mergeCell ref="AA254:AA255"/>
    <mergeCell ref="AH242:AH248"/>
    <mergeCell ref="AI242:AI248"/>
    <mergeCell ref="AH249:AH255"/>
    <mergeCell ref="AI249:AI255"/>
    <mergeCell ref="AJ249:AJ255"/>
    <mergeCell ref="AC254:AC255"/>
    <mergeCell ref="AD254:AD255"/>
    <mergeCell ref="V254:V255"/>
    <mergeCell ref="AE254:AE255"/>
    <mergeCell ref="AG242:AG248"/>
    <mergeCell ref="AG249:AG255"/>
    <mergeCell ref="AA247:AA248"/>
    <mergeCell ref="AB247:AB248"/>
    <mergeCell ref="AC247:AC248"/>
    <mergeCell ref="AH263:AH269"/>
    <mergeCell ref="AI263:AI269"/>
    <mergeCell ref="AJ263:AJ269"/>
    <mergeCell ref="AA268:AA269"/>
    <mergeCell ref="V261:V262"/>
    <mergeCell ref="AG256:AG262"/>
    <mergeCell ref="AC261:AC262"/>
    <mergeCell ref="AZ197:AZ201"/>
    <mergeCell ref="AJ221:AJ227"/>
    <mergeCell ref="Q174:Q175"/>
    <mergeCell ref="S174:S175"/>
    <mergeCell ref="Q160:Q161"/>
    <mergeCell ref="R160:R161"/>
    <mergeCell ref="S160:S161"/>
    <mergeCell ref="T160:T161"/>
    <mergeCell ref="U160:U161"/>
    <mergeCell ref="Q167:Q168"/>
    <mergeCell ref="T167:T168"/>
    <mergeCell ref="U167:U168"/>
    <mergeCell ref="T174:T175"/>
    <mergeCell ref="U174:U175"/>
    <mergeCell ref="R181:R182"/>
    <mergeCell ref="S181:S182"/>
    <mergeCell ref="AB226:AB227"/>
    <mergeCell ref="AC226:AC227"/>
    <mergeCell ref="AD226:AD227"/>
    <mergeCell ref="W226:W227"/>
    <mergeCell ref="AL221:AL227"/>
    <mergeCell ref="AG221:AG227"/>
    <mergeCell ref="Q181:Q182"/>
    <mergeCell ref="W188:W189"/>
    <mergeCell ref="X188:X189"/>
    <mergeCell ref="Y188:Y189"/>
    <mergeCell ref="Z188:Z189"/>
    <mergeCell ref="U188:U189"/>
    <mergeCell ref="AU249:AU255"/>
    <mergeCell ref="AR256:AR262"/>
    <mergeCell ref="X174:X175"/>
    <mergeCell ref="AC181:AC182"/>
    <mergeCell ref="AD181:AD182"/>
    <mergeCell ref="AC167:AC168"/>
    <mergeCell ref="R167:R168"/>
    <mergeCell ref="S167:S168"/>
    <mergeCell ref="R174:R175"/>
    <mergeCell ref="AH221:AH227"/>
    <mergeCell ref="AK249:AK255"/>
    <mergeCell ref="AT202:AT206"/>
    <mergeCell ref="AU202:AU206"/>
    <mergeCell ref="AV202:AV206"/>
    <mergeCell ref="AU214:AU220"/>
    <mergeCell ref="AR214:AR220"/>
    <mergeCell ref="AR176:AR182"/>
    <mergeCell ref="AR183:AR189"/>
    <mergeCell ref="AU183:AU189"/>
    <mergeCell ref="AU190:AU196"/>
    <mergeCell ref="AT197:AT201"/>
    <mergeCell ref="AU197:AU201"/>
    <mergeCell ref="AV197:AV201"/>
    <mergeCell ref="AE233:AE234"/>
    <mergeCell ref="AD261:AD262"/>
    <mergeCell ref="S188:S189"/>
    <mergeCell ref="T188:T189"/>
    <mergeCell ref="AK207:AK213"/>
    <mergeCell ref="AE195:AE196"/>
    <mergeCell ref="R203:R204"/>
    <mergeCell ref="AJ183:AJ189"/>
    <mergeCell ref="AO202:AO206"/>
    <mergeCell ref="AZ291:AZ297"/>
    <mergeCell ref="BA291:BA297"/>
    <mergeCell ref="AR270:AR276"/>
    <mergeCell ref="AR277:AR283"/>
    <mergeCell ref="AU277:AU283"/>
    <mergeCell ref="AR284:AR290"/>
    <mergeCell ref="AU284:AU290"/>
    <mergeCell ref="AR291:AR297"/>
    <mergeCell ref="AU291:AU297"/>
    <mergeCell ref="BA277:BA283"/>
    <mergeCell ref="BA284:BA290"/>
    <mergeCell ref="AZ284:AZ290"/>
    <mergeCell ref="AZ221:AZ227"/>
    <mergeCell ref="BA221:BA227"/>
    <mergeCell ref="AM221:AM227"/>
    <mergeCell ref="AN221:AN227"/>
    <mergeCell ref="AU221:AU227"/>
    <mergeCell ref="AO221:AO227"/>
    <mergeCell ref="AR221:AR227"/>
    <mergeCell ref="AM228:AM234"/>
    <mergeCell ref="AN228:AN234"/>
    <mergeCell ref="AO228:AO234"/>
    <mergeCell ref="AR228:AR234"/>
    <mergeCell ref="AU228:AU234"/>
    <mergeCell ref="AZ228:AZ234"/>
    <mergeCell ref="AU235:AU241"/>
    <mergeCell ref="AZ235:AZ241"/>
    <mergeCell ref="BA235:BA241"/>
    <mergeCell ref="AZ242:AZ248"/>
    <mergeCell ref="AZ249:AZ255"/>
    <mergeCell ref="BA249:BA255"/>
    <mergeCell ref="AR249:AR255"/>
    <mergeCell ref="AI221:AI227"/>
    <mergeCell ref="AK221:AK227"/>
    <mergeCell ref="BA228:BA234"/>
    <mergeCell ref="AM277:AM283"/>
    <mergeCell ref="AN277:AN283"/>
    <mergeCell ref="AO277:AO283"/>
    <mergeCell ref="AN256:AN262"/>
    <mergeCell ref="AO256:AO262"/>
    <mergeCell ref="AH256:AH262"/>
    <mergeCell ref="AI256:AI262"/>
    <mergeCell ref="AJ256:AJ262"/>
    <mergeCell ref="AK256:AK262"/>
    <mergeCell ref="AL256:AL262"/>
    <mergeCell ref="AO242:AO248"/>
    <mergeCell ref="AR242:AR248"/>
    <mergeCell ref="AR235:AR241"/>
    <mergeCell ref="BA256:BA262"/>
    <mergeCell ref="AZ256:AZ262"/>
    <mergeCell ref="AU270:AU276"/>
    <mergeCell ref="BA270:BA276"/>
    <mergeCell ref="AR263:AR269"/>
    <mergeCell ref="AU263:AU269"/>
    <mergeCell ref="BA263:BA269"/>
    <mergeCell ref="AU242:AU248"/>
    <mergeCell ref="BA242:BA248"/>
    <mergeCell ref="AU256:AU262"/>
    <mergeCell ref="AZ270:AZ276"/>
    <mergeCell ref="AZ263:AZ269"/>
    <mergeCell ref="AZ277:AZ283"/>
    <mergeCell ref="AL277:AL283"/>
    <mergeCell ref="AL270:AL276"/>
    <mergeCell ref="AM270:AM276"/>
    <mergeCell ref="W203:W204"/>
    <mergeCell ref="X203:X204"/>
    <mergeCell ref="AI207:AI213"/>
    <mergeCell ref="AG202:AG206"/>
    <mergeCell ref="AH202:AH206"/>
    <mergeCell ref="AI202:AI206"/>
    <mergeCell ref="AH207:AH213"/>
    <mergeCell ref="AF207:AF213"/>
    <mergeCell ref="AA219:AA220"/>
    <mergeCell ref="AB219:AB220"/>
    <mergeCell ref="AC219:AC220"/>
    <mergeCell ref="AD219:AD220"/>
    <mergeCell ref="Y219:Y220"/>
    <mergeCell ref="Z219:Z220"/>
    <mergeCell ref="Z203:Z204"/>
    <mergeCell ref="Z212:Z213"/>
    <mergeCell ref="AA212:AA213"/>
    <mergeCell ref="AB212:AB213"/>
    <mergeCell ref="AC212:AC213"/>
    <mergeCell ref="AD212:AD213"/>
    <mergeCell ref="Y212:Y213"/>
    <mergeCell ref="AC240:AC241"/>
    <mergeCell ref="AD240:AD241"/>
    <mergeCell ref="AE240:AE241"/>
    <mergeCell ref="AE247:AE248"/>
    <mergeCell ref="AN235:AN241"/>
    <mergeCell ref="AO235:AO241"/>
    <mergeCell ref="AH235:AH241"/>
    <mergeCell ref="AI235:AI241"/>
    <mergeCell ref="AJ235:AJ241"/>
    <mergeCell ref="AK235:AK241"/>
    <mergeCell ref="AG235:AG241"/>
    <mergeCell ref="V240:V241"/>
    <mergeCell ref="V247:V248"/>
    <mergeCell ref="AL235:AL241"/>
    <mergeCell ref="AJ242:AJ248"/>
    <mergeCell ref="AA233:AA234"/>
    <mergeCell ref="AB233:AB234"/>
    <mergeCell ref="AA240:AA241"/>
    <mergeCell ref="AN242:AN248"/>
    <mergeCell ref="AG228:AG234"/>
    <mergeCell ref="AH228:AH234"/>
    <mergeCell ref="AM235:AM241"/>
    <mergeCell ref="AK242:AK248"/>
    <mergeCell ref="AM242:AM248"/>
    <mergeCell ref="V233:V234"/>
    <mergeCell ref="AD247:AD248"/>
    <mergeCell ref="AI228:AI234"/>
    <mergeCell ref="AJ228:AJ234"/>
    <mergeCell ref="AK228:AK234"/>
    <mergeCell ref="AL228:AL234"/>
    <mergeCell ref="AC233:AC234"/>
    <mergeCell ref="AD233:AD234"/>
    <mergeCell ref="Q296:Q297"/>
    <mergeCell ref="R296:R297"/>
    <mergeCell ref="Q261:Q262"/>
    <mergeCell ref="R261:R262"/>
    <mergeCell ref="Q268:Q269"/>
    <mergeCell ref="R268:R269"/>
    <mergeCell ref="Q275:Q276"/>
    <mergeCell ref="R275:R276"/>
    <mergeCell ref="R282:R283"/>
    <mergeCell ref="S289:S290"/>
    <mergeCell ref="T289:T290"/>
    <mergeCell ref="U289:U290"/>
    <mergeCell ref="S261:S262"/>
    <mergeCell ref="T261:T262"/>
    <mergeCell ref="S275:S276"/>
    <mergeCell ref="T275:T276"/>
    <mergeCell ref="T296:T297"/>
    <mergeCell ref="AO270:AO276"/>
    <mergeCell ref="R289:R290"/>
    <mergeCell ref="AE289:AE290"/>
    <mergeCell ref="AE296:AE297"/>
    <mergeCell ref="AG284:AG290"/>
    <mergeCell ref="AH284:AH290"/>
    <mergeCell ref="AH277:AH283"/>
    <mergeCell ref="AI277:AI283"/>
    <mergeCell ref="AJ277:AJ283"/>
    <mergeCell ref="AK277:AK283"/>
    <mergeCell ref="W296:W297"/>
    <mergeCell ref="X296:X297"/>
    <mergeCell ref="Y296:Y297"/>
    <mergeCell ref="Z296:Z297"/>
    <mergeCell ref="W289:W290"/>
    <mergeCell ref="X289:X290"/>
    <mergeCell ref="AA289:AA290"/>
    <mergeCell ref="AN270:AN276"/>
    <mergeCell ref="AC275:AC276"/>
    <mergeCell ref="AD275:AD276"/>
    <mergeCell ref="Z275:Z276"/>
    <mergeCell ref="AC282:AC283"/>
    <mergeCell ref="AD282:AD283"/>
    <mergeCell ref="BA312:BA318"/>
    <mergeCell ref="AZ312:AZ318"/>
    <mergeCell ref="AH340:AH346"/>
    <mergeCell ref="AH347:AH351"/>
    <mergeCell ref="AV347:AV351"/>
    <mergeCell ref="AW347:AW351"/>
    <mergeCell ref="AX347:AX351"/>
    <mergeCell ref="AZ352:AZ355"/>
    <mergeCell ref="BA352:BA355"/>
    <mergeCell ref="AI305:AI311"/>
    <mergeCell ref="AJ305:AJ311"/>
    <mergeCell ref="AM312:AM318"/>
    <mergeCell ref="AN312:AN318"/>
    <mergeCell ref="AO312:AO318"/>
    <mergeCell ref="AH312:AH318"/>
    <mergeCell ref="AL326:AL332"/>
    <mergeCell ref="AM326:AM332"/>
    <mergeCell ref="AN326:AN332"/>
    <mergeCell ref="AO326:AO332"/>
    <mergeCell ref="AM319:AM325"/>
    <mergeCell ref="AN319:AN325"/>
    <mergeCell ref="AR326:AR332"/>
    <mergeCell ref="AR319:AR325"/>
    <mergeCell ref="AZ326:AZ332"/>
    <mergeCell ref="AZ319:AZ325"/>
    <mergeCell ref="AH326:AH332"/>
    <mergeCell ref="AI326:AI332"/>
    <mergeCell ref="AI312:AI318"/>
    <mergeCell ref="AU326:AU332"/>
    <mergeCell ref="AO319:AO325"/>
    <mergeCell ref="Z261:Z262"/>
    <mergeCell ref="AA261:AA262"/>
    <mergeCell ref="AI340:AI346"/>
    <mergeCell ref="AJ340:AJ346"/>
    <mergeCell ref="AI347:AI351"/>
    <mergeCell ref="AJ347:AJ351"/>
    <mergeCell ref="AI352:AI355"/>
    <mergeCell ref="AJ352:AJ355"/>
    <mergeCell ref="AK340:AK346"/>
    <mergeCell ref="AL340:AL346"/>
    <mergeCell ref="AK347:AK351"/>
    <mergeCell ref="AL347:AL351"/>
    <mergeCell ref="AM347:AM351"/>
    <mergeCell ref="AL352:AL355"/>
    <mergeCell ref="AK352:AK355"/>
    <mergeCell ref="AE331:AE332"/>
    <mergeCell ref="AE338:AE339"/>
    <mergeCell ref="AL319:AL325"/>
    <mergeCell ref="AK326:AK332"/>
    <mergeCell ref="AK319:AK325"/>
    <mergeCell ref="AM333:AM339"/>
    <mergeCell ref="AG312:AG318"/>
    <mergeCell ref="AJ312:AJ318"/>
    <mergeCell ref="AG319:AG325"/>
    <mergeCell ref="AL333:AL339"/>
    <mergeCell ref="AG326:AG332"/>
    <mergeCell ref="AC289:AC290"/>
    <mergeCell ref="AB289:AB290"/>
    <mergeCell ref="AH291:AH297"/>
    <mergeCell ref="AI291:AI297"/>
    <mergeCell ref="AI284:AI290"/>
    <mergeCell ref="AJ284:AJ290"/>
    <mergeCell ref="BA347:BA351"/>
    <mergeCell ref="BA356:BA360"/>
    <mergeCell ref="AU356:AU360"/>
    <mergeCell ref="AV356:AV360"/>
    <mergeCell ref="AW356:AW360"/>
    <mergeCell ref="AX356:AX360"/>
    <mergeCell ref="AY356:AY360"/>
    <mergeCell ref="AZ356:AZ360"/>
    <mergeCell ref="BA326:BA332"/>
    <mergeCell ref="AZ333:AZ339"/>
    <mergeCell ref="BA333:BA339"/>
    <mergeCell ref="BA340:BA346"/>
    <mergeCell ref="AZ340:AZ346"/>
    <mergeCell ref="AZ347:AZ351"/>
    <mergeCell ref="AY347:AY351"/>
    <mergeCell ref="AH356:AH360"/>
    <mergeCell ref="AI356:AI360"/>
    <mergeCell ref="AM356:AM360"/>
    <mergeCell ref="AN356:AN360"/>
    <mergeCell ref="AM352:AM355"/>
    <mergeCell ref="AO356:AO360"/>
    <mergeCell ref="AP356:AP360"/>
    <mergeCell ref="AS356:AS360"/>
    <mergeCell ref="AT356:AT360"/>
    <mergeCell ref="AJ326:AJ332"/>
    <mergeCell ref="AN333:AN339"/>
    <mergeCell ref="AO333:AO339"/>
    <mergeCell ref="AR333:AR339"/>
    <mergeCell ref="AU333:AU339"/>
    <mergeCell ref="Q226:Q227"/>
    <mergeCell ref="R226:R227"/>
    <mergeCell ref="S226:S227"/>
    <mergeCell ref="T226:T227"/>
    <mergeCell ref="U226:U227"/>
    <mergeCell ref="T240:T241"/>
    <mergeCell ref="R240:R241"/>
    <mergeCell ref="S240:S241"/>
    <mergeCell ref="Y254:Y255"/>
    <mergeCell ref="Z254:Z255"/>
    <mergeCell ref="Q254:Q255"/>
    <mergeCell ref="R254:R255"/>
    <mergeCell ref="S254:S255"/>
    <mergeCell ref="T254:T255"/>
    <mergeCell ref="U254:U255"/>
    <mergeCell ref="Y268:Y269"/>
    <mergeCell ref="Z268:Z269"/>
    <mergeCell ref="Y233:Y234"/>
    <mergeCell ref="Z233:Z234"/>
    <mergeCell ref="Y240:Y241"/>
    <mergeCell ref="Z240:Z241"/>
    <mergeCell ref="T247:T248"/>
    <mergeCell ref="Q240:Q241"/>
    <mergeCell ref="U247:U248"/>
    <mergeCell ref="W247:W248"/>
    <mergeCell ref="X247:X248"/>
    <mergeCell ref="W254:W255"/>
    <mergeCell ref="X254:X255"/>
    <mergeCell ref="W261:W262"/>
    <mergeCell ref="S233:S234"/>
    <mergeCell ref="T233:T234"/>
    <mergeCell ref="T268:T269"/>
    <mergeCell ref="U268:U269"/>
    <mergeCell ref="W268:W269"/>
    <mergeCell ref="X268:X269"/>
    <mergeCell ref="S268:S269"/>
    <mergeCell ref="U240:U241"/>
    <mergeCell ref="W240:W241"/>
    <mergeCell ref="X240:X241"/>
    <mergeCell ref="W233:W234"/>
    <mergeCell ref="X233:X234"/>
    <mergeCell ref="U233:U234"/>
    <mergeCell ref="Y282:Y283"/>
    <mergeCell ref="S282:S283"/>
    <mergeCell ref="T282:T283"/>
    <mergeCell ref="U282:U283"/>
    <mergeCell ref="U261:U262"/>
    <mergeCell ref="U275:U276"/>
    <mergeCell ref="W275:W276"/>
    <mergeCell ref="X275:X276"/>
    <mergeCell ref="Y275:Y276"/>
    <mergeCell ref="Y261:Y262"/>
    <mergeCell ref="W282:W283"/>
    <mergeCell ref="X282:X283"/>
    <mergeCell ref="S247:S248"/>
    <mergeCell ref="X261:X262"/>
    <mergeCell ref="BA305:BA311"/>
    <mergeCell ref="AN298:AN304"/>
    <mergeCell ref="AO298:AO304"/>
    <mergeCell ref="AZ305:AZ311"/>
    <mergeCell ref="AL305:AL311"/>
    <mergeCell ref="AM305:AM311"/>
    <mergeCell ref="AN305:AN311"/>
    <mergeCell ref="AZ298:AZ304"/>
    <mergeCell ref="BA298:BA304"/>
    <mergeCell ref="AA296:AA297"/>
    <mergeCell ref="AU298:AU304"/>
    <mergeCell ref="AL298:AL304"/>
    <mergeCell ref="AM298:AM304"/>
    <mergeCell ref="AR298:AR304"/>
    <mergeCell ref="AA303:AA304"/>
    <mergeCell ref="AB303:AB304"/>
    <mergeCell ref="V289:V290"/>
    <mergeCell ref="AF284:AF290"/>
    <mergeCell ref="AF291:AF297"/>
    <mergeCell ref="AE303:AE304"/>
    <mergeCell ref="V303:V304"/>
    <mergeCell ref="AF298:AF304"/>
    <mergeCell ref="AK284:AK290"/>
    <mergeCell ref="AL284:AL290"/>
    <mergeCell ref="AM291:AM297"/>
    <mergeCell ref="AN291:AN297"/>
    <mergeCell ref="AO291:AO297"/>
    <mergeCell ref="AK291:AK297"/>
    <mergeCell ref="AL291:AL297"/>
    <mergeCell ref="AM284:AM290"/>
    <mergeCell ref="AN284:AN290"/>
    <mergeCell ref="AO284:AO290"/>
    <mergeCell ref="Z310:Z311"/>
    <mergeCell ref="AA310:AA311"/>
    <mergeCell ref="AE317:AE318"/>
    <mergeCell ref="AE324:AE325"/>
    <mergeCell ref="AU305:AU311"/>
    <mergeCell ref="AU319:AU325"/>
    <mergeCell ref="AO305:AO311"/>
    <mergeCell ref="AR305:AR311"/>
    <mergeCell ref="AK298:AK304"/>
    <mergeCell ref="AG298:AG304"/>
    <mergeCell ref="AH298:AH304"/>
    <mergeCell ref="AI298:AI304"/>
    <mergeCell ref="AJ298:AJ304"/>
    <mergeCell ref="AG305:AG311"/>
    <mergeCell ref="AH305:AH311"/>
    <mergeCell ref="AK305:AK311"/>
    <mergeCell ref="Y289:Y290"/>
    <mergeCell ref="Z289:Z290"/>
    <mergeCell ref="AE310:AE311"/>
    <mergeCell ref="V310:V311"/>
    <mergeCell ref="AF305:AF311"/>
    <mergeCell ref="AK312:AK318"/>
    <mergeCell ref="AL312:AL318"/>
    <mergeCell ref="AR312:AR318"/>
    <mergeCell ref="AU312:AU318"/>
    <mergeCell ref="AD289:AD290"/>
    <mergeCell ref="AB296:AB297"/>
    <mergeCell ref="AC296:AC297"/>
    <mergeCell ref="AD296:AD297"/>
    <mergeCell ref="AG291:AG297"/>
    <mergeCell ref="AJ291:AJ297"/>
    <mergeCell ref="BA319:BA325"/>
    <mergeCell ref="AH319:AH325"/>
    <mergeCell ref="AI319:AI325"/>
    <mergeCell ref="AJ319:AJ325"/>
    <mergeCell ref="S324:S325"/>
    <mergeCell ref="Y324:Y325"/>
    <mergeCell ref="Z324:Z325"/>
    <mergeCell ref="AA324:AA325"/>
    <mergeCell ref="AB324:AB325"/>
    <mergeCell ref="AC324:AC325"/>
    <mergeCell ref="AD324:AD325"/>
    <mergeCell ref="S310:S311"/>
    <mergeCell ref="T310:T311"/>
    <mergeCell ref="X324:X325"/>
    <mergeCell ref="X310:X311"/>
    <mergeCell ref="Y310:Y311"/>
    <mergeCell ref="W303:W304"/>
    <mergeCell ref="X303:X304"/>
    <mergeCell ref="Y303:Y304"/>
    <mergeCell ref="Z303:Z304"/>
    <mergeCell ref="T324:T325"/>
    <mergeCell ref="U324:U325"/>
    <mergeCell ref="W324:W325"/>
    <mergeCell ref="AC317:AC318"/>
    <mergeCell ref="AD317:AD318"/>
    <mergeCell ref="AC303:AC304"/>
    <mergeCell ref="AD303:AD304"/>
    <mergeCell ref="AB310:AB311"/>
    <mergeCell ref="AC310:AC311"/>
    <mergeCell ref="AD310:AD311"/>
    <mergeCell ref="AU352:AU355"/>
    <mergeCell ref="AR352:AR355"/>
    <mergeCell ref="AN340:AN346"/>
    <mergeCell ref="AO340:AO346"/>
    <mergeCell ref="AR340:AR346"/>
    <mergeCell ref="AU340:AU346"/>
    <mergeCell ref="AT347:AT351"/>
    <mergeCell ref="AU347:AU351"/>
    <mergeCell ref="Q324:Q325"/>
    <mergeCell ref="AB338:AB339"/>
    <mergeCell ref="AC338:AC339"/>
    <mergeCell ref="AD338:AD339"/>
    <mergeCell ref="W338:W339"/>
    <mergeCell ref="X338:X339"/>
    <mergeCell ref="Y338:Y339"/>
    <mergeCell ref="AB357:AB358"/>
    <mergeCell ref="AC357:AC358"/>
    <mergeCell ref="Z338:Z339"/>
    <mergeCell ref="AA338:AA339"/>
    <mergeCell ref="AB348:AB349"/>
    <mergeCell ref="AC348:AC349"/>
    <mergeCell ref="AD348:AD349"/>
    <mergeCell ref="AE357:AE358"/>
    <mergeCell ref="Y357:Y358"/>
    <mergeCell ref="AD357:AD358"/>
    <mergeCell ref="S357:S358"/>
    <mergeCell ref="Q357:Q358"/>
    <mergeCell ref="R357:R358"/>
    <mergeCell ref="Z357:Z358"/>
    <mergeCell ref="AA357:AA358"/>
    <mergeCell ref="T357:T358"/>
    <mergeCell ref="C24:C30"/>
    <mergeCell ref="D29:D30"/>
    <mergeCell ref="E29:E30"/>
    <mergeCell ref="U29:U30"/>
    <mergeCell ref="Q29:Q30"/>
    <mergeCell ref="R29:R30"/>
    <mergeCell ref="S29:S30"/>
    <mergeCell ref="T29:T30"/>
    <mergeCell ref="W29:W30"/>
    <mergeCell ref="X29:X30"/>
    <mergeCell ref="Y29:Y30"/>
    <mergeCell ref="Z29:Z30"/>
    <mergeCell ref="G29:G30"/>
    <mergeCell ref="H29:H30"/>
    <mergeCell ref="I29:I30"/>
    <mergeCell ref="H15:H16"/>
    <mergeCell ref="I15:I16"/>
    <mergeCell ref="C10:C16"/>
    <mergeCell ref="Z22:Z23"/>
    <mergeCell ref="P22:P23"/>
    <mergeCell ref="Q22:Q23"/>
    <mergeCell ref="R22:R23"/>
    <mergeCell ref="Q15:Q16"/>
    <mergeCell ref="R15:R16"/>
    <mergeCell ref="F22:F23"/>
    <mergeCell ref="G22:G23"/>
    <mergeCell ref="H22:H23"/>
    <mergeCell ref="I22:I23"/>
    <mergeCell ref="C17:C23"/>
    <mergeCell ref="O15:O16"/>
    <mergeCell ref="P15:P16"/>
    <mergeCell ref="D22:D23"/>
    <mergeCell ref="E22:E23"/>
    <mergeCell ref="T22:T23"/>
    <mergeCell ref="U22:U23"/>
    <mergeCell ref="W22:W23"/>
    <mergeCell ref="X22:X23"/>
    <mergeCell ref="Y22:Y23"/>
    <mergeCell ref="AC15:AC16"/>
    <mergeCell ref="F15:F16"/>
    <mergeCell ref="G15:G16"/>
    <mergeCell ref="AD29:AD30"/>
    <mergeCell ref="E3:AD3"/>
    <mergeCell ref="AN8:AZ8"/>
    <mergeCell ref="AE29:AE30"/>
    <mergeCell ref="D15:D16"/>
    <mergeCell ref="E15:E16"/>
    <mergeCell ref="AD15:AD16"/>
    <mergeCell ref="AE15:AE16"/>
    <mergeCell ref="AR10:AR16"/>
    <mergeCell ref="AU10:AU16"/>
    <mergeCell ref="AZ10:AZ16"/>
    <mergeCell ref="N22:N23"/>
    <mergeCell ref="O22:O23"/>
    <mergeCell ref="M15:M16"/>
    <mergeCell ref="N15:N16"/>
    <mergeCell ref="J22:J23"/>
    <mergeCell ref="BA8:BA9"/>
    <mergeCell ref="A5:D5"/>
    <mergeCell ref="A6:D6"/>
    <mergeCell ref="E8:E9"/>
    <mergeCell ref="T8:AF8"/>
    <mergeCell ref="Y15:Y16"/>
    <mergeCell ref="Z15:Z16"/>
    <mergeCell ref="AA15:AA16"/>
    <mergeCell ref="AB15:AB16"/>
    <mergeCell ref="C8:C9"/>
    <mergeCell ref="D8:D9"/>
    <mergeCell ref="A1:D3"/>
    <mergeCell ref="A4:D4"/>
    <mergeCell ref="T15:T16"/>
    <mergeCell ref="S15:S16"/>
    <mergeCell ref="B8:B9"/>
    <mergeCell ref="G8:S8"/>
    <mergeCell ref="A8:A9"/>
    <mergeCell ref="U15:U16"/>
    <mergeCell ref="W15:W16"/>
    <mergeCell ref="X15:X16"/>
    <mergeCell ref="BA10:BA16"/>
    <mergeCell ref="AG8:AK8"/>
    <mergeCell ref="AL8:AM8"/>
    <mergeCell ref="AI10:AI16"/>
    <mergeCell ref="AJ10:AJ16"/>
    <mergeCell ref="AK10:AK16"/>
    <mergeCell ref="AL10:AL16"/>
    <mergeCell ref="AM10:AM16"/>
    <mergeCell ref="AO24:AO30"/>
    <mergeCell ref="AR24:AR30"/>
    <mergeCell ref="AR31:AR37"/>
    <mergeCell ref="AU31:AU37"/>
    <mergeCell ref="AO38:AO44"/>
    <mergeCell ref="AR38:AR44"/>
    <mergeCell ref="AU38:AU44"/>
    <mergeCell ref="AI38:AI44"/>
    <mergeCell ref="AJ38:AJ44"/>
    <mergeCell ref="AK24:AK30"/>
    <mergeCell ref="AL24:AL30"/>
    <mergeCell ref="AU24:AU30"/>
    <mergeCell ref="AN45:AN51"/>
    <mergeCell ref="AR45:AR51"/>
    <mergeCell ref="AK45:AK51"/>
    <mergeCell ref="AL45:AL51"/>
    <mergeCell ref="AK38:AK44"/>
    <mergeCell ref="AL38:AL44"/>
    <mergeCell ref="AO45:AO51"/>
    <mergeCell ref="AI45:AI51"/>
    <mergeCell ref="AJ45:AJ51"/>
    <mergeCell ref="AU45:AU51"/>
    <mergeCell ref="H43:H44"/>
    <mergeCell ref="I43:I44"/>
    <mergeCell ref="J43:J44"/>
    <mergeCell ref="AA43:AA44"/>
    <mergeCell ref="K43:K44"/>
    <mergeCell ref="L43:L44"/>
    <mergeCell ref="BA38:BA44"/>
    <mergeCell ref="AZ38:AZ44"/>
    <mergeCell ref="AG38:AG44"/>
    <mergeCell ref="AH38:AH44"/>
    <mergeCell ref="AC43:AC44"/>
    <mergeCell ref="AD43:AD44"/>
    <mergeCell ref="AE43:AE44"/>
    <mergeCell ref="AN31:AN37"/>
    <mergeCell ref="AO31:AO37"/>
    <mergeCell ref="W36:W37"/>
    <mergeCell ref="X36:X37"/>
    <mergeCell ref="S36:S37"/>
    <mergeCell ref="T36:T37"/>
    <mergeCell ref="U36:U37"/>
    <mergeCell ref="Y36:Y37"/>
    <mergeCell ref="Z36:Z37"/>
    <mergeCell ref="AB43:AB44"/>
    <mergeCell ref="AJ31:AJ37"/>
    <mergeCell ref="AK31:AK37"/>
    <mergeCell ref="U64:U65"/>
    <mergeCell ref="T78:T79"/>
    <mergeCell ref="Y43:Y44"/>
    <mergeCell ref="Z43:Z44"/>
    <mergeCell ref="N43:N44"/>
    <mergeCell ref="O43:O44"/>
    <mergeCell ref="P43:P44"/>
    <mergeCell ref="Y78:Y79"/>
    <mergeCell ref="S43:S44"/>
    <mergeCell ref="T43:T44"/>
    <mergeCell ref="U43:U44"/>
    <mergeCell ref="W43:W44"/>
    <mergeCell ref="X43:X44"/>
    <mergeCell ref="W71:W72"/>
    <mergeCell ref="X71:X72"/>
    <mergeCell ref="Y71:Y72"/>
    <mergeCell ref="Z71:Z72"/>
    <mergeCell ref="U78:U79"/>
    <mergeCell ref="W78:W79"/>
    <mergeCell ref="X78:X79"/>
    <mergeCell ref="N64:N65"/>
    <mergeCell ref="O64:O65"/>
    <mergeCell ref="S64:S65"/>
    <mergeCell ref="T64:T65"/>
    <mergeCell ref="T71:T72"/>
    <mergeCell ref="U71:U72"/>
    <mergeCell ref="AG94:AG100"/>
    <mergeCell ref="AL94:AL100"/>
    <mergeCell ref="AA99:AA100"/>
    <mergeCell ref="AB99:AB100"/>
    <mergeCell ref="AH94:AH100"/>
    <mergeCell ref="AI94:AI100"/>
    <mergeCell ref="AC99:AC100"/>
    <mergeCell ref="AD99:AD100"/>
    <mergeCell ref="AE99:AE100"/>
    <mergeCell ref="AF94:AF100"/>
    <mergeCell ref="V92:V93"/>
    <mergeCell ref="V99:V100"/>
    <mergeCell ref="AL87:AL93"/>
    <mergeCell ref="AA71:AA72"/>
    <mergeCell ref="Z57:Z58"/>
    <mergeCell ref="L64:L65"/>
    <mergeCell ref="M64:M65"/>
    <mergeCell ref="T57:T58"/>
    <mergeCell ref="AC64:AC65"/>
    <mergeCell ref="AD64:AD65"/>
    <mergeCell ref="W64:W65"/>
    <mergeCell ref="X64:X65"/>
    <mergeCell ref="Y64:Y65"/>
    <mergeCell ref="Z64:Z65"/>
    <mergeCell ref="AA64:AA65"/>
    <mergeCell ref="Y57:Y58"/>
    <mergeCell ref="P57:P58"/>
    <mergeCell ref="Q57:Q58"/>
    <mergeCell ref="M71:M72"/>
    <mergeCell ref="AB64:AB65"/>
    <mergeCell ref="Z78:Z79"/>
    <mergeCell ref="AG87:AG93"/>
    <mergeCell ref="AF24:AF30"/>
    <mergeCell ref="AF59:AF65"/>
    <mergeCell ref="AA78:AA79"/>
    <mergeCell ref="AB78:AB79"/>
    <mergeCell ref="AM73:AM79"/>
    <mergeCell ref="AK80:AK86"/>
    <mergeCell ref="AL80:AL86"/>
    <mergeCell ref="AM80:AM86"/>
    <mergeCell ref="AN80:AN86"/>
    <mergeCell ref="AJ52:AJ58"/>
    <mergeCell ref="AM38:AM44"/>
    <mergeCell ref="AN38:AN44"/>
    <mergeCell ref="AA85:AA86"/>
    <mergeCell ref="AC71:AC72"/>
    <mergeCell ref="AD71:AD72"/>
    <mergeCell ref="Z50:Z51"/>
    <mergeCell ref="AA50:AA51"/>
    <mergeCell ref="AB50:AB51"/>
    <mergeCell ref="AC50:AC51"/>
    <mergeCell ref="AD50:AD51"/>
    <mergeCell ref="AE50:AE51"/>
    <mergeCell ref="AE64:AE65"/>
    <mergeCell ref="AF31:AF37"/>
    <mergeCell ref="AG31:AG37"/>
    <mergeCell ref="AH31:AH37"/>
    <mergeCell ref="AI31:AI37"/>
    <mergeCell ref="AF38:AF44"/>
    <mergeCell ref="AK52:AK58"/>
    <mergeCell ref="AL52:AL58"/>
    <mergeCell ref="AM52:AM58"/>
    <mergeCell ref="AH52:AH58"/>
    <mergeCell ref="AI52:AI58"/>
    <mergeCell ref="AH87:AH93"/>
    <mergeCell ref="AK87:AK93"/>
    <mergeCell ref="AR73:AR79"/>
    <mergeCell ref="V71:V72"/>
    <mergeCell ref="V78:V79"/>
    <mergeCell ref="V85:V86"/>
    <mergeCell ref="AF66:AF72"/>
    <mergeCell ref="AF73:AF79"/>
    <mergeCell ref="AB36:AB37"/>
    <mergeCell ref="AC36:AC37"/>
    <mergeCell ref="AD36:AD37"/>
    <mergeCell ref="AE36:AE37"/>
    <mergeCell ref="AA36:AA37"/>
    <mergeCell ref="AL31:AL37"/>
    <mergeCell ref="AE71:AE72"/>
    <mergeCell ref="AM87:AM93"/>
    <mergeCell ref="AN87:AN93"/>
    <mergeCell ref="AN73:AN79"/>
    <mergeCell ref="V64:V65"/>
    <mergeCell ref="AR52:AR58"/>
    <mergeCell ref="AO52:AO58"/>
    <mergeCell ref="AO73:AO79"/>
    <mergeCell ref="AF45:AF51"/>
    <mergeCell ref="AG45:AG51"/>
    <mergeCell ref="AH45:AH51"/>
    <mergeCell ref="AF52:AF58"/>
    <mergeCell ref="AG52:AG58"/>
    <mergeCell ref="AJ66:AJ72"/>
    <mergeCell ref="AK66:AK72"/>
    <mergeCell ref="AE78:AE79"/>
    <mergeCell ref="AB71:AB72"/>
    <mergeCell ref="X120:X121"/>
    <mergeCell ref="AJ115:AJ121"/>
    <mergeCell ref="AD106:AD107"/>
    <mergeCell ref="AE106:AE107"/>
    <mergeCell ref="AD92:AD93"/>
    <mergeCell ref="AE92:AE93"/>
    <mergeCell ref="AJ94:AJ100"/>
    <mergeCell ref="AK94:AK100"/>
    <mergeCell ref="AB85:AB86"/>
    <mergeCell ref="AC85:AC86"/>
    <mergeCell ref="AD85:AD86"/>
    <mergeCell ref="AE85:AE86"/>
    <mergeCell ref="AO80:AO86"/>
    <mergeCell ref="AM94:AM100"/>
    <mergeCell ref="AN94:AN100"/>
    <mergeCell ref="AO94:AO100"/>
    <mergeCell ref="AN101:AN107"/>
    <mergeCell ref="AO101:AO107"/>
    <mergeCell ref="Y85:Y86"/>
    <mergeCell ref="Z85:Z86"/>
    <mergeCell ref="AO87:AO93"/>
    <mergeCell ref="AI87:AI93"/>
    <mergeCell ref="AJ87:AJ93"/>
    <mergeCell ref="AH101:AH107"/>
    <mergeCell ref="AI101:AI107"/>
    <mergeCell ref="AM108:AM114"/>
    <mergeCell ref="AN108:AN114"/>
    <mergeCell ref="AO108:AO114"/>
    <mergeCell ref="AA120:AA121"/>
    <mergeCell ref="AL115:AL121"/>
    <mergeCell ref="AM115:AM121"/>
    <mergeCell ref="AI115:AI121"/>
    <mergeCell ref="Z127:Z128"/>
    <mergeCell ref="AA127:AA128"/>
    <mergeCell ref="AH122:AH128"/>
    <mergeCell ref="AI122:AI128"/>
    <mergeCell ref="AC127:AC128"/>
    <mergeCell ref="AD127:AD128"/>
    <mergeCell ref="AE127:AE128"/>
    <mergeCell ref="Y127:Y128"/>
    <mergeCell ref="AB127:AB128"/>
    <mergeCell ref="AI108:AI114"/>
    <mergeCell ref="AJ108:AJ114"/>
    <mergeCell ref="AL108:AL114"/>
    <mergeCell ref="W113:W114"/>
    <mergeCell ref="X113:X114"/>
    <mergeCell ref="X99:X100"/>
    <mergeCell ref="T92:T93"/>
    <mergeCell ref="U92:U93"/>
    <mergeCell ref="X106:X107"/>
    <mergeCell ref="AB106:AB107"/>
    <mergeCell ref="AC106:AC107"/>
    <mergeCell ref="AA113:AA114"/>
    <mergeCell ref="AB113:AB114"/>
    <mergeCell ref="AD113:AD114"/>
    <mergeCell ref="AE113:AE114"/>
    <mergeCell ref="Y113:Y114"/>
    <mergeCell ref="Z113:Z114"/>
    <mergeCell ref="AG115:AG121"/>
    <mergeCell ref="AB120:AB121"/>
    <mergeCell ref="AC120:AC121"/>
    <mergeCell ref="AD120:AD121"/>
    <mergeCell ref="AE120:AE121"/>
    <mergeCell ref="AG108:AG114"/>
    <mergeCell ref="AH108:AH114"/>
    <mergeCell ref="AC113:AC114"/>
    <mergeCell ref="AN115:AN121"/>
    <mergeCell ref="AO115:AO121"/>
    <mergeCell ref="AR115:AR121"/>
    <mergeCell ref="AH115:AH121"/>
    <mergeCell ref="AK115:AK121"/>
    <mergeCell ref="AG169:AG175"/>
    <mergeCell ref="AD174:AD175"/>
    <mergeCell ref="AG178:AG182"/>
    <mergeCell ref="AH169:AH175"/>
    <mergeCell ref="Y174:Y175"/>
    <mergeCell ref="V120:V121"/>
    <mergeCell ref="V127:V128"/>
    <mergeCell ref="V134:V135"/>
    <mergeCell ref="AF87:AF93"/>
    <mergeCell ref="V141:V142"/>
    <mergeCell ref="V148:V149"/>
    <mergeCell ref="Z92:Z93"/>
    <mergeCell ref="AA92:AA93"/>
    <mergeCell ref="AB92:AB93"/>
    <mergeCell ref="AC92:AC93"/>
    <mergeCell ref="Y92:Y93"/>
    <mergeCell ref="AG162:AG168"/>
    <mergeCell ref="Y160:Y161"/>
    <mergeCell ref="Z160:Z161"/>
    <mergeCell ref="V151:V152"/>
    <mergeCell ref="AG122:AG128"/>
    <mergeCell ref="AE160:AE161"/>
    <mergeCell ref="AE181:AE182"/>
    <mergeCell ref="Y120:Y121"/>
    <mergeCell ref="Z120:Z121"/>
    <mergeCell ref="AF101:AF107"/>
    <mergeCell ref="Y106:Y107"/>
    <mergeCell ref="Z106:Z107"/>
    <mergeCell ref="AA106:AA107"/>
    <mergeCell ref="Y99:Y100"/>
    <mergeCell ref="Z99:Z100"/>
    <mergeCell ref="AC160:AC161"/>
    <mergeCell ref="AE345:AE346"/>
    <mergeCell ref="AF202:AF206"/>
    <mergeCell ref="AF214:AF220"/>
    <mergeCell ref="AF155:AF161"/>
    <mergeCell ref="AF162:AF168"/>
    <mergeCell ref="AF169:AF175"/>
    <mergeCell ref="AF176:AF182"/>
    <mergeCell ref="AF190:AF196"/>
    <mergeCell ref="AF183:AF189"/>
    <mergeCell ref="AF197:AF201"/>
    <mergeCell ref="AF270:AF276"/>
    <mergeCell ref="AF277:AF283"/>
    <mergeCell ref="AF221:AF227"/>
    <mergeCell ref="AF228:AF234"/>
    <mergeCell ref="AF235:AF241"/>
    <mergeCell ref="AF242:AF248"/>
    <mergeCell ref="AF249:AF255"/>
    <mergeCell ref="AF256:AF262"/>
    <mergeCell ref="AF263:AF269"/>
    <mergeCell ref="V268:V269"/>
    <mergeCell ref="V275:V276"/>
    <mergeCell ref="V282:V283"/>
    <mergeCell ref="AF326:AF332"/>
    <mergeCell ref="AF333:AF339"/>
    <mergeCell ref="AE167:AE168"/>
    <mergeCell ref="AF340:AF346"/>
    <mergeCell ref="V296:V297"/>
    <mergeCell ref="AF312:AF318"/>
    <mergeCell ref="AF319:AF325"/>
    <mergeCell ref="V317:V318"/>
    <mergeCell ref="V324:V325"/>
    <mergeCell ref="V331:V332"/>
    <mergeCell ref="V338:V339"/>
    <mergeCell ref="V345:V346"/>
    <mergeCell ref="V160:V161"/>
    <mergeCell ref="V167:V168"/>
    <mergeCell ref="V174:V175"/>
    <mergeCell ref="V181:V182"/>
    <mergeCell ref="V188:V189"/>
    <mergeCell ref="V195:V196"/>
    <mergeCell ref="V198:V199"/>
    <mergeCell ref="V203:V204"/>
    <mergeCell ref="V212:V213"/>
    <mergeCell ref="V219:V220"/>
    <mergeCell ref="V226:V227"/>
    <mergeCell ref="AE226:AE227"/>
    <mergeCell ref="V29:V30"/>
    <mergeCell ref="V36:V37"/>
    <mergeCell ref="V43:V44"/>
    <mergeCell ref="V50:V51"/>
    <mergeCell ref="V57:V58"/>
    <mergeCell ref="V106:V107"/>
    <mergeCell ref="V113:V114"/>
    <mergeCell ref="AA29:AA30"/>
    <mergeCell ref="AB29:AB30"/>
    <mergeCell ref="AC29:AC30"/>
    <mergeCell ref="AD167:AD168"/>
    <mergeCell ref="T99:T100"/>
    <mergeCell ref="U99:U100"/>
    <mergeCell ref="W85:W86"/>
    <mergeCell ref="X85:X86"/>
    <mergeCell ref="W92:W93"/>
    <mergeCell ref="X92:X93"/>
    <mergeCell ref="T106:T107"/>
    <mergeCell ref="U106:U107"/>
    <mergeCell ref="U85:U86"/>
    <mergeCell ref="T50:T51"/>
    <mergeCell ref="U50:U51"/>
    <mergeCell ref="W50:W51"/>
    <mergeCell ref="X50:X51"/>
    <mergeCell ref="Y50:Y51"/>
    <mergeCell ref="AC78:AC79"/>
    <mergeCell ref="AD78:AD79"/>
    <mergeCell ref="W106:W107"/>
    <mergeCell ref="U113:U114"/>
    <mergeCell ref="T113:T114"/>
    <mergeCell ref="W99:W100"/>
    <mergeCell ref="T85:T86"/>
    <mergeCell ref="W120:W121"/>
    <mergeCell ref="L226:L227"/>
    <mergeCell ref="M226:M227"/>
    <mergeCell ref="N226:N227"/>
    <mergeCell ref="O226:O227"/>
    <mergeCell ref="N233:N234"/>
    <mergeCell ref="N240:N241"/>
    <mergeCell ref="O240:O241"/>
    <mergeCell ref="N198:N199"/>
    <mergeCell ref="O198:O199"/>
    <mergeCell ref="N203:N204"/>
    <mergeCell ref="O203:O204"/>
    <mergeCell ref="P203:P204"/>
    <mergeCell ref="M203:M204"/>
    <mergeCell ref="P198:P199"/>
    <mergeCell ref="M198:M199"/>
    <mergeCell ref="L212:L213"/>
    <mergeCell ref="M212:M213"/>
    <mergeCell ref="N212:N213"/>
    <mergeCell ref="O212:O213"/>
    <mergeCell ref="P212:P213"/>
    <mergeCell ref="O233:O234"/>
    <mergeCell ref="P233:P234"/>
    <mergeCell ref="P226:P227"/>
    <mergeCell ref="M219:M220"/>
    <mergeCell ref="N219:N220"/>
    <mergeCell ref="P240:P241"/>
    <mergeCell ref="AA331:AA332"/>
    <mergeCell ref="AB331:AB332"/>
    <mergeCell ref="AC331:AC332"/>
    <mergeCell ref="AD331:AD332"/>
    <mergeCell ref="X331:X332"/>
    <mergeCell ref="Q310:Q311"/>
    <mergeCell ref="R310:R311"/>
    <mergeCell ref="U303:U304"/>
    <mergeCell ref="Q303:Q304"/>
    <mergeCell ref="R303:R304"/>
    <mergeCell ref="S303:S304"/>
    <mergeCell ref="T303:T304"/>
    <mergeCell ref="W310:W311"/>
    <mergeCell ref="U310:U311"/>
    <mergeCell ref="R317:R318"/>
    <mergeCell ref="S317:S318"/>
    <mergeCell ref="W317:W318"/>
    <mergeCell ref="X317:X318"/>
    <mergeCell ref="Y317:Y318"/>
    <mergeCell ref="Z317:Z318"/>
    <mergeCell ref="AA317:AA318"/>
    <mergeCell ref="AB317:AB318"/>
    <mergeCell ref="Q317:Q318"/>
    <mergeCell ref="T317:T318"/>
    <mergeCell ref="U317:U318"/>
    <mergeCell ref="U331:U332"/>
    <mergeCell ref="W331:W332"/>
    <mergeCell ref="T331:T332"/>
    <mergeCell ref="Y331:Y332"/>
    <mergeCell ref="Z331:Z332"/>
    <mergeCell ref="Q331:Q332"/>
    <mergeCell ref="R331:R332"/>
    <mergeCell ref="S331:S332"/>
    <mergeCell ref="Y345:Y346"/>
    <mergeCell ref="Z345:Z346"/>
    <mergeCell ref="AA345:AA346"/>
    <mergeCell ref="AB345:AB346"/>
    <mergeCell ref="AC345:AC346"/>
    <mergeCell ref="AD345:AD346"/>
    <mergeCell ref="D362:D363"/>
    <mergeCell ref="E362:E363"/>
    <mergeCell ref="F362:F363"/>
    <mergeCell ref="G362:G363"/>
    <mergeCell ref="A356:A360"/>
    <mergeCell ref="B356:B360"/>
    <mergeCell ref="C356:C360"/>
    <mergeCell ref="D357:D358"/>
    <mergeCell ref="E357:E358"/>
    <mergeCell ref="F357:F358"/>
    <mergeCell ref="G357:G358"/>
    <mergeCell ref="H362:H363"/>
    <mergeCell ref="I362:I363"/>
    <mergeCell ref="J362:J363"/>
    <mergeCell ref="K362:K363"/>
    <mergeCell ref="L362:L363"/>
    <mergeCell ref="M362:M363"/>
    <mergeCell ref="S345:S346"/>
    <mergeCell ref="T345:T346"/>
    <mergeCell ref="S348:S349"/>
    <mergeCell ref="T348:T349"/>
    <mergeCell ref="AZ361:AZ365"/>
    <mergeCell ref="BA361:BA365"/>
    <mergeCell ref="AU361:AU365"/>
    <mergeCell ref="AV361:AV365"/>
    <mergeCell ref="AY361:AY365"/>
    <mergeCell ref="U362:U363"/>
    <mergeCell ref="AW361:AW365"/>
    <mergeCell ref="AX361:AX365"/>
    <mergeCell ref="AH361:AH365"/>
    <mergeCell ref="AI361:AI365"/>
    <mergeCell ref="AJ361:AJ365"/>
    <mergeCell ref="AK361:AK365"/>
    <mergeCell ref="AL361:AL365"/>
    <mergeCell ref="AM361:AM365"/>
    <mergeCell ref="AF361:AF365"/>
    <mergeCell ref="AG361:AG365"/>
    <mergeCell ref="AB362:AB363"/>
    <mergeCell ref="AC362:AC363"/>
    <mergeCell ref="AD362:AD363"/>
    <mergeCell ref="V362:V363"/>
    <mergeCell ref="Y362:Y363"/>
    <mergeCell ref="Z362:Z363"/>
    <mergeCell ref="AA362:AA363"/>
    <mergeCell ref="AE362:AE363"/>
    <mergeCell ref="AT361:AT365"/>
    <mergeCell ref="AN361:AN365"/>
    <mergeCell ref="AO361:AO365"/>
    <mergeCell ref="AS361:AS365"/>
    <mergeCell ref="AF356:AF360"/>
    <mergeCell ref="AF352:AF355"/>
    <mergeCell ref="V357:V358"/>
    <mergeCell ref="V348:V349"/>
    <mergeCell ref="AF347:AF351"/>
    <mergeCell ref="AN347:AN351"/>
    <mergeCell ref="AO347:AO351"/>
    <mergeCell ref="AN352:AN355"/>
    <mergeCell ref="AO352:AO355"/>
    <mergeCell ref="AP347:AP351"/>
    <mergeCell ref="AQ347:AQ351"/>
    <mergeCell ref="AP352:AP355"/>
    <mergeCell ref="AR347:AR351"/>
    <mergeCell ref="AS347:AS351"/>
    <mergeCell ref="AS352:AS355"/>
    <mergeCell ref="Q338:Q339"/>
    <mergeCell ref="Y348:Y349"/>
    <mergeCell ref="Z348:Z349"/>
    <mergeCell ref="AA348:AA349"/>
    <mergeCell ref="AG333:AG339"/>
    <mergeCell ref="AH333:AH339"/>
    <mergeCell ref="AI333:AI339"/>
    <mergeCell ref="AJ333:AJ339"/>
    <mergeCell ref="AK333:AK339"/>
    <mergeCell ref="AM340:AM346"/>
    <mergeCell ref="AG340:AG346"/>
    <mergeCell ref="AG347:AG351"/>
    <mergeCell ref="AG356:AG360"/>
    <mergeCell ref="AG352:AG355"/>
    <mergeCell ref="S338:S339"/>
    <mergeCell ref="T338:T339"/>
    <mergeCell ref="U338:U339"/>
    <mergeCell ref="W345:W346"/>
    <mergeCell ref="X345:X346"/>
    <mergeCell ref="U348:U349"/>
    <mergeCell ref="W362:W363"/>
    <mergeCell ref="X362:X363"/>
    <mergeCell ref="S362:S363"/>
    <mergeCell ref="T362:T363"/>
    <mergeCell ref="O357:O358"/>
    <mergeCell ref="P357:P358"/>
    <mergeCell ref="U357:U358"/>
    <mergeCell ref="W357:W358"/>
    <mergeCell ref="X357:X358"/>
    <mergeCell ref="U345:U346"/>
    <mergeCell ref="W348:W349"/>
    <mergeCell ref="X348:X349"/>
    <mergeCell ref="P345:P346"/>
    <mergeCell ref="P348:P349"/>
    <mergeCell ref="R348:R349"/>
    <mergeCell ref="P362:P363"/>
    <mergeCell ref="AE348:AE349"/>
    <mergeCell ref="AH352:AH355"/>
    <mergeCell ref="AJ356:AJ360"/>
    <mergeCell ref="AK356:AK360"/>
    <mergeCell ref="AL356:AL360"/>
    <mergeCell ref="AQ356:AQ360"/>
    <mergeCell ref="AR356:AR360"/>
    <mergeCell ref="K357:K358"/>
    <mergeCell ref="L357:L358"/>
    <mergeCell ref="M357:M358"/>
    <mergeCell ref="N357:N358"/>
    <mergeCell ref="Q362:Q363"/>
    <mergeCell ref="R362:R363"/>
    <mergeCell ref="AP361:AP365"/>
    <mergeCell ref="AQ361:AQ365"/>
    <mergeCell ref="AR361:AR365"/>
  </mergeCells>
  <dataValidations count="1">
    <dataValidation type="list" allowBlank="1" showErrorMessage="1" sqref="AG155 AG162 AG176:AG178" xr:uid="{00000000-0002-0000-0300-000000000000}">
      <formula1>#REF!</formula1>
    </dataValidation>
  </dataValidations>
  <pageMargins left="0.7" right="0.7" top="0.75" bottom="0.75" header="0" footer="0"/>
  <pageSetup orientation="portrait"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R437"/>
  <sheetViews>
    <sheetView zoomScale="57" zoomScaleNormal="57" workbookViewId="0">
      <selection activeCell="F424" sqref="F424"/>
    </sheetView>
  </sheetViews>
  <sheetFormatPr baseColWidth="10" defaultColWidth="14.42578125" defaultRowHeight="15" customHeight="1" x14ac:dyDescent="0.25"/>
  <cols>
    <col min="1" max="1" width="16.42578125" customWidth="1"/>
    <col min="2" max="2" width="28.42578125" customWidth="1"/>
    <col min="3" max="3" width="19.140625" customWidth="1"/>
    <col min="4" max="4" width="22.7109375" customWidth="1"/>
    <col min="5" max="5" width="24.85546875" customWidth="1"/>
    <col min="6" max="6" width="20.28515625" customWidth="1"/>
    <col min="7" max="7" width="19.42578125" customWidth="1"/>
    <col min="8" max="8" width="34.28515625" customWidth="1"/>
    <col min="9" max="9" width="18.42578125" customWidth="1"/>
    <col min="10" max="10" width="15.140625" customWidth="1"/>
    <col min="11" max="11" width="10.7109375" customWidth="1"/>
    <col min="12" max="12" width="14.5703125" customWidth="1"/>
    <col min="13" max="13" width="14.140625" customWidth="1"/>
    <col min="14" max="14" width="37.85546875" customWidth="1"/>
    <col min="15" max="44" width="10.7109375" customWidth="1"/>
  </cols>
  <sheetData>
    <row r="1" spans="1:14" ht="29.25" customHeight="1" x14ac:dyDescent="0.25">
      <c r="A1" s="555"/>
      <c r="B1" s="478"/>
      <c r="C1" s="680" t="s">
        <v>0</v>
      </c>
      <c r="D1" s="471"/>
      <c r="E1" s="471"/>
      <c r="F1" s="471"/>
      <c r="G1" s="471"/>
      <c r="H1" s="471"/>
      <c r="I1" s="471"/>
      <c r="J1" s="471"/>
      <c r="K1" s="471"/>
      <c r="L1" s="471"/>
      <c r="M1" s="471"/>
      <c r="N1" s="486"/>
    </row>
    <row r="2" spans="1:14" ht="33.75" customHeight="1" x14ac:dyDescent="0.25">
      <c r="A2" s="479"/>
      <c r="B2" s="481"/>
      <c r="C2" s="681" t="s">
        <v>521</v>
      </c>
      <c r="D2" s="560"/>
      <c r="E2" s="560"/>
      <c r="F2" s="560"/>
      <c r="G2" s="560"/>
      <c r="H2" s="560"/>
      <c r="I2" s="560"/>
      <c r="J2" s="560"/>
      <c r="K2" s="560"/>
      <c r="L2" s="560"/>
      <c r="M2" s="560"/>
      <c r="N2" s="561"/>
    </row>
    <row r="3" spans="1:14" ht="26.25" x14ac:dyDescent="0.4">
      <c r="A3" s="482"/>
      <c r="B3" s="484"/>
      <c r="C3" s="682" t="s">
        <v>358</v>
      </c>
      <c r="D3" s="488"/>
      <c r="E3" s="488"/>
      <c r="F3" s="488"/>
      <c r="G3" s="488"/>
      <c r="H3" s="683" t="s">
        <v>402</v>
      </c>
      <c r="I3" s="474"/>
      <c r="J3" s="474"/>
      <c r="K3" s="474"/>
      <c r="L3" s="474"/>
      <c r="M3" s="474"/>
      <c r="N3" s="475"/>
    </row>
    <row r="4" spans="1:14" ht="26.25" customHeight="1" x14ac:dyDescent="0.25">
      <c r="A4" s="684" t="s">
        <v>4</v>
      </c>
      <c r="B4" s="646"/>
      <c r="C4" s="685" t="s">
        <v>5</v>
      </c>
      <c r="D4" s="474"/>
      <c r="E4" s="474"/>
      <c r="F4" s="474"/>
      <c r="G4" s="474"/>
      <c r="H4" s="474"/>
      <c r="I4" s="474"/>
      <c r="J4" s="474"/>
      <c r="K4" s="474"/>
      <c r="L4" s="474"/>
      <c r="M4" s="474"/>
      <c r="N4" s="475"/>
    </row>
    <row r="5" spans="1:14" ht="29.25" customHeight="1" x14ac:dyDescent="0.25">
      <c r="A5" s="686" t="s">
        <v>6</v>
      </c>
      <c r="B5" s="475"/>
      <c r="C5" s="687" t="s">
        <v>403</v>
      </c>
      <c r="D5" s="483"/>
      <c r="E5" s="483"/>
      <c r="F5" s="483"/>
      <c r="G5" s="483"/>
      <c r="H5" s="483"/>
      <c r="I5" s="483"/>
      <c r="J5" s="483"/>
      <c r="K5" s="483"/>
      <c r="L5" s="483"/>
      <c r="M5" s="483"/>
      <c r="N5" s="484"/>
    </row>
    <row r="7" spans="1:14" ht="28.5" hidden="1" customHeight="1" x14ac:dyDescent="0.25">
      <c r="A7" s="677" t="s">
        <v>522</v>
      </c>
      <c r="B7" s="471"/>
      <c r="C7" s="471"/>
      <c r="D7" s="471"/>
      <c r="E7" s="471"/>
      <c r="F7" s="471"/>
      <c r="G7" s="471"/>
      <c r="H7" s="486"/>
    </row>
    <row r="8" spans="1:14" ht="33.75" hidden="1" customHeight="1" x14ac:dyDescent="0.25">
      <c r="A8" s="153" t="s">
        <v>25</v>
      </c>
      <c r="B8" s="154" t="s">
        <v>523</v>
      </c>
      <c r="C8" s="154" t="s">
        <v>524</v>
      </c>
      <c r="D8" s="154" t="s">
        <v>525</v>
      </c>
      <c r="E8" s="154" t="s">
        <v>526</v>
      </c>
      <c r="F8" s="154" t="s">
        <v>527</v>
      </c>
      <c r="G8" s="154" t="s">
        <v>528</v>
      </c>
      <c r="H8" s="155" t="s">
        <v>529</v>
      </c>
    </row>
    <row r="9" spans="1:14" ht="16.5" hidden="1" customHeight="1" x14ac:dyDescent="0.25">
      <c r="A9" s="156" t="s">
        <v>530</v>
      </c>
      <c r="B9" s="157" t="s">
        <v>531</v>
      </c>
      <c r="C9" s="158">
        <v>2670768800</v>
      </c>
      <c r="D9" s="158">
        <v>2670768800</v>
      </c>
      <c r="E9" s="158">
        <v>1246970000</v>
      </c>
      <c r="F9" s="157">
        <v>0</v>
      </c>
      <c r="G9" s="157">
        <v>0</v>
      </c>
      <c r="H9" s="159">
        <f t="shared" ref="H9:H14" si="0">G9/E9</f>
        <v>0</v>
      </c>
    </row>
    <row r="10" spans="1:14" ht="16.5" hidden="1" customHeight="1" x14ac:dyDescent="0.25">
      <c r="A10" s="156" t="s">
        <v>532</v>
      </c>
      <c r="B10" s="157" t="s">
        <v>531</v>
      </c>
      <c r="C10" s="158">
        <v>2670768800</v>
      </c>
      <c r="D10" s="158">
        <v>2670768800</v>
      </c>
      <c r="E10" s="158">
        <v>2215350000</v>
      </c>
      <c r="F10" s="158">
        <v>23817299</v>
      </c>
      <c r="G10" s="158">
        <v>23817299</v>
      </c>
      <c r="H10" s="160">
        <f t="shared" si="0"/>
        <v>1.075103211682127E-2</v>
      </c>
    </row>
    <row r="11" spans="1:14" ht="16.5" hidden="1" customHeight="1" x14ac:dyDescent="0.25">
      <c r="A11" s="156" t="s">
        <v>533</v>
      </c>
      <c r="B11" s="157" t="s">
        <v>531</v>
      </c>
      <c r="C11" s="158">
        <v>2670768800</v>
      </c>
      <c r="D11" s="158">
        <v>2670768800</v>
      </c>
      <c r="E11" s="158">
        <v>2215350000</v>
      </c>
      <c r="F11" s="158">
        <v>350840769</v>
      </c>
      <c r="G11" s="158">
        <v>350840769</v>
      </c>
      <c r="H11" s="160">
        <f t="shared" si="0"/>
        <v>0.15836809939738641</v>
      </c>
    </row>
    <row r="12" spans="1:14" ht="16.5" hidden="1" customHeight="1" x14ac:dyDescent="0.25">
      <c r="A12" s="156" t="s">
        <v>534</v>
      </c>
      <c r="B12" s="157" t="s">
        <v>531</v>
      </c>
      <c r="C12" s="158">
        <v>2670768800</v>
      </c>
      <c r="D12" s="158">
        <v>2670768800</v>
      </c>
      <c r="E12" s="158">
        <v>2224180800</v>
      </c>
      <c r="F12" s="158">
        <v>635514102</v>
      </c>
      <c r="G12" s="158">
        <v>635514102</v>
      </c>
      <c r="H12" s="160">
        <f t="shared" si="0"/>
        <v>0.28572951533436491</v>
      </c>
    </row>
    <row r="13" spans="1:14" ht="16.5" hidden="1" customHeight="1" x14ac:dyDescent="0.25">
      <c r="A13" s="156" t="s">
        <v>535</v>
      </c>
      <c r="B13" s="157" t="s">
        <v>531</v>
      </c>
      <c r="C13" s="158">
        <v>2670768800</v>
      </c>
      <c r="D13" s="158">
        <v>2670768800</v>
      </c>
      <c r="E13" s="158">
        <v>2232301479</v>
      </c>
      <c r="F13" s="158">
        <v>1325884977</v>
      </c>
      <c r="G13" s="158">
        <v>1325884977</v>
      </c>
      <c r="H13" s="160">
        <f t="shared" si="0"/>
        <v>0.59395426176662947</v>
      </c>
    </row>
    <row r="14" spans="1:14" ht="16.5" hidden="1" customHeight="1" x14ac:dyDescent="0.25">
      <c r="A14" s="161" t="s">
        <v>536</v>
      </c>
      <c r="B14" s="157" t="s">
        <v>531</v>
      </c>
      <c r="C14" s="158">
        <v>2670768800</v>
      </c>
      <c r="D14" s="158">
        <v>2670768800</v>
      </c>
      <c r="E14" s="158">
        <v>2667463709</v>
      </c>
      <c r="F14" s="158">
        <v>1953314512</v>
      </c>
      <c r="G14" s="158">
        <v>1953314512</v>
      </c>
      <c r="H14" s="162">
        <f t="shared" si="0"/>
        <v>0.73227407196189154</v>
      </c>
    </row>
    <row r="15" spans="1:14" ht="16.5" hidden="1" customHeight="1" x14ac:dyDescent="0.25"/>
    <row r="16" spans="1:14" ht="26.25" hidden="1" customHeight="1" x14ac:dyDescent="0.25">
      <c r="A16" s="677" t="s">
        <v>537</v>
      </c>
      <c r="B16" s="471"/>
      <c r="C16" s="471"/>
      <c r="D16" s="471"/>
      <c r="E16" s="471"/>
      <c r="F16" s="471"/>
      <c r="G16" s="471"/>
      <c r="H16" s="486"/>
    </row>
    <row r="17" spans="1:8" ht="25.5" hidden="1" customHeight="1" x14ac:dyDescent="0.25">
      <c r="A17" s="153" t="s">
        <v>26</v>
      </c>
      <c r="B17" s="154" t="s">
        <v>523</v>
      </c>
      <c r="C17" s="154" t="s">
        <v>524</v>
      </c>
      <c r="D17" s="154" t="s">
        <v>525</v>
      </c>
      <c r="E17" s="154" t="s">
        <v>526</v>
      </c>
      <c r="F17" s="154" t="s">
        <v>527</v>
      </c>
      <c r="G17" s="154" t="s">
        <v>528</v>
      </c>
      <c r="H17" s="155" t="s">
        <v>529</v>
      </c>
    </row>
    <row r="18" spans="1:8" ht="16.5" hidden="1" customHeight="1" x14ac:dyDescent="0.25">
      <c r="A18" s="163" t="s">
        <v>538</v>
      </c>
      <c r="B18" s="157" t="s">
        <v>531</v>
      </c>
      <c r="C18" s="158">
        <v>3745000000</v>
      </c>
      <c r="D18" s="158">
        <v>3745000000</v>
      </c>
      <c r="E18" s="157">
        <v>0</v>
      </c>
      <c r="F18" s="157">
        <v>0</v>
      </c>
      <c r="G18" s="157">
        <v>0</v>
      </c>
      <c r="H18" s="162">
        <v>0</v>
      </c>
    </row>
    <row r="19" spans="1:8" ht="16.5" hidden="1" customHeight="1" x14ac:dyDescent="0.25">
      <c r="A19" s="163" t="s">
        <v>539</v>
      </c>
      <c r="B19" s="157" t="s">
        <v>531</v>
      </c>
      <c r="C19" s="158">
        <v>3745000000</v>
      </c>
      <c r="D19" s="158">
        <v>3745000000</v>
      </c>
      <c r="E19" s="158">
        <v>1901743000</v>
      </c>
      <c r="F19" s="158">
        <v>395900</v>
      </c>
      <c r="G19" s="158">
        <v>395900</v>
      </c>
      <c r="H19" s="164">
        <f t="shared" ref="H19:H29" si="1">G19/E19</f>
        <v>2.0817744563802785E-4</v>
      </c>
    </row>
    <row r="20" spans="1:8" ht="16.5" hidden="1" customHeight="1" x14ac:dyDescent="0.25">
      <c r="A20" s="163" t="s">
        <v>540</v>
      </c>
      <c r="B20" s="157" t="s">
        <v>531</v>
      </c>
      <c r="C20" s="158">
        <v>3745000000</v>
      </c>
      <c r="D20" s="158">
        <v>3745000000</v>
      </c>
      <c r="E20" s="158">
        <v>3351664400</v>
      </c>
      <c r="F20" s="158">
        <v>82630899</v>
      </c>
      <c r="G20" s="158">
        <v>82630899</v>
      </c>
      <c r="H20" s="164">
        <f t="shared" si="1"/>
        <v>2.4653691163112869E-2</v>
      </c>
    </row>
    <row r="21" spans="1:8" ht="16.5" hidden="1" customHeight="1" x14ac:dyDescent="0.25">
      <c r="A21" s="163" t="s">
        <v>541</v>
      </c>
      <c r="B21" s="157" t="s">
        <v>531</v>
      </c>
      <c r="C21" s="158">
        <v>3745000000</v>
      </c>
      <c r="D21" s="158">
        <v>3745000000</v>
      </c>
      <c r="E21" s="158">
        <v>3404698160</v>
      </c>
      <c r="F21" s="158">
        <v>426749532</v>
      </c>
      <c r="G21" s="158">
        <v>426749532</v>
      </c>
      <c r="H21" s="164">
        <f t="shared" si="1"/>
        <v>0.12534137005554702</v>
      </c>
    </row>
    <row r="22" spans="1:8" ht="16.5" hidden="1" customHeight="1" x14ac:dyDescent="0.25">
      <c r="A22" s="163" t="s">
        <v>542</v>
      </c>
      <c r="B22" s="157" t="s">
        <v>531</v>
      </c>
      <c r="C22" s="158">
        <v>3745000000</v>
      </c>
      <c r="D22" s="158">
        <v>3745000000</v>
      </c>
      <c r="E22" s="158">
        <v>3404698160</v>
      </c>
      <c r="F22" s="158">
        <v>853838432</v>
      </c>
      <c r="G22" s="158">
        <v>853838432</v>
      </c>
      <c r="H22" s="164">
        <f t="shared" si="1"/>
        <v>0.25078241649474148</v>
      </c>
    </row>
    <row r="23" spans="1:8" ht="16.5" hidden="1" customHeight="1" x14ac:dyDescent="0.25">
      <c r="A23" s="163" t="s">
        <v>543</v>
      </c>
      <c r="B23" s="157" t="s">
        <v>531</v>
      </c>
      <c r="C23" s="158">
        <v>3745000000</v>
      </c>
      <c r="D23" s="158">
        <v>3745000000</v>
      </c>
      <c r="E23" s="158">
        <v>3447000160</v>
      </c>
      <c r="F23" s="158">
        <v>1298082078</v>
      </c>
      <c r="G23" s="158">
        <v>1298082078</v>
      </c>
      <c r="H23" s="164">
        <f t="shared" si="1"/>
        <v>0.37658312090127666</v>
      </c>
    </row>
    <row r="24" spans="1:8" ht="16.5" hidden="1" customHeight="1" x14ac:dyDescent="0.25">
      <c r="A24" s="163" t="s">
        <v>530</v>
      </c>
      <c r="B24" s="157" t="s">
        <v>531</v>
      </c>
      <c r="C24" s="158">
        <v>3745000000</v>
      </c>
      <c r="D24" s="158">
        <v>3745000000</v>
      </c>
      <c r="E24" s="158">
        <v>3447000160</v>
      </c>
      <c r="F24" s="158">
        <v>1739090498</v>
      </c>
      <c r="G24" s="158">
        <v>1739090498</v>
      </c>
      <c r="H24" s="164">
        <f t="shared" si="1"/>
        <v>0.50452289448109566</v>
      </c>
    </row>
    <row r="25" spans="1:8" ht="16.5" hidden="1" customHeight="1" x14ac:dyDescent="0.25">
      <c r="A25" s="163" t="s">
        <v>532</v>
      </c>
      <c r="B25" s="157" t="s">
        <v>531</v>
      </c>
      <c r="C25" s="158">
        <v>3745000000</v>
      </c>
      <c r="D25" s="158">
        <v>3745000000</v>
      </c>
      <c r="E25" s="158">
        <v>3589695760</v>
      </c>
      <c r="F25" s="158">
        <v>2197597296</v>
      </c>
      <c r="G25" s="158">
        <v>2197597296</v>
      </c>
      <c r="H25" s="164">
        <f t="shared" si="1"/>
        <v>0.61219597507060042</v>
      </c>
    </row>
    <row r="26" spans="1:8" ht="16.5" hidden="1" customHeight="1" x14ac:dyDescent="0.25">
      <c r="A26" s="163" t="s">
        <v>533</v>
      </c>
      <c r="B26" s="157" t="s">
        <v>531</v>
      </c>
      <c r="C26" s="158">
        <v>3745000000</v>
      </c>
      <c r="D26" s="158">
        <v>17359200400</v>
      </c>
      <c r="E26" s="158">
        <v>4533959760</v>
      </c>
      <c r="F26" s="158">
        <v>2658768538</v>
      </c>
      <c r="G26" s="158">
        <v>2658768538</v>
      </c>
      <c r="H26" s="164">
        <f t="shared" si="1"/>
        <v>0.58641202805911097</v>
      </c>
    </row>
    <row r="27" spans="1:8" ht="16.5" hidden="1" customHeight="1" x14ac:dyDescent="0.25">
      <c r="A27" s="163" t="s">
        <v>534</v>
      </c>
      <c r="B27" s="157" t="s">
        <v>531</v>
      </c>
      <c r="C27" s="158">
        <v>3745000000</v>
      </c>
      <c r="D27" s="158">
        <v>17359200400</v>
      </c>
      <c r="E27" s="158">
        <v>5562820660</v>
      </c>
      <c r="F27" s="158">
        <v>3096747234</v>
      </c>
      <c r="G27" s="158">
        <v>3096747234</v>
      </c>
      <c r="H27" s="162">
        <f t="shared" si="1"/>
        <v>0.55668651270163361</v>
      </c>
    </row>
    <row r="28" spans="1:8" ht="16.5" hidden="1" customHeight="1" x14ac:dyDescent="0.25">
      <c r="A28" s="163" t="s">
        <v>535</v>
      </c>
      <c r="B28" s="157" t="s">
        <v>531</v>
      </c>
      <c r="C28" s="158">
        <v>3745000000</v>
      </c>
      <c r="D28" s="158">
        <v>17359200400</v>
      </c>
      <c r="E28" s="158">
        <v>15988142944</v>
      </c>
      <c r="F28" s="158">
        <v>13753456728</v>
      </c>
      <c r="G28" s="158">
        <v>13753456728</v>
      </c>
      <c r="H28" s="162">
        <f t="shared" si="1"/>
        <v>0.86022853161701129</v>
      </c>
    </row>
    <row r="29" spans="1:8" ht="16.5" hidden="1" customHeight="1" x14ac:dyDescent="0.25">
      <c r="A29" s="165" t="s">
        <v>536</v>
      </c>
      <c r="B29" s="157" t="s">
        <v>531</v>
      </c>
      <c r="C29" s="158">
        <v>3745000000</v>
      </c>
      <c r="D29" s="158">
        <v>17359200400</v>
      </c>
      <c r="E29" s="158">
        <v>17332354703.666668</v>
      </c>
      <c r="F29" s="158">
        <v>14522041705</v>
      </c>
      <c r="G29" s="158">
        <v>14522041705</v>
      </c>
      <c r="H29" s="162">
        <f t="shared" si="1"/>
        <v>0.83785740329488267</v>
      </c>
    </row>
    <row r="30" spans="1:8" ht="16.5" hidden="1" customHeight="1" x14ac:dyDescent="0.25"/>
    <row r="31" spans="1:8" ht="24.75" hidden="1" customHeight="1" x14ac:dyDescent="0.25">
      <c r="A31" s="677" t="s">
        <v>544</v>
      </c>
      <c r="B31" s="471"/>
      <c r="C31" s="471"/>
      <c r="D31" s="471"/>
      <c r="E31" s="471"/>
      <c r="F31" s="471"/>
      <c r="G31" s="471"/>
      <c r="H31" s="486"/>
    </row>
    <row r="32" spans="1:8" ht="25.5" hidden="1" customHeight="1" x14ac:dyDescent="0.25">
      <c r="A32" s="153" t="s">
        <v>27</v>
      </c>
      <c r="B32" s="154" t="s">
        <v>523</v>
      </c>
      <c r="C32" s="154" t="s">
        <v>524</v>
      </c>
      <c r="D32" s="154" t="s">
        <v>525</v>
      </c>
      <c r="E32" s="154" t="s">
        <v>526</v>
      </c>
      <c r="F32" s="154" t="s">
        <v>527</v>
      </c>
      <c r="G32" s="154" t="s">
        <v>528</v>
      </c>
      <c r="H32" s="155" t="s">
        <v>529</v>
      </c>
    </row>
    <row r="33" spans="1:8" ht="16.5" hidden="1" customHeight="1" x14ac:dyDescent="0.25">
      <c r="A33" s="163" t="s">
        <v>538</v>
      </c>
      <c r="B33" s="157" t="s">
        <v>531</v>
      </c>
      <c r="C33" s="157">
        <v>4700000000</v>
      </c>
      <c r="D33" s="157">
        <v>4700000000</v>
      </c>
      <c r="E33" s="157">
        <v>4133281000</v>
      </c>
      <c r="F33" s="157">
        <v>0</v>
      </c>
      <c r="G33" s="157">
        <v>0</v>
      </c>
      <c r="H33" s="162">
        <f t="shared" ref="H33:H44" si="2">G33/E33</f>
        <v>0</v>
      </c>
    </row>
    <row r="34" spans="1:8" ht="16.5" hidden="1" customHeight="1" x14ac:dyDescent="0.25">
      <c r="A34" s="163" t="s">
        <v>539</v>
      </c>
      <c r="B34" s="157" t="s">
        <v>531</v>
      </c>
      <c r="C34" s="157">
        <v>4700000000</v>
      </c>
      <c r="D34" s="157">
        <v>4700000000</v>
      </c>
      <c r="E34" s="157">
        <v>4134281000</v>
      </c>
      <c r="F34" s="157">
        <v>129060166</v>
      </c>
      <c r="G34" s="157">
        <v>129060166</v>
      </c>
      <c r="H34" s="162">
        <f t="shared" si="2"/>
        <v>3.121707643965178E-2</v>
      </c>
    </row>
    <row r="35" spans="1:8" ht="16.5" hidden="1" customHeight="1" x14ac:dyDescent="0.25">
      <c r="A35" s="163" t="s">
        <v>540</v>
      </c>
      <c r="B35" s="157" t="s">
        <v>531</v>
      </c>
      <c r="C35" s="157">
        <v>4700000000</v>
      </c>
      <c r="D35" s="157">
        <v>4700000000</v>
      </c>
      <c r="E35" s="157">
        <v>4139445700</v>
      </c>
      <c r="F35" s="157">
        <v>583641399</v>
      </c>
      <c r="G35" s="157">
        <v>583641399</v>
      </c>
      <c r="H35" s="162">
        <f t="shared" si="2"/>
        <v>0.14099506100539017</v>
      </c>
    </row>
    <row r="36" spans="1:8" ht="16.5" hidden="1" customHeight="1" x14ac:dyDescent="0.25">
      <c r="A36" s="163" t="s">
        <v>541</v>
      </c>
      <c r="B36" s="157" t="s">
        <v>531</v>
      </c>
      <c r="C36" s="157">
        <v>4700000000</v>
      </c>
      <c r="D36" s="157">
        <v>4700000000</v>
      </c>
      <c r="E36" s="157">
        <v>4151478720</v>
      </c>
      <c r="F36" s="157">
        <v>1053898612</v>
      </c>
      <c r="G36" s="157">
        <v>1053898612</v>
      </c>
      <c r="H36" s="162">
        <f t="shared" si="2"/>
        <v>0.25386101750269841</v>
      </c>
    </row>
    <row r="37" spans="1:8" ht="16.5" hidden="1" customHeight="1" x14ac:dyDescent="0.25">
      <c r="A37" s="163" t="s">
        <v>542</v>
      </c>
      <c r="B37" s="157" t="s">
        <v>531</v>
      </c>
      <c r="C37" s="157">
        <v>4700000000</v>
      </c>
      <c r="D37" s="157">
        <v>4700000000</v>
      </c>
      <c r="E37" s="157">
        <v>4169557200</v>
      </c>
      <c r="F37" s="157">
        <v>1526366319</v>
      </c>
      <c r="G37" s="157">
        <v>1526366319</v>
      </c>
      <c r="H37" s="162">
        <f t="shared" si="2"/>
        <v>0.36607396080331983</v>
      </c>
    </row>
    <row r="38" spans="1:8" ht="16.5" hidden="1" customHeight="1" x14ac:dyDescent="0.25">
      <c r="A38" s="163" t="s">
        <v>543</v>
      </c>
      <c r="B38" s="157" t="s">
        <v>531</v>
      </c>
      <c r="C38" s="157">
        <v>4700000000</v>
      </c>
      <c r="D38" s="157">
        <v>4700000000</v>
      </c>
      <c r="E38" s="157">
        <v>4417522200</v>
      </c>
      <c r="F38" s="157">
        <v>1984299919</v>
      </c>
      <c r="G38" s="157">
        <v>1984299919</v>
      </c>
      <c r="H38" s="162">
        <f t="shared" si="2"/>
        <v>0.44918844301450256</v>
      </c>
    </row>
    <row r="39" spans="1:8" ht="16.5" hidden="1" customHeight="1" x14ac:dyDescent="0.25">
      <c r="A39" s="163" t="s">
        <v>530</v>
      </c>
      <c r="B39" s="157" t="s">
        <v>531</v>
      </c>
      <c r="C39" s="157">
        <v>4700000000</v>
      </c>
      <c r="D39" s="157">
        <v>4700000000</v>
      </c>
      <c r="E39" s="157">
        <v>4417522200</v>
      </c>
      <c r="F39" s="157">
        <v>2468155445</v>
      </c>
      <c r="G39" s="157">
        <v>2468155445</v>
      </c>
      <c r="H39" s="162">
        <f t="shared" si="2"/>
        <v>0.55871942081015458</v>
      </c>
    </row>
    <row r="40" spans="1:8" ht="16.5" hidden="1" customHeight="1" x14ac:dyDescent="0.25">
      <c r="A40" s="163" t="s">
        <v>532</v>
      </c>
      <c r="B40" s="157" t="s">
        <v>531</v>
      </c>
      <c r="C40" s="157">
        <v>4700000000</v>
      </c>
      <c r="D40" s="157">
        <v>13600000000</v>
      </c>
      <c r="E40" s="157">
        <v>4437741360</v>
      </c>
      <c r="F40" s="157">
        <v>2961830050</v>
      </c>
      <c r="G40" s="157">
        <v>2961830050</v>
      </c>
      <c r="H40" s="162">
        <f t="shared" si="2"/>
        <v>0.66741835761244095</v>
      </c>
    </row>
    <row r="41" spans="1:8" ht="16.5" hidden="1" customHeight="1" x14ac:dyDescent="0.25">
      <c r="A41" s="163" t="s">
        <v>533</v>
      </c>
      <c r="B41" s="157" t="s">
        <v>531</v>
      </c>
      <c r="C41" s="157">
        <v>4700000000</v>
      </c>
      <c r="D41" s="157">
        <v>13600000000</v>
      </c>
      <c r="E41" s="157">
        <v>12602273296</v>
      </c>
      <c r="F41" s="157">
        <v>10655334720</v>
      </c>
      <c r="G41" s="157">
        <v>10655334720</v>
      </c>
      <c r="H41" s="162">
        <f t="shared" si="2"/>
        <v>0.8455089387231457</v>
      </c>
    </row>
    <row r="42" spans="1:8" ht="16.5" hidden="1" customHeight="1" x14ac:dyDescent="0.25">
      <c r="A42" s="163" t="s">
        <v>534</v>
      </c>
      <c r="B42" s="157" t="s">
        <v>531</v>
      </c>
      <c r="C42" s="157">
        <v>4700000000</v>
      </c>
      <c r="D42" s="157">
        <v>13600000000</v>
      </c>
      <c r="E42" s="157">
        <v>13090942362</v>
      </c>
      <c r="F42" s="157">
        <v>11203898387</v>
      </c>
      <c r="G42" s="157">
        <v>11203898387</v>
      </c>
      <c r="H42" s="162">
        <f t="shared" si="2"/>
        <v>0.85585117382552567</v>
      </c>
    </row>
    <row r="43" spans="1:8" ht="16.5" hidden="1" customHeight="1" x14ac:dyDescent="0.25">
      <c r="A43" s="163" t="s">
        <v>535</v>
      </c>
      <c r="B43" s="157" t="s">
        <v>531</v>
      </c>
      <c r="C43" s="157">
        <v>4700000000</v>
      </c>
      <c r="D43" s="157">
        <v>13600000000</v>
      </c>
      <c r="E43" s="157">
        <v>13425452295</v>
      </c>
      <c r="F43" s="157">
        <v>11770704192</v>
      </c>
      <c r="G43" s="157">
        <v>11770704192</v>
      </c>
      <c r="H43" s="162">
        <f t="shared" si="2"/>
        <v>0.87674544837373769</v>
      </c>
    </row>
    <row r="44" spans="1:8" ht="16.5" hidden="1" customHeight="1" x14ac:dyDescent="0.25">
      <c r="A44" s="165" t="s">
        <v>536</v>
      </c>
      <c r="B44" s="157" t="s">
        <v>531</v>
      </c>
      <c r="C44" s="157">
        <v>4700000000</v>
      </c>
      <c r="D44" s="157">
        <v>13500000000</v>
      </c>
      <c r="E44" s="157">
        <v>13449667994</v>
      </c>
      <c r="F44" s="157">
        <v>12762190682</v>
      </c>
      <c r="G44" s="157">
        <v>12762190682</v>
      </c>
      <c r="H44" s="162">
        <f t="shared" si="2"/>
        <v>0.94888518346276729</v>
      </c>
    </row>
    <row r="45" spans="1:8" ht="16.5" hidden="1" customHeight="1" x14ac:dyDescent="0.25"/>
    <row r="46" spans="1:8" ht="27.75" hidden="1" customHeight="1" x14ac:dyDescent="0.25">
      <c r="A46" s="677" t="s">
        <v>545</v>
      </c>
      <c r="B46" s="471"/>
      <c r="C46" s="471"/>
      <c r="D46" s="471"/>
      <c r="E46" s="471"/>
      <c r="F46" s="471"/>
      <c r="G46" s="471"/>
      <c r="H46" s="486"/>
    </row>
    <row r="47" spans="1:8" ht="25.5" hidden="1" customHeight="1" x14ac:dyDescent="0.25">
      <c r="A47" s="153" t="s">
        <v>28</v>
      </c>
      <c r="B47" s="154" t="s">
        <v>523</v>
      </c>
      <c r="C47" s="154" t="s">
        <v>524</v>
      </c>
      <c r="D47" s="154" t="s">
        <v>525</v>
      </c>
      <c r="E47" s="154" t="s">
        <v>526</v>
      </c>
      <c r="F47" s="154" t="s">
        <v>527</v>
      </c>
      <c r="G47" s="154" t="s">
        <v>528</v>
      </c>
      <c r="H47" s="155" t="s">
        <v>529</v>
      </c>
    </row>
    <row r="48" spans="1:8" ht="16.5" hidden="1" customHeight="1" x14ac:dyDescent="0.25">
      <c r="A48" s="163" t="s">
        <v>538</v>
      </c>
      <c r="B48" s="157" t="s">
        <v>531</v>
      </c>
      <c r="C48" s="157">
        <v>11086660000</v>
      </c>
      <c r="D48" s="157">
        <v>11086660000</v>
      </c>
      <c r="E48" s="157">
        <v>2888192240</v>
      </c>
      <c r="F48" s="157">
        <v>0</v>
      </c>
      <c r="G48" s="157">
        <v>0</v>
      </c>
      <c r="H48" s="162">
        <f t="shared" ref="H48:H59" si="3">G48/E48</f>
        <v>0</v>
      </c>
    </row>
    <row r="49" spans="1:8" ht="16.5" hidden="1" customHeight="1" x14ac:dyDescent="0.25">
      <c r="A49" s="163" t="s">
        <v>539</v>
      </c>
      <c r="B49" s="157" t="s">
        <v>531</v>
      </c>
      <c r="C49" s="157">
        <v>11086660000</v>
      </c>
      <c r="D49" s="157">
        <v>11086660000</v>
      </c>
      <c r="E49" s="157">
        <v>4370429240</v>
      </c>
      <c r="F49" s="157">
        <v>18964761</v>
      </c>
      <c r="G49" s="157">
        <v>18964761</v>
      </c>
      <c r="H49" s="166">
        <f t="shared" si="3"/>
        <v>4.3393360145100989E-3</v>
      </c>
    </row>
    <row r="50" spans="1:8" ht="16.5" hidden="1" customHeight="1" x14ac:dyDescent="0.25">
      <c r="A50" s="163" t="s">
        <v>540</v>
      </c>
      <c r="B50" s="157" t="s">
        <v>531</v>
      </c>
      <c r="C50" s="157">
        <v>11086660000</v>
      </c>
      <c r="D50" s="157">
        <v>11086660000</v>
      </c>
      <c r="E50" s="157">
        <v>9686860740</v>
      </c>
      <c r="F50" s="157">
        <v>393329002</v>
      </c>
      <c r="G50" s="157">
        <v>393329002</v>
      </c>
      <c r="H50" s="162">
        <f t="shared" si="3"/>
        <v>4.0604382839512156E-2</v>
      </c>
    </row>
    <row r="51" spans="1:8" ht="25.5" hidden="1" customHeight="1" x14ac:dyDescent="0.25">
      <c r="A51" s="163" t="s">
        <v>541</v>
      </c>
      <c r="B51" s="157" t="s">
        <v>531</v>
      </c>
      <c r="C51" s="157">
        <v>11086660000</v>
      </c>
      <c r="D51" s="157">
        <v>11086660000</v>
      </c>
      <c r="E51" s="157">
        <v>10655159740</v>
      </c>
      <c r="F51" s="157">
        <v>5717100645</v>
      </c>
      <c r="G51" s="157">
        <v>5717100645</v>
      </c>
      <c r="H51" s="162">
        <f t="shared" si="3"/>
        <v>0.53655700942124029</v>
      </c>
    </row>
    <row r="52" spans="1:8" ht="27" hidden="1" customHeight="1" x14ac:dyDescent="0.25">
      <c r="A52" s="163" t="s">
        <v>542</v>
      </c>
      <c r="B52" s="157" t="s">
        <v>531</v>
      </c>
      <c r="C52" s="157">
        <v>11086660000</v>
      </c>
      <c r="D52" s="157">
        <v>11086660000</v>
      </c>
      <c r="E52" s="157">
        <v>10765604740</v>
      </c>
      <c r="F52" s="157">
        <v>2042369723</v>
      </c>
      <c r="G52" s="157">
        <v>2042369723</v>
      </c>
      <c r="H52" s="162">
        <f t="shared" si="3"/>
        <v>0.18971249384732658</v>
      </c>
    </row>
    <row r="53" spans="1:8" ht="16.5" hidden="1" customHeight="1" x14ac:dyDescent="0.25">
      <c r="A53" s="163" t="s">
        <v>543</v>
      </c>
      <c r="B53" s="157" t="s">
        <v>531</v>
      </c>
      <c r="C53" s="157">
        <v>11086660000</v>
      </c>
      <c r="D53" s="157">
        <v>11086660000</v>
      </c>
      <c r="E53" s="157">
        <v>10828099740</v>
      </c>
      <c r="F53" s="157">
        <v>3474011552</v>
      </c>
      <c r="G53" s="157">
        <v>3474011552</v>
      </c>
      <c r="H53" s="162">
        <f t="shared" si="3"/>
        <v>0.32083298412616951</v>
      </c>
    </row>
    <row r="54" spans="1:8" ht="16.5" hidden="1" customHeight="1" x14ac:dyDescent="0.25">
      <c r="A54" s="163" t="s">
        <v>530</v>
      </c>
      <c r="B54" s="163" t="s">
        <v>531</v>
      </c>
      <c r="C54" s="163">
        <v>11086660000</v>
      </c>
      <c r="D54" s="163">
        <v>11086660000</v>
      </c>
      <c r="E54" s="163">
        <v>10828099740</v>
      </c>
      <c r="F54" s="163">
        <v>4930036052</v>
      </c>
      <c r="G54" s="163">
        <v>4930036052</v>
      </c>
      <c r="H54" s="162">
        <f t="shared" si="3"/>
        <v>0.45530020690407863</v>
      </c>
    </row>
    <row r="55" spans="1:8" ht="16.5" hidden="1" customHeight="1" x14ac:dyDescent="0.25">
      <c r="A55" s="163" t="s">
        <v>532</v>
      </c>
      <c r="B55" s="163" t="s">
        <v>531</v>
      </c>
      <c r="C55" s="163">
        <v>11086660000</v>
      </c>
      <c r="D55" s="163">
        <v>11086660000</v>
      </c>
      <c r="E55" s="163">
        <v>10828099740</v>
      </c>
      <c r="F55" s="163">
        <v>6495001485</v>
      </c>
      <c r="G55" s="163">
        <v>6495001485</v>
      </c>
      <c r="H55" s="162">
        <f t="shared" si="3"/>
        <v>0.5998283762576424</v>
      </c>
    </row>
    <row r="56" spans="1:8" ht="27" hidden="1" customHeight="1" x14ac:dyDescent="0.25">
      <c r="A56" s="163" t="s">
        <v>533</v>
      </c>
      <c r="B56" s="163" t="s">
        <v>531</v>
      </c>
      <c r="C56" s="163">
        <v>11086660000</v>
      </c>
      <c r="D56" s="163">
        <v>11086660000</v>
      </c>
      <c r="E56" s="163">
        <v>10931037840</v>
      </c>
      <c r="F56" s="163">
        <v>8112162152</v>
      </c>
      <c r="G56" s="163">
        <v>8112162152</v>
      </c>
      <c r="H56" s="162">
        <f t="shared" si="3"/>
        <v>0.74212186168774619</v>
      </c>
    </row>
    <row r="57" spans="1:8" ht="16.5" hidden="1" customHeight="1" x14ac:dyDescent="0.25">
      <c r="A57" s="163" t="s">
        <v>534</v>
      </c>
      <c r="B57" s="163" t="s">
        <v>531</v>
      </c>
      <c r="C57" s="163">
        <v>11086660000</v>
      </c>
      <c r="D57" s="163">
        <v>11086660000</v>
      </c>
      <c r="E57" s="163">
        <v>10935758580</v>
      </c>
      <c r="F57" s="163">
        <v>9729395981</v>
      </c>
      <c r="G57" s="163">
        <v>9729395981</v>
      </c>
      <c r="H57" s="162">
        <f t="shared" si="3"/>
        <v>0.88968642731321157</v>
      </c>
    </row>
    <row r="58" spans="1:8" ht="16.5" hidden="1" customHeight="1" x14ac:dyDescent="0.25">
      <c r="A58" s="163" t="s">
        <v>535</v>
      </c>
      <c r="B58" s="163" t="s">
        <v>531</v>
      </c>
      <c r="C58" s="163">
        <v>11086660000</v>
      </c>
      <c r="D58" s="163">
        <v>11541660000</v>
      </c>
      <c r="E58" s="163">
        <v>11279297179</v>
      </c>
      <c r="F58" s="163">
        <v>10335312305</v>
      </c>
      <c r="G58" s="163">
        <v>10335312305</v>
      </c>
      <c r="H58" s="162">
        <f t="shared" si="3"/>
        <v>0.91630818312354356</v>
      </c>
    </row>
    <row r="59" spans="1:8" ht="16.5" hidden="1" customHeight="1" x14ac:dyDescent="0.25">
      <c r="A59" s="165" t="s">
        <v>536</v>
      </c>
      <c r="B59" s="167"/>
      <c r="C59" s="167"/>
      <c r="D59" s="167"/>
      <c r="E59" s="167"/>
      <c r="F59" s="167"/>
      <c r="G59" s="167"/>
      <c r="H59" s="159" t="e">
        <f t="shared" si="3"/>
        <v>#DIV/0!</v>
      </c>
    </row>
    <row r="60" spans="1:8" ht="16.5" customHeight="1" x14ac:dyDescent="0.25"/>
    <row r="61" spans="1:8" ht="23.25" customHeight="1" x14ac:dyDescent="0.25">
      <c r="A61" s="677" t="s">
        <v>546</v>
      </c>
      <c r="B61" s="471"/>
      <c r="C61" s="471"/>
      <c r="D61" s="471"/>
      <c r="E61" s="471"/>
      <c r="F61" s="471"/>
      <c r="G61" s="471"/>
      <c r="H61" s="486"/>
    </row>
    <row r="62" spans="1:8" ht="25.5" customHeight="1" x14ac:dyDescent="0.25">
      <c r="A62" s="153" t="s">
        <v>29</v>
      </c>
      <c r="B62" s="154" t="s">
        <v>523</v>
      </c>
      <c r="C62" s="154" t="s">
        <v>524</v>
      </c>
      <c r="D62" s="154" t="s">
        <v>525</v>
      </c>
      <c r="E62" s="154" t="s">
        <v>526</v>
      </c>
      <c r="F62" s="154" t="s">
        <v>527</v>
      </c>
      <c r="G62" s="154" t="s">
        <v>528</v>
      </c>
      <c r="H62" s="155" t="s">
        <v>529</v>
      </c>
    </row>
    <row r="63" spans="1:8" ht="16.5" customHeight="1" x14ac:dyDescent="0.25">
      <c r="A63" s="168" t="s">
        <v>538</v>
      </c>
      <c r="B63" s="163" t="s">
        <v>531</v>
      </c>
      <c r="C63" s="169">
        <v>8032601000</v>
      </c>
      <c r="D63" s="169">
        <v>8032601000</v>
      </c>
      <c r="E63" s="170">
        <v>235141000</v>
      </c>
      <c r="F63" s="157">
        <v>0</v>
      </c>
      <c r="G63" s="157">
        <v>0</v>
      </c>
      <c r="H63" s="162">
        <f t="shared" ref="H63:H74" si="4">G63/E63</f>
        <v>0</v>
      </c>
    </row>
    <row r="64" spans="1:8" ht="16.5" customHeight="1" x14ac:dyDescent="0.25">
      <c r="A64" s="168" t="s">
        <v>539</v>
      </c>
      <c r="B64" s="163" t="s">
        <v>531</v>
      </c>
      <c r="C64" s="169">
        <v>8032601000</v>
      </c>
      <c r="D64" s="169">
        <v>8032601000</v>
      </c>
      <c r="E64" s="170">
        <v>2310674000</v>
      </c>
      <c r="F64" s="169">
        <v>1006366</v>
      </c>
      <c r="G64" s="169">
        <v>1006366</v>
      </c>
      <c r="H64" s="159">
        <f t="shared" si="4"/>
        <v>4.3552920057091565E-4</v>
      </c>
    </row>
    <row r="65" spans="1:14" ht="16.5" customHeight="1" x14ac:dyDescent="0.25">
      <c r="A65" s="168" t="s">
        <v>540</v>
      </c>
      <c r="B65" s="163" t="s">
        <v>531</v>
      </c>
      <c r="C65" s="169">
        <v>8032601000</v>
      </c>
      <c r="D65" s="169">
        <v>8032601000</v>
      </c>
      <c r="E65" s="171">
        <v>2549577073</v>
      </c>
      <c r="F65" s="158">
        <v>301778963</v>
      </c>
      <c r="G65" s="158">
        <v>301778963</v>
      </c>
      <c r="H65" s="159">
        <f t="shared" si="4"/>
        <v>0.1183643225364068</v>
      </c>
    </row>
    <row r="66" spans="1:14" ht="16.5" customHeight="1" x14ac:dyDescent="0.25">
      <c r="A66" s="168" t="s">
        <v>541</v>
      </c>
      <c r="B66" s="157"/>
      <c r="C66" s="157"/>
      <c r="D66" s="157"/>
      <c r="E66" s="157"/>
      <c r="F66" s="157"/>
      <c r="G66" s="157"/>
      <c r="H66" s="159" t="e">
        <f t="shared" si="4"/>
        <v>#DIV/0!</v>
      </c>
    </row>
    <row r="67" spans="1:14" ht="16.5" customHeight="1" x14ac:dyDescent="0.25">
      <c r="A67" s="168" t="s">
        <v>542</v>
      </c>
      <c r="B67" s="157"/>
      <c r="C67" s="157"/>
      <c r="D67" s="157"/>
      <c r="E67" s="157"/>
      <c r="F67" s="157"/>
      <c r="G67" s="157"/>
      <c r="H67" s="159" t="e">
        <f t="shared" si="4"/>
        <v>#DIV/0!</v>
      </c>
    </row>
    <row r="68" spans="1:14" ht="16.5" customHeight="1" x14ac:dyDescent="0.25">
      <c r="A68" s="168" t="s">
        <v>543</v>
      </c>
      <c r="B68" s="157"/>
      <c r="C68" s="157"/>
      <c r="D68" s="157"/>
      <c r="E68" s="157"/>
      <c r="F68" s="157"/>
      <c r="G68" s="157"/>
      <c r="H68" s="159" t="e">
        <f t="shared" si="4"/>
        <v>#DIV/0!</v>
      </c>
    </row>
    <row r="69" spans="1:14" ht="16.5" customHeight="1" x14ac:dyDescent="0.25">
      <c r="A69" s="168" t="s">
        <v>530</v>
      </c>
      <c r="B69" s="157"/>
      <c r="C69" s="157"/>
      <c r="D69" s="157"/>
      <c r="E69" s="157"/>
      <c r="F69" s="157"/>
      <c r="G69" s="157"/>
      <c r="H69" s="159" t="e">
        <f t="shared" si="4"/>
        <v>#DIV/0!</v>
      </c>
    </row>
    <row r="70" spans="1:14" ht="16.5" customHeight="1" x14ac:dyDescent="0.25">
      <c r="A70" s="168" t="s">
        <v>532</v>
      </c>
      <c r="B70" s="157"/>
      <c r="C70" s="157"/>
      <c r="D70" s="157"/>
      <c r="E70" s="157"/>
      <c r="F70" s="157"/>
      <c r="G70" s="157"/>
      <c r="H70" s="159" t="e">
        <f t="shared" si="4"/>
        <v>#DIV/0!</v>
      </c>
    </row>
    <row r="71" spans="1:14" ht="16.5" customHeight="1" x14ac:dyDescent="0.25">
      <c r="A71" s="168" t="s">
        <v>533</v>
      </c>
      <c r="B71" s="157"/>
      <c r="C71" s="157"/>
      <c r="D71" s="157"/>
      <c r="E71" s="157"/>
      <c r="F71" s="157"/>
      <c r="G71" s="157"/>
      <c r="H71" s="159" t="e">
        <f t="shared" si="4"/>
        <v>#DIV/0!</v>
      </c>
    </row>
    <row r="72" spans="1:14" ht="16.5" customHeight="1" x14ac:dyDescent="0.25">
      <c r="A72" s="168" t="s">
        <v>534</v>
      </c>
      <c r="B72" s="157"/>
      <c r="C72" s="157"/>
      <c r="D72" s="157"/>
      <c r="E72" s="157"/>
      <c r="F72" s="157"/>
      <c r="G72" s="157"/>
      <c r="H72" s="159" t="e">
        <f t="shared" si="4"/>
        <v>#DIV/0!</v>
      </c>
    </row>
    <row r="73" spans="1:14" ht="16.5" customHeight="1" x14ac:dyDescent="0.25">
      <c r="A73" s="168" t="s">
        <v>535</v>
      </c>
      <c r="B73" s="157"/>
      <c r="C73" s="157"/>
      <c r="D73" s="157"/>
      <c r="E73" s="157"/>
      <c r="F73" s="157"/>
      <c r="G73" s="157"/>
      <c r="H73" s="159" t="e">
        <f t="shared" si="4"/>
        <v>#DIV/0!</v>
      </c>
    </row>
    <row r="74" spans="1:14" ht="16.5" customHeight="1" x14ac:dyDescent="0.25">
      <c r="A74" s="172" t="s">
        <v>536</v>
      </c>
      <c r="B74" s="167"/>
      <c r="C74" s="167"/>
      <c r="D74" s="167"/>
      <c r="E74" s="167"/>
      <c r="F74" s="167"/>
      <c r="G74" s="167"/>
      <c r="H74" s="159" t="e">
        <f t="shared" si="4"/>
        <v>#DIV/0!</v>
      </c>
    </row>
    <row r="75" spans="1:14" ht="16.5" customHeight="1" x14ac:dyDescent="0.25"/>
    <row r="76" spans="1:14" ht="23.25" hidden="1" customHeight="1" x14ac:dyDescent="0.25">
      <c r="A76" s="677" t="s">
        <v>547</v>
      </c>
      <c r="B76" s="471"/>
      <c r="C76" s="471"/>
      <c r="D76" s="471"/>
      <c r="E76" s="471"/>
      <c r="F76" s="471"/>
      <c r="G76" s="471"/>
      <c r="H76" s="471"/>
      <c r="I76" s="471"/>
      <c r="J76" s="471"/>
      <c r="K76" s="471"/>
      <c r="L76" s="471"/>
      <c r="M76" s="471"/>
      <c r="N76" s="486"/>
    </row>
    <row r="77" spans="1:14" ht="44.25" hidden="1" customHeight="1" x14ac:dyDescent="0.25">
      <c r="A77" s="153" t="s">
        <v>25</v>
      </c>
      <c r="B77" s="154" t="s">
        <v>548</v>
      </c>
      <c r="C77" s="154" t="s">
        <v>549</v>
      </c>
      <c r="D77" s="154" t="s">
        <v>550</v>
      </c>
      <c r="E77" s="154" t="s">
        <v>551</v>
      </c>
      <c r="F77" s="154" t="s">
        <v>552</v>
      </c>
      <c r="G77" s="154" t="s">
        <v>553</v>
      </c>
      <c r="H77" s="154" t="s">
        <v>554</v>
      </c>
      <c r="I77" s="154" t="s">
        <v>555</v>
      </c>
      <c r="J77" s="173" t="s">
        <v>556</v>
      </c>
      <c r="K77" s="154" t="s">
        <v>557</v>
      </c>
      <c r="L77" s="154" t="s">
        <v>558</v>
      </c>
      <c r="M77" s="154" t="s">
        <v>559</v>
      </c>
      <c r="N77" s="155" t="s">
        <v>560</v>
      </c>
    </row>
    <row r="78" spans="1:14" ht="15.75" hidden="1" customHeight="1" x14ac:dyDescent="0.25">
      <c r="A78" s="675" t="s">
        <v>530</v>
      </c>
      <c r="B78" s="174" t="s">
        <v>561</v>
      </c>
      <c r="C78" s="174" t="s">
        <v>562</v>
      </c>
      <c r="D78" s="174" t="s">
        <v>563</v>
      </c>
      <c r="E78" s="157" t="s">
        <v>564</v>
      </c>
      <c r="F78" s="157">
        <v>100</v>
      </c>
      <c r="G78" s="174">
        <v>5</v>
      </c>
      <c r="H78" s="157">
        <v>5</v>
      </c>
      <c r="I78" s="157">
        <v>5</v>
      </c>
      <c r="J78" s="175">
        <f t="shared" ref="J78:J89" si="5">I78/H78</f>
        <v>1</v>
      </c>
      <c r="K78" s="157">
        <v>0</v>
      </c>
      <c r="L78" s="157">
        <v>0</v>
      </c>
      <c r="M78" s="157">
        <v>0</v>
      </c>
      <c r="N78" s="176" t="s">
        <v>565</v>
      </c>
    </row>
    <row r="79" spans="1:14" ht="15.75" hidden="1" customHeight="1" x14ac:dyDescent="0.25">
      <c r="A79" s="659"/>
      <c r="B79" s="174" t="s">
        <v>566</v>
      </c>
      <c r="C79" s="174" t="s">
        <v>567</v>
      </c>
      <c r="D79" s="174" t="s">
        <v>568</v>
      </c>
      <c r="E79" s="157" t="s">
        <v>564</v>
      </c>
      <c r="F79" s="157">
        <v>100</v>
      </c>
      <c r="G79" s="174">
        <v>5</v>
      </c>
      <c r="H79" s="157">
        <v>1</v>
      </c>
      <c r="I79" s="157">
        <v>1</v>
      </c>
      <c r="J79" s="175">
        <f t="shared" si="5"/>
        <v>1</v>
      </c>
      <c r="K79" s="157">
        <v>0</v>
      </c>
      <c r="L79" s="157">
        <v>0</v>
      </c>
      <c r="M79" s="157">
        <v>0</v>
      </c>
      <c r="N79" s="176" t="s">
        <v>569</v>
      </c>
    </row>
    <row r="80" spans="1:14" ht="15.75" hidden="1" customHeight="1" x14ac:dyDescent="0.25">
      <c r="A80" s="675" t="s">
        <v>532</v>
      </c>
      <c r="B80" s="174" t="s">
        <v>561</v>
      </c>
      <c r="C80" s="174" t="s">
        <v>562</v>
      </c>
      <c r="D80" s="174" t="s">
        <v>563</v>
      </c>
      <c r="E80" s="157" t="s">
        <v>564</v>
      </c>
      <c r="F80" s="157">
        <v>100</v>
      </c>
      <c r="G80" s="174">
        <v>5</v>
      </c>
      <c r="H80" s="157">
        <v>5</v>
      </c>
      <c r="I80" s="157">
        <v>5</v>
      </c>
      <c r="J80" s="175">
        <f t="shared" si="5"/>
        <v>1</v>
      </c>
      <c r="K80" s="157">
        <v>0</v>
      </c>
      <c r="L80" s="157">
        <v>0</v>
      </c>
      <c r="M80" s="157">
        <v>0</v>
      </c>
      <c r="N80" s="176" t="s">
        <v>565</v>
      </c>
    </row>
    <row r="81" spans="1:14" ht="15.75" hidden="1" customHeight="1" x14ac:dyDescent="0.25">
      <c r="A81" s="659"/>
      <c r="B81" s="174" t="s">
        <v>566</v>
      </c>
      <c r="C81" s="174" t="s">
        <v>567</v>
      </c>
      <c r="D81" s="174" t="s">
        <v>568</v>
      </c>
      <c r="E81" s="157" t="s">
        <v>564</v>
      </c>
      <c r="F81" s="157">
        <v>100</v>
      </c>
      <c r="G81" s="174">
        <v>5</v>
      </c>
      <c r="H81" s="157">
        <v>1</v>
      </c>
      <c r="I81" s="157">
        <v>1</v>
      </c>
      <c r="J81" s="175">
        <f t="shared" si="5"/>
        <v>1</v>
      </c>
      <c r="K81" s="157">
        <v>0</v>
      </c>
      <c r="L81" s="157">
        <v>0</v>
      </c>
      <c r="M81" s="157">
        <v>0</v>
      </c>
      <c r="N81" s="176" t="s">
        <v>570</v>
      </c>
    </row>
    <row r="82" spans="1:14" ht="15.75" hidden="1" customHeight="1" x14ac:dyDescent="0.25">
      <c r="A82" s="675" t="s">
        <v>533</v>
      </c>
      <c r="B82" s="174" t="s">
        <v>561</v>
      </c>
      <c r="C82" s="174" t="s">
        <v>562</v>
      </c>
      <c r="D82" s="174" t="s">
        <v>563</v>
      </c>
      <c r="E82" s="157" t="s">
        <v>564</v>
      </c>
      <c r="F82" s="157">
        <v>100</v>
      </c>
      <c r="G82" s="174">
        <v>5</v>
      </c>
      <c r="H82" s="157">
        <v>5</v>
      </c>
      <c r="I82" s="157">
        <v>5</v>
      </c>
      <c r="J82" s="175">
        <f t="shared" si="5"/>
        <v>1</v>
      </c>
      <c r="K82" s="157">
        <v>0</v>
      </c>
      <c r="L82" s="157">
        <v>0</v>
      </c>
      <c r="M82" s="157">
        <v>0</v>
      </c>
      <c r="N82" s="176" t="s">
        <v>565</v>
      </c>
    </row>
    <row r="83" spans="1:14" ht="15.75" hidden="1" customHeight="1" x14ac:dyDescent="0.25">
      <c r="A83" s="659"/>
      <c r="B83" s="174" t="s">
        <v>566</v>
      </c>
      <c r="C83" s="174" t="s">
        <v>567</v>
      </c>
      <c r="D83" s="174" t="s">
        <v>568</v>
      </c>
      <c r="E83" s="157" t="s">
        <v>564</v>
      </c>
      <c r="F83" s="157">
        <v>100</v>
      </c>
      <c r="G83" s="174">
        <v>5</v>
      </c>
      <c r="H83" s="157">
        <v>1</v>
      </c>
      <c r="I83" s="157">
        <v>1</v>
      </c>
      <c r="J83" s="175">
        <f t="shared" si="5"/>
        <v>1</v>
      </c>
      <c r="K83" s="157">
        <v>0</v>
      </c>
      <c r="L83" s="157">
        <v>0</v>
      </c>
      <c r="M83" s="157">
        <v>0</v>
      </c>
      <c r="N83" s="176" t="s">
        <v>571</v>
      </c>
    </row>
    <row r="84" spans="1:14" ht="15.75" hidden="1" customHeight="1" x14ac:dyDescent="0.25">
      <c r="A84" s="675" t="s">
        <v>534</v>
      </c>
      <c r="B84" s="174" t="s">
        <v>561</v>
      </c>
      <c r="C84" s="174" t="s">
        <v>562</v>
      </c>
      <c r="D84" s="174" t="s">
        <v>563</v>
      </c>
      <c r="E84" s="157" t="s">
        <v>564</v>
      </c>
      <c r="F84" s="157">
        <v>100</v>
      </c>
      <c r="G84" s="174">
        <v>5</v>
      </c>
      <c r="H84" s="157">
        <v>5</v>
      </c>
      <c r="I84" s="157">
        <v>5</v>
      </c>
      <c r="J84" s="175">
        <f t="shared" si="5"/>
        <v>1</v>
      </c>
      <c r="K84" s="157">
        <v>0</v>
      </c>
      <c r="L84" s="157">
        <v>0</v>
      </c>
      <c r="M84" s="157">
        <v>0</v>
      </c>
      <c r="N84" s="176" t="s">
        <v>565</v>
      </c>
    </row>
    <row r="85" spans="1:14" ht="15.75" hidden="1" customHeight="1" x14ac:dyDescent="0.25">
      <c r="A85" s="659"/>
      <c r="B85" s="174" t="s">
        <v>566</v>
      </c>
      <c r="C85" s="174" t="s">
        <v>567</v>
      </c>
      <c r="D85" s="174" t="s">
        <v>568</v>
      </c>
      <c r="E85" s="157" t="s">
        <v>564</v>
      </c>
      <c r="F85" s="157">
        <v>100</v>
      </c>
      <c r="G85" s="174">
        <v>5</v>
      </c>
      <c r="H85" s="157">
        <v>1</v>
      </c>
      <c r="I85" s="157">
        <v>1</v>
      </c>
      <c r="J85" s="175">
        <f t="shared" si="5"/>
        <v>1</v>
      </c>
      <c r="K85" s="157">
        <v>0</v>
      </c>
      <c r="L85" s="157">
        <v>0</v>
      </c>
      <c r="M85" s="157">
        <v>0</v>
      </c>
      <c r="N85" s="176" t="s">
        <v>572</v>
      </c>
    </row>
    <row r="86" spans="1:14" ht="15.75" hidden="1" customHeight="1" x14ac:dyDescent="0.25">
      <c r="A86" s="675" t="s">
        <v>535</v>
      </c>
      <c r="B86" s="174" t="s">
        <v>561</v>
      </c>
      <c r="C86" s="174" t="s">
        <v>562</v>
      </c>
      <c r="D86" s="174" t="s">
        <v>563</v>
      </c>
      <c r="E86" s="157" t="s">
        <v>564</v>
      </c>
      <c r="F86" s="157">
        <v>100</v>
      </c>
      <c r="G86" s="174">
        <v>5</v>
      </c>
      <c r="H86" s="157">
        <v>5</v>
      </c>
      <c r="I86" s="157">
        <v>5</v>
      </c>
      <c r="J86" s="175">
        <f t="shared" si="5"/>
        <v>1</v>
      </c>
      <c r="K86" s="157">
        <v>0</v>
      </c>
      <c r="L86" s="157">
        <v>0</v>
      </c>
      <c r="M86" s="157">
        <v>0</v>
      </c>
      <c r="N86" s="176" t="s">
        <v>565</v>
      </c>
    </row>
    <row r="87" spans="1:14" ht="15.75" hidden="1" customHeight="1" x14ac:dyDescent="0.25">
      <c r="A87" s="659"/>
      <c r="B87" s="174" t="s">
        <v>566</v>
      </c>
      <c r="C87" s="174" t="s">
        <v>567</v>
      </c>
      <c r="D87" s="174" t="s">
        <v>568</v>
      </c>
      <c r="E87" s="157" t="s">
        <v>564</v>
      </c>
      <c r="F87" s="157">
        <v>100</v>
      </c>
      <c r="G87" s="174">
        <v>5</v>
      </c>
      <c r="H87" s="157">
        <v>1</v>
      </c>
      <c r="I87" s="157">
        <v>1</v>
      </c>
      <c r="J87" s="175">
        <f t="shared" si="5"/>
        <v>1</v>
      </c>
      <c r="K87" s="157">
        <v>0</v>
      </c>
      <c r="L87" s="157">
        <v>0</v>
      </c>
      <c r="M87" s="157">
        <v>0</v>
      </c>
      <c r="N87" s="176" t="s">
        <v>573</v>
      </c>
    </row>
    <row r="88" spans="1:14" ht="15.75" hidden="1" customHeight="1" x14ac:dyDescent="0.25">
      <c r="A88" s="688" t="s">
        <v>536</v>
      </c>
      <c r="B88" s="174" t="s">
        <v>561</v>
      </c>
      <c r="C88" s="177" t="s">
        <v>562</v>
      </c>
      <c r="D88" s="177" t="s">
        <v>563</v>
      </c>
      <c r="E88" s="178" t="s">
        <v>564</v>
      </c>
      <c r="F88" s="178">
        <v>100</v>
      </c>
      <c r="G88" s="177">
        <v>5</v>
      </c>
      <c r="H88" s="178">
        <v>5</v>
      </c>
      <c r="I88" s="178">
        <v>5</v>
      </c>
      <c r="J88" s="179">
        <f t="shared" si="5"/>
        <v>1</v>
      </c>
      <c r="K88" s="178">
        <v>0</v>
      </c>
      <c r="L88" s="178">
        <v>0</v>
      </c>
      <c r="M88" s="178">
        <v>0</v>
      </c>
      <c r="N88" s="176" t="s">
        <v>565</v>
      </c>
    </row>
    <row r="89" spans="1:14" ht="15.75" hidden="1" customHeight="1" x14ac:dyDescent="0.25">
      <c r="A89" s="630"/>
      <c r="B89" s="174" t="s">
        <v>566</v>
      </c>
      <c r="C89" s="177" t="s">
        <v>567</v>
      </c>
      <c r="D89" s="177" t="s">
        <v>568</v>
      </c>
      <c r="E89" s="178" t="s">
        <v>564</v>
      </c>
      <c r="F89" s="178">
        <v>100</v>
      </c>
      <c r="G89" s="177">
        <v>5</v>
      </c>
      <c r="H89" s="178">
        <v>1</v>
      </c>
      <c r="I89" s="178">
        <v>1</v>
      </c>
      <c r="J89" s="179">
        <f t="shared" si="5"/>
        <v>1</v>
      </c>
      <c r="K89" s="178">
        <v>0</v>
      </c>
      <c r="L89" s="178">
        <v>0</v>
      </c>
      <c r="M89" s="178">
        <v>0</v>
      </c>
      <c r="N89" s="176" t="s">
        <v>574</v>
      </c>
    </row>
    <row r="90" spans="1:14" ht="15.75" hidden="1" customHeight="1" x14ac:dyDescent="0.25"/>
    <row r="91" spans="1:14" ht="15.75" hidden="1" customHeight="1" x14ac:dyDescent="0.25">
      <c r="A91" s="677" t="s">
        <v>575</v>
      </c>
      <c r="B91" s="471"/>
      <c r="C91" s="471"/>
      <c r="D91" s="471"/>
      <c r="E91" s="471"/>
      <c r="F91" s="471"/>
      <c r="G91" s="471"/>
      <c r="H91" s="471"/>
      <c r="I91" s="471"/>
      <c r="J91" s="471"/>
      <c r="K91" s="471"/>
      <c r="L91" s="471"/>
      <c r="M91" s="471"/>
      <c r="N91" s="486"/>
    </row>
    <row r="92" spans="1:14" ht="44.25" hidden="1" customHeight="1" x14ac:dyDescent="0.25">
      <c r="A92" s="153" t="s">
        <v>26</v>
      </c>
      <c r="B92" s="154" t="s">
        <v>548</v>
      </c>
      <c r="C92" s="154" t="s">
        <v>549</v>
      </c>
      <c r="D92" s="154" t="s">
        <v>550</v>
      </c>
      <c r="E92" s="154" t="s">
        <v>551</v>
      </c>
      <c r="F92" s="154" t="s">
        <v>576</v>
      </c>
      <c r="G92" s="154" t="s">
        <v>553</v>
      </c>
      <c r="H92" s="154" t="s">
        <v>577</v>
      </c>
      <c r="I92" s="154" t="s">
        <v>578</v>
      </c>
      <c r="J92" s="173" t="s">
        <v>579</v>
      </c>
      <c r="K92" s="154" t="s">
        <v>557</v>
      </c>
      <c r="L92" s="154" t="s">
        <v>558</v>
      </c>
      <c r="M92" s="154" t="s">
        <v>559</v>
      </c>
      <c r="N92" s="155" t="s">
        <v>560</v>
      </c>
    </row>
    <row r="93" spans="1:14" ht="15.75" hidden="1" customHeight="1" x14ac:dyDescent="0.25">
      <c r="A93" s="664" t="s">
        <v>538</v>
      </c>
      <c r="B93" s="174" t="s">
        <v>561</v>
      </c>
      <c r="C93" s="177" t="s">
        <v>562</v>
      </c>
      <c r="D93" s="177" t="s">
        <v>563</v>
      </c>
      <c r="E93" s="178" t="s">
        <v>564</v>
      </c>
      <c r="F93" s="51">
        <v>100</v>
      </c>
      <c r="G93" s="180">
        <v>5</v>
      </c>
      <c r="H93" s="51">
        <v>5</v>
      </c>
      <c r="I93" s="51">
        <v>5</v>
      </c>
      <c r="J93" s="181">
        <f t="shared" ref="J93:J116" si="6">I93/H93</f>
        <v>1</v>
      </c>
      <c r="K93" s="51">
        <v>0</v>
      </c>
      <c r="L93" s="51">
        <v>0</v>
      </c>
      <c r="M93" s="51">
        <v>0</v>
      </c>
      <c r="N93" s="176" t="s">
        <v>565</v>
      </c>
    </row>
    <row r="94" spans="1:14" ht="15.75" hidden="1" customHeight="1" x14ac:dyDescent="0.25">
      <c r="A94" s="659"/>
      <c r="B94" s="174" t="s">
        <v>566</v>
      </c>
      <c r="C94" s="177" t="s">
        <v>567</v>
      </c>
      <c r="D94" s="177" t="s">
        <v>568</v>
      </c>
      <c r="E94" s="178" t="s">
        <v>564</v>
      </c>
      <c r="F94" s="51">
        <v>100</v>
      </c>
      <c r="G94" s="180">
        <v>5</v>
      </c>
      <c r="H94" s="51">
        <v>1</v>
      </c>
      <c r="I94" s="51">
        <v>1</v>
      </c>
      <c r="J94" s="181">
        <f t="shared" si="6"/>
        <v>1</v>
      </c>
      <c r="K94" s="51">
        <v>0</v>
      </c>
      <c r="L94" s="51">
        <v>0</v>
      </c>
      <c r="M94" s="51">
        <v>0</v>
      </c>
      <c r="N94" s="176" t="s">
        <v>580</v>
      </c>
    </row>
    <row r="95" spans="1:14" ht="128.25" hidden="1" customHeight="1" x14ac:dyDescent="0.25">
      <c r="A95" s="664" t="s">
        <v>539</v>
      </c>
      <c r="B95" s="174" t="s">
        <v>561</v>
      </c>
      <c r="C95" s="177" t="s">
        <v>562</v>
      </c>
      <c r="D95" s="177" t="s">
        <v>563</v>
      </c>
      <c r="E95" s="178" t="s">
        <v>564</v>
      </c>
      <c r="F95" s="51">
        <v>100</v>
      </c>
      <c r="G95" s="180">
        <v>5</v>
      </c>
      <c r="H95" s="51">
        <v>5</v>
      </c>
      <c r="I95" s="51">
        <v>5</v>
      </c>
      <c r="J95" s="181">
        <f t="shared" si="6"/>
        <v>1</v>
      </c>
      <c r="K95" s="51">
        <v>0</v>
      </c>
      <c r="L95" s="51">
        <v>0</v>
      </c>
      <c r="M95" s="51">
        <v>0</v>
      </c>
      <c r="N95" s="176" t="s">
        <v>565</v>
      </c>
    </row>
    <row r="96" spans="1:14" ht="128.25" hidden="1" customHeight="1" x14ac:dyDescent="0.25">
      <c r="A96" s="659"/>
      <c r="B96" s="174" t="s">
        <v>566</v>
      </c>
      <c r="C96" s="177" t="s">
        <v>567</v>
      </c>
      <c r="D96" s="177" t="s">
        <v>568</v>
      </c>
      <c r="E96" s="178" t="s">
        <v>564</v>
      </c>
      <c r="F96" s="51">
        <v>100</v>
      </c>
      <c r="G96" s="180">
        <v>5</v>
      </c>
      <c r="H96" s="51">
        <v>1</v>
      </c>
      <c r="I96" s="51">
        <v>1</v>
      </c>
      <c r="J96" s="181">
        <f t="shared" si="6"/>
        <v>1</v>
      </c>
      <c r="K96" s="51">
        <v>0</v>
      </c>
      <c r="L96" s="51">
        <v>0</v>
      </c>
      <c r="M96" s="51">
        <v>0</v>
      </c>
      <c r="N96" s="176" t="s">
        <v>581</v>
      </c>
    </row>
    <row r="97" spans="1:14" ht="15.75" hidden="1" customHeight="1" x14ac:dyDescent="0.25">
      <c r="A97" s="679" t="s">
        <v>540</v>
      </c>
      <c r="B97" s="174" t="s">
        <v>561</v>
      </c>
      <c r="C97" s="177" t="s">
        <v>562</v>
      </c>
      <c r="D97" s="177" t="s">
        <v>563</v>
      </c>
      <c r="E97" s="178" t="s">
        <v>564</v>
      </c>
      <c r="F97" s="51">
        <v>100</v>
      </c>
      <c r="G97" s="180">
        <v>5</v>
      </c>
      <c r="H97" s="51">
        <v>5</v>
      </c>
      <c r="I97" s="51">
        <v>5</v>
      </c>
      <c r="J97" s="181">
        <f t="shared" si="6"/>
        <v>1</v>
      </c>
      <c r="K97" s="51">
        <v>0</v>
      </c>
      <c r="L97" s="51">
        <v>0</v>
      </c>
      <c r="M97" s="51">
        <v>0</v>
      </c>
      <c r="N97" s="176" t="s">
        <v>565</v>
      </c>
    </row>
    <row r="98" spans="1:14" ht="15.75" hidden="1" customHeight="1" x14ac:dyDescent="0.25">
      <c r="A98" s="659"/>
      <c r="B98" s="174" t="s">
        <v>566</v>
      </c>
      <c r="C98" s="177" t="s">
        <v>567</v>
      </c>
      <c r="D98" s="177" t="s">
        <v>568</v>
      </c>
      <c r="E98" s="178" t="s">
        <v>564</v>
      </c>
      <c r="F98" s="51">
        <v>100</v>
      </c>
      <c r="G98" s="180">
        <v>5</v>
      </c>
      <c r="H98" s="51">
        <v>1</v>
      </c>
      <c r="I98" s="51">
        <v>1</v>
      </c>
      <c r="J98" s="181">
        <f t="shared" si="6"/>
        <v>1</v>
      </c>
      <c r="K98" s="51">
        <v>0</v>
      </c>
      <c r="L98" s="51">
        <v>0</v>
      </c>
      <c r="M98" s="51">
        <v>0</v>
      </c>
      <c r="N98" s="176" t="s">
        <v>582</v>
      </c>
    </row>
    <row r="99" spans="1:14" ht="15.75" hidden="1" customHeight="1" x14ac:dyDescent="0.25">
      <c r="A99" s="664" t="s">
        <v>541</v>
      </c>
      <c r="B99" s="174" t="s">
        <v>561</v>
      </c>
      <c r="C99" s="177" t="s">
        <v>562</v>
      </c>
      <c r="D99" s="177" t="s">
        <v>563</v>
      </c>
      <c r="E99" s="178" t="s">
        <v>564</v>
      </c>
      <c r="F99" s="51">
        <v>100</v>
      </c>
      <c r="G99" s="180">
        <v>5</v>
      </c>
      <c r="H99" s="51">
        <v>5</v>
      </c>
      <c r="I99" s="51">
        <v>5</v>
      </c>
      <c r="J99" s="181">
        <f t="shared" si="6"/>
        <v>1</v>
      </c>
      <c r="K99" s="51">
        <v>0</v>
      </c>
      <c r="L99" s="51">
        <v>0</v>
      </c>
      <c r="M99" s="51">
        <v>0</v>
      </c>
      <c r="N99" s="176" t="s">
        <v>565</v>
      </c>
    </row>
    <row r="100" spans="1:14" ht="15.75" hidden="1" customHeight="1" x14ac:dyDescent="0.25">
      <c r="A100" s="659"/>
      <c r="B100" s="174" t="s">
        <v>566</v>
      </c>
      <c r="C100" s="177" t="s">
        <v>567</v>
      </c>
      <c r="D100" s="177" t="s">
        <v>568</v>
      </c>
      <c r="E100" s="178" t="s">
        <v>564</v>
      </c>
      <c r="F100" s="51">
        <v>100</v>
      </c>
      <c r="G100" s="180">
        <v>5</v>
      </c>
      <c r="H100" s="51">
        <v>1</v>
      </c>
      <c r="I100" s="51">
        <v>1</v>
      </c>
      <c r="J100" s="181">
        <f t="shared" si="6"/>
        <v>1</v>
      </c>
      <c r="K100" s="51">
        <v>0</v>
      </c>
      <c r="L100" s="51">
        <v>0</v>
      </c>
      <c r="M100" s="51">
        <v>0</v>
      </c>
      <c r="N100" s="176" t="s">
        <v>583</v>
      </c>
    </row>
    <row r="101" spans="1:14" ht="149.25" hidden="1" customHeight="1" x14ac:dyDescent="0.25">
      <c r="A101" s="664" t="s">
        <v>542</v>
      </c>
      <c r="B101" s="174" t="s">
        <v>561</v>
      </c>
      <c r="C101" s="177" t="s">
        <v>562</v>
      </c>
      <c r="D101" s="177" t="s">
        <v>563</v>
      </c>
      <c r="E101" s="178" t="s">
        <v>564</v>
      </c>
      <c r="F101" s="51">
        <v>100</v>
      </c>
      <c r="G101" s="180">
        <v>5</v>
      </c>
      <c r="H101" s="51">
        <v>5</v>
      </c>
      <c r="I101" s="51">
        <v>5</v>
      </c>
      <c r="J101" s="181">
        <f t="shared" si="6"/>
        <v>1</v>
      </c>
      <c r="K101" s="51">
        <v>0</v>
      </c>
      <c r="L101" s="51">
        <v>0</v>
      </c>
      <c r="M101" s="51">
        <v>0</v>
      </c>
      <c r="N101" s="176" t="s">
        <v>565</v>
      </c>
    </row>
    <row r="102" spans="1:14" ht="149.25" hidden="1" customHeight="1" x14ac:dyDescent="0.25">
      <c r="A102" s="659"/>
      <c r="B102" s="174" t="s">
        <v>566</v>
      </c>
      <c r="C102" s="177" t="s">
        <v>567</v>
      </c>
      <c r="D102" s="177" t="s">
        <v>568</v>
      </c>
      <c r="E102" s="178" t="s">
        <v>564</v>
      </c>
      <c r="F102" s="51">
        <v>100</v>
      </c>
      <c r="G102" s="180">
        <v>5</v>
      </c>
      <c r="H102" s="51">
        <v>1</v>
      </c>
      <c r="I102" s="51">
        <v>1</v>
      </c>
      <c r="J102" s="181">
        <f t="shared" si="6"/>
        <v>1</v>
      </c>
      <c r="K102" s="51">
        <v>0</v>
      </c>
      <c r="L102" s="51">
        <v>0</v>
      </c>
      <c r="M102" s="51">
        <v>0</v>
      </c>
      <c r="N102" s="176" t="s">
        <v>584</v>
      </c>
    </row>
    <row r="103" spans="1:14" ht="120.75" hidden="1" customHeight="1" x14ac:dyDescent="0.25">
      <c r="A103" s="664" t="s">
        <v>543</v>
      </c>
      <c r="B103" s="174" t="s">
        <v>561</v>
      </c>
      <c r="C103" s="177" t="s">
        <v>562</v>
      </c>
      <c r="D103" s="177" t="s">
        <v>563</v>
      </c>
      <c r="E103" s="178" t="s">
        <v>564</v>
      </c>
      <c r="F103" s="51">
        <v>100</v>
      </c>
      <c r="G103" s="180">
        <v>5</v>
      </c>
      <c r="H103" s="51">
        <v>5</v>
      </c>
      <c r="I103" s="51">
        <v>5</v>
      </c>
      <c r="J103" s="181">
        <f t="shared" si="6"/>
        <v>1</v>
      </c>
      <c r="K103" s="51">
        <v>0</v>
      </c>
      <c r="L103" s="51">
        <v>0</v>
      </c>
      <c r="M103" s="51">
        <v>0</v>
      </c>
      <c r="N103" s="176" t="s">
        <v>565</v>
      </c>
    </row>
    <row r="104" spans="1:14" ht="120.75" hidden="1" customHeight="1" x14ac:dyDescent="0.25">
      <c r="A104" s="659"/>
      <c r="B104" s="174" t="s">
        <v>566</v>
      </c>
      <c r="C104" s="177" t="s">
        <v>567</v>
      </c>
      <c r="D104" s="177" t="s">
        <v>568</v>
      </c>
      <c r="E104" s="178" t="s">
        <v>564</v>
      </c>
      <c r="F104" s="51">
        <v>100</v>
      </c>
      <c r="G104" s="180">
        <v>5</v>
      </c>
      <c r="H104" s="51">
        <v>1</v>
      </c>
      <c r="I104" s="51">
        <v>1</v>
      </c>
      <c r="J104" s="181">
        <f t="shared" si="6"/>
        <v>1</v>
      </c>
      <c r="K104" s="51">
        <v>0</v>
      </c>
      <c r="L104" s="51">
        <v>0</v>
      </c>
      <c r="M104" s="51">
        <v>0</v>
      </c>
      <c r="N104" s="176" t="s">
        <v>585</v>
      </c>
    </row>
    <row r="105" spans="1:14" ht="15.75" hidden="1" customHeight="1" x14ac:dyDescent="0.25">
      <c r="A105" s="664" t="s">
        <v>530</v>
      </c>
      <c r="B105" s="174" t="s">
        <v>561</v>
      </c>
      <c r="C105" s="177" t="s">
        <v>562</v>
      </c>
      <c r="D105" s="177" t="s">
        <v>563</v>
      </c>
      <c r="E105" s="178" t="s">
        <v>564</v>
      </c>
      <c r="F105" s="51">
        <v>100</v>
      </c>
      <c r="G105" s="180">
        <v>5</v>
      </c>
      <c r="H105" s="51">
        <v>5</v>
      </c>
      <c r="I105" s="51">
        <v>5</v>
      </c>
      <c r="J105" s="181">
        <f t="shared" si="6"/>
        <v>1</v>
      </c>
      <c r="K105" s="51">
        <v>0</v>
      </c>
      <c r="L105" s="51">
        <v>0</v>
      </c>
      <c r="M105" s="51">
        <v>0</v>
      </c>
      <c r="N105" s="176" t="s">
        <v>565</v>
      </c>
    </row>
    <row r="106" spans="1:14" ht="15.75" hidden="1" customHeight="1" x14ac:dyDescent="0.25">
      <c r="A106" s="659"/>
      <c r="B106" s="174" t="s">
        <v>566</v>
      </c>
      <c r="C106" s="177" t="s">
        <v>567</v>
      </c>
      <c r="D106" s="177" t="s">
        <v>568</v>
      </c>
      <c r="E106" s="178" t="s">
        <v>564</v>
      </c>
      <c r="F106" s="51">
        <v>100</v>
      </c>
      <c r="G106" s="180">
        <v>5</v>
      </c>
      <c r="H106" s="51">
        <v>1</v>
      </c>
      <c r="I106" s="51">
        <v>1</v>
      </c>
      <c r="J106" s="181">
        <f t="shared" si="6"/>
        <v>1</v>
      </c>
      <c r="K106" s="51">
        <v>0</v>
      </c>
      <c r="L106" s="51">
        <v>0</v>
      </c>
      <c r="M106" s="51">
        <v>0</v>
      </c>
      <c r="N106" s="176" t="s">
        <v>586</v>
      </c>
    </row>
    <row r="107" spans="1:14" ht="15.75" hidden="1" customHeight="1" x14ac:dyDescent="0.25">
      <c r="A107" s="664" t="s">
        <v>532</v>
      </c>
      <c r="B107" s="174" t="s">
        <v>561</v>
      </c>
      <c r="C107" s="177" t="s">
        <v>562</v>
      </c>
      <c r="D107" s="177" t="s">
        <v>563</v>
      </c>
      <c r="E107" s="178" t="s">
        <v>564</v>
      </c>
      <c r="F107" s="51">
        <v>100</v>
      </c>
      <c r="G107" s="180">
        <v>5</v>
      </c>
      <c r="H107" s="51">
        <v>5</v>
      </c>
      <c r="I107" s="51">
        <v>5</v>
      </c>
      <c r="J107" s="181">
        <f t="shared" si="6"/>
        <v>1</v>
      </c>
      <c r="K107" s="51">
        <v>0</v>
      </c>
      <c r="L107" s="51">
        <v>0</v>
      </c>
      <c r="M107" s="51">
        <v>0</v>
      </c>
      <c r="N107" s="176" t="s">
        <v>565</v>
      </c>
    </row>
    <row r="108" spans="1:14" ht="15.75" hidden="1" customHeight="1" x14ac:dyDescent="0.25">
      <c r="A108" s="659"/>
      <c r="B108" s="174" t="s">
        <v>566</v>
      </c>
      <c r="C108" s="177" t="s">
        <v>567</v>
      </c>
      <c r="D108" s="177" t="s">
        <v>568</v>
      </c>
      <c r="E108" s="178" t="s">
        <v>564</v>
      </c>
      <c r="F108" s="51">
        <v>100</v>
      </c>
      <c r="G108" s="180">
        <v>5</v>
      </c>
      <c r="H108" s="51">
        <v>1</v>
      </c>
      <c r="I108" s="51">
        <v>1</v>
      </c>
      <c r="J108" s="181">
        <f t="shared" si="6"/>
        <v>1</v>
      </c>
      <c r="K108" s="51">
        <v>0</v>
      </c>
      <c r="L108" s="51">
        <v>0</v>
      </c>
      <c r="M108" s="51">
        <v>0</v>
      </c>
      <c r="N108" s="176" t="s">
        <v>587</v>
      </c>
    </row>
    <row r="109" spans="1:14" ht="15.75" hidden="1" customHeight="1" x14ac:dyDescent="0.25">
      <c r="A109" s="664" t="s">
        <v>533</v>
      </c>
      <c r="B109" s="174" t="s">
        <v>561</v>
      </c>
      <c r="C109" s="177" t="s">
        <v>562</v>
      </c>
      <c r="D109" s="177" t="s">
        <v>563</v>
      </c>
      <c r="E109" s="178" t="s">
        <v>564</v>
      </c>
      <c r="F109" s="51">
        <v>100</v>
      </c>
      <c r="G109" s="180">
        <v>5</v>
      </c>
      <c r="H109" s="51">
        <v>5</v>
      </c>
      <c r="I109" s="51">
        <v>5</v>
      </c>
      <c r="J109" s="181">
        <f t="shared" si="6"/>
        <v>1</v>
      </c>
      <c r="K109" s="51">
        <v>0</v>
      </c>
      <c r="L109" s="51">
        <v>0</v>
      </c>
      <c r="M109" s="51">
        <v>0</v>
      </c>
      <c r="N109" s="176" t="s">
        <v>565</v>
      </c>
    </row>
    <row r="110" spans="1:14" ht="15.75" hidden="1" customHeight="1" x14ac:dyDescent="0.25">
      <c r="A110" s="659"/>
      <c r="B110" s="174" t="s">
        <v>566</v>
      </c>
      <c r="C110" s="177" t="s">
        <v>567</v>
      </c>
      <c r="D110" s="177" t="s">
        <v>568</v>
      </c>
      <c r="E110" s="178" t="s">
        <v>564</v>
      </c>
      <c r="F110" s="51">
        <v>100</v>
      </c>
      <c r="G110" s="180">
        <v>5</v>
      </c>
      <c r="H110" s="51">
        <v>1</v>
      </c>
      <c r="I110" s="51">
        <v>1</v>
      </c>
      <c r="J110" s="181">
        <f t="shared" si="6"/>
        <v>1</v>
      </c>
      <c r="K110" s="51">
        <v>0</v>
      </c>
      <c r="L110" s="51">
        <v>0</v>
      </c>
      <c r="M110" s="51">
        <v>0</v>
      </c>
      <c r="N110" s="176" t="s">
        <v>588</v>
      </c>
    </row>
    <row r="111" spans="1:14" ht="15.75" hidden="1" customHeight="1" x14ac:dyDescent="0.25">
      <c r="A111" s="664" t="s">
        <v>534</v>
      </c>
      <c r="B111" s="174" t="s">
        <v>561</v>
      </c>
      <c r="C111" s="177" t="s">
        <v>562</v>
      </c>
      <c r="D111" s="177" t="s">
        <v>563</v>
      </c>
      <c r="E111" s="178" t="s">
        <v>564</v>
      </c>
      <c r="F111" s="51">
        <v>100</v>
      </c>
      <c r="G111" s="180">
        <v>5</v>
      </c>
      <c r="H111" s="51">
        <v>5</v>
      </c>
      <c r="I111" s="51">
        <v>5</v>
      </c>
      <c r="J111" s="181">
        <f t="shared" si="6"/>
        <v>1</v>
      </c>
      <c r="K111" s="51">
        <v>0</v>
      </c>
      <c r="L111" s="51">
        <v>0</v>
      </c>
      <c r="M111" s="51">
        <v>0</v>
      </c>
      <c r="N111" s="176" t="s">
        <v>565</v>
      </c>
    </row>
    <row r="112" spans="1:14" ht="15.75" hidden="1" customHeight="1" x14ac:dyDescent="0.25">
      <c r="A112" s="659"/>
      <c r="B112" s="174" t="s">
        <v>566</v>
      </c>
      <c r="C112" s="177" t="s">
        <v>567</v>
      </c>
      <c r="D112" s="177" t="s">
        <v>568</v>
      </c>
      <c r="E112" s="178" t="s">
        <v>564</v>
      </c>
      <c r="F112" s="51">
        <v>100</v>
      </c>
      <c r="G112" s="180">
        <v>5</v>
      </c>
      <c r="H112" s="51">
        <v>1</v>
      </c>
      <c r="I112" s="51">
        <v>1</v>
      </c>
      <c r="J112" s="181">
        <f t="shared" si="6"/>
        <v>1</v>
      </c>
      <c r="K112" s="51">
        <v>0</v>
      </c>
      <c r="L112" s="51">
        <v>0</v>
      </c>
      <c r="M112" s="51">
        <v>0</v>
      </c>
      <c r="N112" s="176" t="s">
        <v>589</v>
      </c>
    </row>
    <row r="113" spans="1:14" ht="15.75" hidden="1" customHeight="1" x14ac:dyDescent="0.25">
      <c r="A113" s="664" t="s">
        <v>535</v>
      </c>
      <c r="B113" s="174" t="s">
        <v>561</v>
      </c>
      <c r="C113" s="177" t="s">
        <v>562</v>
      </c>
      <c r="D113" s="177" t="s">
        <v>563</v>
      </c>
      <c r="E113" s="178" t="s">
        <v>564</v>
      </c>
      <c r="F113" s="51">
        <v>100</v>
      </c>
      <c r="G113" s="180">
        <v>5</v>
      </c>
      <c r="H113" s="51">
        <v>5</v>
      </c>
      <c r="I113" s="51">
        <v>5</v>
      </c>
      <c r="J113" s="181">
        <f t="shared" si="6"/>
        <v>1</v>
      </c>
      <c r="K113" s="51">
        <v>0</v>
      </c>
      <c r="L113" s="51">
        <v>0</v>
      </c>
      <c r="M113" s="51">
        <v>0</v>
      </c>
      <c r="N113" s="176" t="s">
        <v>565</v>
      </c>
    </row>
    <row r="114" spans="1:14" ht="15.75" hidden="1" customHeight="1" x14ac:dyDescent="0.25">
      <c r="A114" s="659"/>
      <c r="B114" s="174" t="s">
        <v>566</v>
      </c>
      <c r="C114" s="177" t="s">
        <v>567</v>
      </c>
      <c r="D114" s="177" t="s">
        <v>568</v>
      </c>
      <c r="E114" s="178" t="s">
        <v>564</v>
      </c>
      <c r="F114" s="51">
        <v>100</v>
      </c>
      <c r="G114" s="180">
        <v>5</v>
      </c>
      <c r="H114" s="51">
        <v>1</v>
      </c>
      <c r="I114" s="51">
        <v>1</v>
      </c>
      <c r="J114" s="181">
        <f t="shared" si="6"/>
        <v>1</v>
      </c>
      <c r="K114" s="51">
        <v>0</v>
      </c>
      <c r="L114" s="51">
        <v>0</v>
      </c>
      <c r="M114" s="51">
        <v>0</v>
      </c>
      <c r="N114" s="176" t="s">
        <v>590</v>
      </c>
    </row>
    <row r="115" spans="1:14" ht="15.75" hidden="1" customHeight="1" x14ac:dyDescent="0.25">
      <c r="A115" s="676" t="s">
        <v>536</v>
      </c>
      <c r="B115" s="174" t="s">
        <v>561</v>
      </c>
      <c r="C115" s="177" t="s">
        <v>562</v>
      </c>
      <c r="D115" s="177" t="s">
        <v>563</v>
      </c>
      <c r="E115" s="178" t="s">
        <v>564</v>
      </c>
      <c r="F115" s="51">
        <v>100</v>
      </c>
      <c r="G115" s="180">
        <v>5</v>
      </c>
      <c r="H115" s="51">
        <v>5</v>
      </c>
      <c r="I115" s="51">
        <v>5</v>
      </c>
      <c r="J115" s="181">
        <f t="shared" si="6"/>
        <v>1</v>
      </c>
      <c r="K115" s="51">
        <v>0</v>
      </c>
      <c r="L115" s="51">
        <v>0</v>
      </c>
      <c r="M115" s="51">
        <v>0</v>
      </c>
      <c r="N115" s="176" t="s">
        <v>565</v>
      </c>
    </row>
    <row r="116" spans="1:14" ht="15.75" hidden="1" customHeight="1" x14ac:dyDescent="0.25">
      <c r="A116" s="648"/>
      <c r="B116" s="174" t="s">
        <v>566</v>
      </c>
      <c r="C116" s="177" t="s">
        <v>567</v>
      </c>
      <c r="D116" s="177" t="s">
        <v>568</v>
      </c>
      <c r="E116" s="178" t="s">
        <v>564</v>
      </c>
      <c r="F116" s="51">
        <v>100</v>
      </c>
      <c r="G116" s="180">
        <v>5</v>
      </c>
      <c r="H116" s="51">
        <v>1</v>
      </c>
      <c r="I116" s="51">
        <v>1</v>
      </c>
      <c r="J116" s="181">
        <f t="shared" si="6"/>
        <v>1</v>
      </c>
      <c r="K116" s="51">
        <v>0</v>
      </c>
      <c r="L116" s="51">
        <v>0</v>
      </c>
      <c r="M116" s="51">
        <v>0</v>
      </c>
      <c r="N116" s="176" t="s">
        <v>591</v>
      </c>
    </row>
    <row r="117" spans="1:14" ht="15.75" hidden="1" customHeight="1" x14ac:dyDescent="0.25">
      <c r="A117" s="677" t="s">
        <v>592</v>
      </c>
      <c r="B117" s="471"/>
      <c r="C117" s="471"/>
      <c r="D117" s="471"/>
      <c r="E117" s="471"/>
      <c r="F117" s="471"/>
      <c r="G117" s="471"/>
      <c r="H117" s="471"/>
      <c r="I117" s="471"/>
      <c r="J117" s="471"/>
      <c r="K117" s="471"/>
      <c r="L117" s="471"/>
      <c r="M117" s="471"/>
      <c r="N117" s="486"/>
    </row>
    <row r="118" spans="1:14" ht="44.25" hidden="1" customHeight="1" x14ac:dyDescent="0.25">
      <c r="A118" s="153" t="s">
        <v>27</v>
      </c>
      <c r="B118" s="154" t="s">
        <v>548</v>
      </c>
      <c r="C118" s="154" t="s">
        <v>549</v>
      </c>
      <c r="D118" s="154" t="s">
        <v>550</v>
      </c>
      <c r="E118" s="154" t="s">
        <v>551</v>
      </c>
      <c r="F118" s="154" t="s">
        <v>593</v>
      </c>
      <c r="G118" s="154" t="s">
        <v>553</v>
      </c>
      <c r="H118" s="154" t="s">
        <v>594</v>
      </c>
      <c r="I118" s="154" t="s">
        <v>595</v>
      </c>
      <c r="J118" s="173" t="s">
        <v>596</v>
      </c>
      <c r="K118" s="154" t="s">
        <v>557</v>
      </c>
      <c r="L118" s="154" t="s">
        <v>558</v>
      </c>
      <c r="M118" s="154" t="s">
        <v>559</v>
      </c>
      <c r="N118" s="155" t="s">
        <v>560</v>
      </c>
    </row>
    <row r="119" spans="1:14" ht="15.75" hidden="1" customHeight="1" x14ac:dyDescent="0.25">
      <c r="A119" s="664" t="s">
        <v>538</v>
      </c>
      <c r="B119" s="174" t="s">
        <v>561</v>
      </c>
      <c r="C119" s="177" t="s">
        <v>562</v>
      </c>
      <c r="D119" s="177" t="s">
        <v>563</v>
      </c>
      <c r="E119" s="178" t="s">
        <v>564</v>
      </c>
      <c r="F119" s="51">
        <v>100</v>
      </c>
      <c r="G119" s="180">
        <v>5</v>
      </c>
      <c r="H119" s="51">
        <v>5</v>
      </c>
      <c r="I119" s="51">
        <v>4</v>
      </c>
      <c r="J119" s="181">
        <f t="shared" ref="J119:J142" si="7">I119/H119</f>
        <v>0.8</v>
      </c>
      <c r="K119" s="51">
        <v>0</v>
      </c>
      <c r="L119" s="51">
        <v>0</v>
      </c>
      <c r="M119" s="51">
        <v>0</v>
      </c>
      <c r="N119" s="176" t="s">
        <v>597</v>
      </c>
    </row>
    <row r="120" spans="1:14" ht="15.75" hidden="1" customHeight="1" x14ac:dyDescent="0.25">
      <c r="A120" s="659"/>
      <c r="B120" s="174" t="s">
        <v>566</v>
      </c>
      <c r="C120" s="177" t="s">
        <v>567</v>
      </c>
      <c r="D120" s="177" t="s">
        <v>568</v>
      </c>
      <c r="E120" s="178" t="s">
        <v>564</v>
      </c>
      <c r="F120" s="51">
        <v>100</v>
      </c>
      <c r="G120" s="180">
        <v>5</v>
      </c>
      <c r="H120" s="51">
        <v>1</v>
      </c>
      <c r="I120" s="51">
        <v>1</v>
      </c>
      <c r="J120" s="181">
        <f t="shared" si="7"/>
        <v>1</v>
      </c>
      <c r="K120" s="51">
        <v>0</v>
      </c>
      <c r="L120" s="51">
        <v>0</v>
      </c>
      <c r="M120" s="51">
        <v>0</v>
      </c>
      <c r="N120" s="176" t="s">
        <v>598</v>
      </c>
    </row>
    <row r="121" spans="1:14" ht="15.75" hidden="1" customHeight="1" x14ac:dyDescent="0.25">
      <c r="A121" s="664" t="s">
        <v>539</v>
      </c>
      <c r="B121" s="174" t="s">
        <v>561</v>
      </c>
      <c r="C121" s="177" t="s">
        <v>562</v>
      </c>
      <c r="D121" s="177" t="s">
        <v>563</v>
      </c>
      <c r="E121" s="178" t="s">
        <v>564</v>
      </c>
      <c r="F121" s="51">
        <v>100</v>
      </c>
      <c r="G121" s="180">
        <v>5</v>
      </c>
      <c r="H121" s="51">
        <v>5</v>
      </c>
      <c r="I121" s="51">
        <v>5</v>
      </c>
      <c r="J121" s="181">
        <f t="shared" si="7"/>
        <v>1</v>
      </c>
      <c r="K121" s="51">
        <v>0</v>
      </c>
      <c r="L121" s="51">
        <v>0</v>
      </c>
      <c r="M121" s="51">
        <v>0</v>
      </c>
      <c r="N121" s="176" t="s">
        <v>599</v>
      </c>
    </row>
    <row r="122" spans="1:14" ht="15.75" hidden="1" customHeight="1" x14ac:dyDescent="0.25">
      <c r="A122" s="659"/>
      <c r="B122" s="174" t="s">
        <v>566</v>
      </c>
      <c r="C122" s="177" t="s">
        <v>567</v>
      </c>
      <c r="D122" s="177" t="s">
        <v>568</v>
      </c>
      <c r="E122" s="178" t="s">
        <v>564</v>
      </c>
      <c r="F122" s="51">
        <v>100</v>
      </c>
      <c r="G122" s="180">
        <v>5</v>
      </c>
      <c r="H122" s="51">
        <v>1</v>
      </c>
      <c r="I122" s="51">
        <v>1</v>
      </c>
      <c r="J122" s="181">
        <f t="shared" si="7"/>
        <v>1</v>
      </c>
      <c r="K122" s="51">
        <v>0</v>
      </c>
      <c r="L122" s="51">
        <v>0</v>
      </c>
      <c r="M122" s="51">
        <v>0</v>
      </c>
      <c r="N122" s="176" t="s">
        <v>600</v>
      </c>
    </row>
    <row r="123" spans="1:14" ht="15.75" hidden="1" customHeight="1" x14ac:dyDescent="0.25">
      <c r="A123" s="664" t="s">
        <v>540</v>
      </c>
      <c r="B123" s="174" t="s">
        <v>561</v>
      </c>
      <c r="C123" s="177" t="s">
        <v>562</v>
      </c>
      <c r="D123" s="177" t="s">
        <v>563</v>
      </c>
      <c r="E123" s="178" t="s">
        <v>564</v>
      </c>
      <c r="F123" s="51">
        <v>100</v>
      </c>
      <c r="G123" s="180">
        <v>5</v>
      </c>
      <c r="H123" s="51">
        <v>5</v>
      </c>
      <c r="I123" s="51">
        <v>5</v>
      </c>
      <c r="J123" s="181">
        <f t="shared" si="7"/>
        <v>1</v>
      </c>
      <c r="K123" s="51">
        <v>0</v>
      </c>
      <c r="L123" s="51">
        <v>0</v>
      </c>
      <c r="M123" s="51">
        <v>0</v>
      </c>
      <c r="N123" s="176" t="s">
        <v>599</v>
      </c>
    </row>
    <row r="124" spans="1:14" ht="15.75" hidden="1" customHeight="1" x14ac:dyDescent="0.25">
      <c r="A124" s="659"/>
      <c r="B124" s="174" t="s">
        <v>566</v>
      </c>
      <c r="C124" s="177" t="s">
        <v>567</v>
      </c>
      <c r="D124" s="177" t="s">
        <v>568</v>
      </c>
      <c r="E124" s="178" t="s">
        <v>564</v>
      </c>
      <c r="F124" s="51">
        <v>100</v>
      </c>
      <c r="G124" s="180">
        <v>5</v>
      </c>
      <c r="H124" s="51">
        <v>1</v>
      </c>
      <c r="I124" s="51">
        <v>1</v>
      </c>
      <c r="J124" s="181">
        <f t="shared" si="7"/>
        <v>1</v>
      </c>
      <c r="K124" s="51">
        <v>0</v>
      </c>
      <c r="L124" s="51">
        <v>0</v>
      </c>
      <c r="M124" s="51">
        <v>0</v>
      </c>
      <c r="N124" s="176" t="s">
        <v>601</v>
      </c>
    </row>
    <row r="125" spans="1:14" ht="15.75" hidden="1" customHeight="1" x14ac:dyDescent="0.25">
      <c r="A125" s="664" t="s">
        <v>541</v>
      </c>
      <c r="B125" s="174" t="s">
        <v>561</v>
      </c>
      <c r="C125" s="177" t="s">
        <v>562</v>
      </c>
      <c r="D125" s="177" t="s">
        <v>563</v>
      </c>
      <c r="E125" s="178" t="s">
        <v>564</v>
      </c>
      <c r="F125" s="51">
        <v>100</v>
      </c>
      <c r="G125" s="180">
        <v>5</v>
      </c>
      <c r="H125" s="51">
        <v>5</v>
      </c>
      <c r="I125" s="51">
        <v>5</v>
      </c>
      <c r="J125" s="181">
        <f t="shared" si="7"/>
        <v>1</v>
      </c>
      <c r="K125" s="51">
        <v>0</v>
      </c>
      <c r="L125" s="51">
        <v>0</v>
      </c>
      <c r="M125" s="51">
        <v>0</v>
      </c>
      <c r="N125" s="176" t="s">
        <v>599</v>
      </c>
    </row>
    <row r="126" spans="1:14" ht="15.75" hidden="1" customHeight="1" x14ac:dyDescent="0.25">
      <c r="A126" s="659"/>
      <c r="B126" s="174" t="s">
        <v>566</v>
      </c>
      <c r="C126" s="177" t="s">
        <v>567</v>
      </c>
      <c r="D126" s="177" t="s">
        <v>568</v>
      </c>
      <c r="E126" s="178" t="s">
        <v>564</v>
      </c>
      <c r="F126" s="51">
        <v>100</v>
      </c>
      <c r="G126" s="180">
        <v>5</v>
      </c>
      <c r="H126" s="51">
        <v>1</v>
      </c>
      <c r="I126" s="51">
        <v>1</v>
      </c>
      <c r="J126" s="181">
        <f t="shared" si="7"/>
        <v>1</v>
      </c>
      <c r="K126" s="51">
        <v>0</v>
      </c>
      <c r="L126" s="51">
        <v>0</v>
      </c>
      <c r="M126" s="51">
        <v>0</v>
      </c>
      <c r="N126" s="182" t="s">
        <v>602</v>
      </c>
    </row>
    <row r="127" spans="1:14" ht="15.75" hidden="1" customHeight="1" x14ac:dyDescent="0.25">
      <c r="A127" s="664" t="s">
        <v>542</v>
      </c>
      <c r="B127" s="174" t="s">
        <v>561</v>
      </c>
      <c r="C127" s="177" t="s">
        <v>562</v>
      </c>
      <c r="D127" s="177" t="s">
        <v>563</v>
      </c>
      <c r="E127" s="178" t="s">
        <v>564</v>
      </c>
      <c r="F127" s="51">
        <v>100</v>
      </c>
      <c r="G127" s="180">
        <v>5</v>
      </c>
      <c r="H127" s="51">
        <v>5</v>
      </c>
      <c r="I127" s="51">
        <v>5</v>
      </c>
      <c r="J127" s="181">
        <f t="shared" si="7"/>
        <v>1</v>
      </c>
      <c r="K127" s="51">
        <v>0</v>
      </c>
      <c r="L127" s="51">
        <v>0</v>
      </c>
      <c r="M127" s="51">
        <v>0</v>
      </c>
      <c r="N127" s="176" t="s">
        <v>599</v>
      </c>
    </row>
    <row r="128" spans="1:14" ht="15.75" hidden="1" customHeight="1" x14ac:dyDescent="0.25">
      <c r="A128" s="659"/>
      <c r="B128" s="174" t="s">
        <v>566</v>
      </c>
      <c r="C128" s="177" t="s">
        <v>567</v>
      </c>
      <c r="D128" s="177" t="s">
        <v>568</v>
      </c>
      <c r="E128" s="178" t="s">
        <v>564</v>
      </c>
      <c r="F128" s="51">
        <v>100</v>
      </c>
      <c r="G128" s="180">
        <v>5</v>
      </c>
      <c r="H128" s="51">
        <v>1</v>
      </c>
      <c r="I128" s="51">
        <v>1</v>
      </c>
      <c r="J128" s="181">
        <f t="shared" si="7"/>
        <v>1</v>
      </c>
      <c r="K128" s="51">
        <v>0</v>
      </c>
      <c r="L128" s="51">
        <v>0</v>
      </c>
      <c r="M128" s="51">
        <v>0</v>
      </c>
      <c r="N128" s="182" t="s">
        <v>603</v>
      </c>
    </row>
    <row r="129" spans="1:14" ht="15.75" hidden="1" customHeight="1" x14ac:dyDescent="0.25">
      <c r="A129" s="664" t="s">
        <v>543</v>
      </c>
      <c r="B129" s="174" t="s">
        <v>561</v>
      </c>
      <c r="C129" s="177" t="s">
        <v>562</v>
      </c>
      <c r="D129" s="177" t="s">
        <v>563</v>
      </c>
      <c r="E129" s="178" t="s">
        <v>564</v>
      </c>
      <c r="F129" s="51">
        <v>100</v>
      </c>
      <c r="G129" s="180">
        <v>5</v>
      </c>
      <c r="H129" s="51">
        <v>5</v>
      </c>
      <c r="I129" s="51">
        <v>5</v>
      </c>
      <c r="J129" s="181">
        <f t="shared" si="7"/>
        <v>1</v>
      </c>
      <c r="K129" s="51">
        <v>0</v>
      </c>
      <c r="L129" s="51">
        <v>0</v>
      </c>
      <c r="M129" s="51">
        <v>0</v>
      </c>
      <c r="N129" s="176" t="s">
        <v>599</v>
      </c>
    </row>
    <row r="130" spans="1:14" ht="15.75" hidden="1" customHeight="1" x14ac:dyDescent="0.25">
      <c r="A130" s="659"/>
      <c r="B130" s="174" t="s">
        <v>566</v>
      </c>
      <c r="C130" s="177" t="s">
        <v>567</v>
      </c>
      <c r="D130" s="177" t="s">
        <v>568</v>
      </c>
      <c r="E130" s="178" t="s">
        <v>564</v>
      </c>
      <c r="F130" s="51">
        <v>100</v>
      </c>
      <c r="G130" s="180">
        <v>5</v>
      </c>
      <c r="H130" s="51">
        <v>1</v>
      </c>
      <c r="I130" s="51">
        <v>1</v>
      </c>
      <c r="J130" s="181">
        <f t="shared" si="7"/>
        <v>1</v>
      </c>
      <c r="K130" s="51">
        <v>0</v>
      </c>
      <c r="L130" s="51">
        <v>0</v>
      </c>
      <c r="M130" s="51">
        <v>0</v>
      </c>
      <c r="N130" s="182" t="s">
        <v>604</v>
      </c>
    </row>
    <row r="131" spans="1:14" ht="15.75" hidden="1" customHeight="1" x14ac:dyDescent="0.25">
      <c r="A131" s="664" t="s">
        <v>530</v>
      </c>
      <c r="B131" s="174" t="s">
        <v>561</v>
      </c>
      <c r="C131" s="177" t="s">
        <v>562</v>
      </c>
      <c r="D131" s="177" t="s">
        <v>563</v>
      </c>
      <c r="E131" s="178" t="s">
        <v>564</v>
      </c>
      <c r="F131" s="51">
        <v>100</v>
      </c>
      <c r="G131" s="180">
        <v>5</v>
      </c>
      <c r="H131" s="51">
        <v>5</v>
      </c>
      <c r="I131" s="51">
        <v>5</v>
      </c>
      <c r="J131" s="181">
        <f t="shared" si="7"/>
        <v>1</v>
      </c>
      <c r="K131" s="51">
        <v>0</v>
      </c>
      <c r="L131" s="51">
        <v>0</v>
      </c>
      <c r="M131" s="51">
        <v>0</v>
      </c>
      <c r="N131" s="176" t="s">
        <v>599</v>
      </c>
    </row>
    <row r="132" spans="1:14" ht="15.75" hidden="1" customHeight="1" x14ac:dyDescent="0.25">
      <c r="A132" s="659"/>
      <c r="B132" s="174" t="s">
        <v>566</v>
      </c>
      <c r="C132" s="177" t="s">
        <v>567</v>
      </c>
      <c r="D132" s="177" t="s">
        <v>568</v>
      </c>
      <c r="E132" s="178" t="s">
        <v>564</v>
      </c>
      <c r="F132" s="51">
        <v>100</v>
      </c>
      <c r="G132" s="180">
        <v>5</v>
      </c>
      <c r="H132" s="51">
        <v>1</v>
      </c>
      <c r="I132" s="51">
        <v>1</v>
      </c>
      <c r="J132" s="181">
        <f t="shared" si="7"/>
        <v>1</v>
      </c>
      <c r="K132" s="51">
        <v>0</v>
      </c>
      <c r="L132" s="51">
        <v>0</v>
      </c>
      <c r="M132" s="51">
        <v>0</v>
      </c>
      <c r="N132" s="182" t="s">
        <v>605</v>
      </c>
    </row>
    <row r="133" spans="1:14" ht="15.75" hidden="1" customHeight="1" x14ac:dyDescent="0.25">
      <c r="A133" s="664" t="s">
        <v>532</v>
      </c>
      <c r="B133" s="174" t="s">
        <v>561</v>
      </c>
      <c r="C133" s="177" t="s">
        <v>562</v>
      </c>
      <c r="D133" s="177" t="s">
        <v>563</v>
      </c>
      <c r="E133" s="178" t="s">
        <v>564</v>
      </c>
      <c r="F133" s="51">
        <v>100</v>
      </c>
      <c r="G133" s="180">
        <v>5</v>
      </c>
      <c r="H133" s="51">
        <v>5</v>
      </c>
      <c r="I133" s="51">
        <v>5</v>
      </c>
      <c r="J133" s="181">
        <f t="shared" si="7"/>
        <v>1</v>
      </c>
      <c r="K133" s="51">
        <v>0</v>
      </c>
      <c r="L133" s="51">
        <v>0</v>
      </c>
      <c r="M133" s="51">
        <v>0</v>
      </c>
      <c r="N133" s="176" t="s">
        <v>606</v>
      </c>
    </row>
    <row r="134" spans="1:14" ht="15.75" hidden="1" customHeight="1" x14ac:dyDescent="0.25">
      <c r="A134" s="659"/>
      <c r="B134" s="174" t="s">
        <v>566</v>
      </c>
      <c r="C134" s="177" t="s">
        <v>567</v>
      </c>
      <c r="D134" s="177" t="s">
        <v>568</v>
      </c>
      <c r="E134" s="178" t="s">
        <v>564</v>
      </c>
      <c r="F134" s="51">
        <v>100</v>
      </c>
      <c r="G134" s="180">
        <v>5</v>
      </c>
      <c r="H134" s="51">
        <v>1</v>
      </c>
      <c r="I134" s="51">
        <v>1</v>
      </c>
      <c r="J134" s="181">
        <f t="shared" si="7"/>
        <v>1</v>
      </c>
      <c r="K134" s="51">
        <v>0</v>
      </c>
      <c r="L134" s="51">
        <v>0</v>
      </c>
      <c r="M134" s="51">
        <v>0</v>
      </c>
      <c r="N134" s="182" t="s">
        <v>607</v>
      </c>
    </row>
    <row r="135" spans="1:14" ht="15.75" hidden="1" customHeight="1" x14ac:dyDescent="0.25">
      <c r="A135" s="664" t="s">
        <v>533</v>
      </c>
      <c r="B135" s="174" t="s">
        <v>561</v>
      </c>
      <c r="C135" s="177" t="s">
        <v>562</v>
      </c>
      <c r="D135" s="177" t="s">
        <v>563</v>
      </c>
      <c r="E135" s="178" t="s">
        <v>564</v>
      </c>
      <c r="F135" s="51">
        <v>100</v>
      </c>
      <c r="G135" s="180">
        <v>5</v>
      </c>
      <c r="H135" s="51">
        <v>5</v>
      </c>
      <c r="I135" s="51">
        <v>5</v>
      </c>
      <c r="J135" s="181">
        <f t="shared" si="7"/>
        <v>1</v>
      </c>
      <c r="K135" s="51">
        <v>0</v>
      </c>
      <c r="L135" s="51">
        <v>0</v>
      </c>
      <c r="M135" s="51">
        <v>0</v>
      </c>
      <c r="N135" s="176" t="s">
        <v>606</v>
      </c>
    </row>
    <row r="136" spans="1:14" ht="15.75" hidden="1" customHeight="1" x14ac:dyDescent="0.25">
      <c r="A136" s="659"/>
      <c r="B136" s="174" t="s">
        <v>566</v>
      </c>
      <c r="C136" s="177" t="s">
        <v>567</v>
      </c>
      <c r="D136" s="177" t="s">
        <v>568</v>
      </c>
      <c r="E136" s="178" t="s">
        <v>564</v>
      </c>
      <c r="F136" s="51">
        <v>100</v>
      </c>
      <c r="G136" s="180">
        <v>5</v>
      </c>
      <c r="H136" s="51">
        <v>1</v>
      </c>
      <c r="I136" s="51">
        <v>1</v>
      </c>
      <c r="J136" s="181">
        <f t="shared" si="7"/>
        <v>1</v>
      </c>
      <c r="K136" s="51">
        <v>0</v>
      </c>
      <c r="L136" s="51">
        <v>0</v>
      </c>
      <c r="M136" s="51">
        <v>0</v>
      </c>
      <c r="N136" s="182" t="s">
        <v>608</v>
      </c>
    </row>
    <row r="137" spans="1:14" ht="15.75" hidden="1" customHeight="1" x14ac:dyDescent="0.25">
      <c r="A137" s="664" t="s">
        <v>534</v>
      </c>
      <c r="B137" s="174" t="s">
        <v>561</v>
      </c>
      <c r="C137" s="177" t="s">
        <v>562</v>
      </c>
      <c r="D137" s="177" t="s">
        <v>563</v>
      </c>
      <c r="E137" s="178" t="s">
        <v>564</v>
      </c>
      <c r="F137" s="51">
        <v>100</v>
      </c>
      <c r="G137" s="180">
        <v>5</v>
      </c>
      <c r="H137" s="51">
        <v>5</v>
      </c>
      <c r="I137" s="51">
        <v>5</v>
      </c>
      <c r="J137" s="181">
        <f t="shared" si="7"/>
        <v>1</v>
      </c>
      <c r="K137" s="51">
        <v>0</v>
      </c>
      <c r="L137" s="51">
        <v>0</v>
      </c>
      <c r="M137" s="51">
        <v>0</v>
      </c>
      <c r="N137" s="176" t="s">
        <v>606</v>
      </c>
    </row>
    <row r="138" spans="1:14" ht="15.75" hidden="1" customHeight="1" x14ac:dyDescent="0.25">
      <c r="A138" s="659"/>
      <c r="B138" s="174" t="s">
        <v>566</v>
      </c>
      <c r="C138" s="177" t="s">
        <v>567</v>
      </c>
      <c r="D138" s="177" t="s">
        <v>568</v>
      </c>
      <c r="E138" s="178" t="s">
        <v>564</v>
      </c>
      <c r="F138" s="51">
        <v>100</v>
      </c>
      <c r="G138" s="180">
        <v>5</v>
      </c>
      <c r="H138" s="51">
        <v>1</v>
      </c>
      <c r="I138" s="51">
        <v>1</v>
      </c>
      <c r="J138" s="181">
        <f t="shared" si="7"/>
        <v>1</v>
      </c>
      <c r="K138" s="51">
        <v>0</v>
      </c>
      <c r="L138" s="51">
        <v>0</v>
      </c>
      <c r="M138" s="51">
        <v>0</v>
      </c>
      <c r="N138" s="182" t="s">
        <v>609</v>
      </c>
    </row>
    <row r="139" spans="1:14" ht="15.75" hidden="1" customHeight="1" x14ac:dyDescent="0.25">
      <c r="A139" s="664" t="s">
        <v>535</v>
      </c>
      <c r="B139" s="174" t="s">
        <v>561</v>
      </c>
      <c r="C139" s="177" t="s">
        <v>562</v>
      </c>
      <c r="D139" s="177" t="s">
        <v>563</v>
      </c>
      <c r="E139" s="178" t="s">
        <v>564</v>
      </c>
      <c r="F139" s="51">
        <v>100</v>
      </c>
      <c r="G139" s="180">
        <v>5</v>
      </c>
      <c r="H139" s="51">
        <v>5</v>
      </c>
      <c r="I139" s="51">
        <v>5</v>
      </c>
      <c r="J139" s="181">
        <f t="shared" si="7"/>
        <v>1</v>
      </c>
      <c r="K139" s="51">
        <v>0</v>
      </c>
      <c r="L139" s="51">
        <v>0</v>
      </c>
      <c r="M139" s="51">
        <v>0</v>
      </c>
      <c r="N139" s="176" t="s">
        <v>606</v>
      </c>
    </row>
    <row r="140" spans="1:14" ht="15.75" hidden="1" customHeight="1" x14ac:dyDescent="0.25">
      <c r="A140" s="659"/>
      <c r="B140" s="174" t="s">
        <v>566</v>
      </c>
      <c r="C140" s="177" t="s">
        <v>567</v>
      </c>
      <c r="D140" s="177" t="s">
        <v>568</v>
      </c>
      <c r="E140" s="178" t="s">
        <v>564</v>
      </c>
      <c r="F140" s="51">
        <v>100</v>
      </c>
      <c r="G140" s="180">
        <v>5</v>
      </c>
      <c r="H140" s="51">
        <v>1</v>
      </c>
      <c r="I140" s="51">
        <v>1</v>
      </c>
      <c r="J140" s="181">
        <f t="shared" si="7"/>
        <v>1</v>
      </c>
      <c r="K140" s="51">
        <v>0</v>
      </c>
      <c r="L140" s="51">
        <v>0</v>
      </c>
      <c r="M140" s="51">
        <v>0</v>
      </c>
      <c r="N140" s="182" t="s">
        <v>610</v>
      </c>
    </row>
    <row r="141" spans="1:14" ht="15.75" hidden="1" customHeight="1" x14ac:dyDescent="0.25">
      <c r="A141" s="664" t="s">
        <v>536</v>
      </c>
      <c r="B141" s="174" t="s">
        <v>561</v>
      </c>
      <c r="C141" s="177" t="s">
        <v>562</v>
      </c>
      <c r="D141" s="177" t="s">
        <v>563</v>
      </c>
      <c r="E141" s="178" t="s">
        <v>564</v>
      </c>
      <c r="F141" s="51">
        <v>100</v>
      </c>
      <c r="G141" s="180">
        <v>5</v>
      </c>
      <c r="H141" s="51">
        <v>5</v>
      </c>
      <c r="I141" s="51">
        <v>5</v>
      </c>
      <c r="J141" s="181">
        <f t="shared" si="7"/>
        <v>1</v>
      </c>
      <c r="K141" s="51">
        <v>0</v>
      </c>
      <c r="L141" s="51">
        <v>0</v>
      </c>
      <c r="M141" s="51">
        <v>0</v>
      </c>
      <c r="N141" s="176" t="s">
        <v>606</v>
      </c>
    </row>
    <row r="142" spans="1:14" ht="15.75" hidden="1" customHeight="1" x14ac:dyDescent="0.25">
      <c r="A142" s="525"/>
      <c r="B142" s="174" t="s">
        <v>566</v>
      </c>
      <c r="C142" s="177" t="s">
        <v>567</v>
      </c>
      <c r="D142" s="177" t="s">
        <v>568</v>
      </c>
      <c r="E142" s="178" t="s">
        <v>564</v>
      </c>
      <c r="F142" s="51">
        <v>100</v>
      </c>
      <c r="G142" s="180">
        <v>5</v>
      </c>
      <c r="H142" s="51">
        <v>1</v>
      </c>
      <c r="I142" s="51">
        <v>1</v>
      </c>
      <c r="J142" s="181">
        <f t="shared" si="7"/>
        <v>1</v>
      </c>
      <c r="K142" s="51">
        <v>0</v>
      </c>
      <c r="L142" s="51">
        <v>0</v>
      </c>
      <c r="M142" s="51">
        <v>0</v>
      </c>
      <c r="N142" s="182" t="s">
        <v>611</v>
      </c>
    </row>
    <row r="143" spans="1:14" ht="15.75" hidden="1" customHeight="1" x14ac:dyDescent="0.25"/>
    <row r="144" spans="1:14" ht="15.75" hidden="1" customHeight="1" x14ac:dyDescent="0.25">
      <c r="A144" s="677" t="s">
        <v>612</v>
      </c>
      <c r="B144" s="471"/>
      <c r="C144" s="471"/>
      <c r="D144" s="471"/>
      <c r="E144" s="471"/>
      <c r="F144" s="471"/>
      <c r="G144" s="471"/>
      <c r="H144" s="471"/>
      <c r="I144" s="471"/>
      <c r="J144" s="471"/>
      <c r="K144" s="471"/>
      <c r="L144" s="471"/>
      <c r="M144" s="471"/>
      <c r="N144" s="486"/>
    </row>
    <row r="145" spans="1:14" ht="44.25" hidden="1" customHeight="1" x14ac:dyDescent="0.25">
      <c r="A145" s="153" t="s">
        <v>28</v>
      </c>
      <c r="B145" s="154" t="s">
        <v>548</v>
      </c>
      <c r="C145" s="154" t="s">
        <v>549</v>
      </c>
      <c r="D145" s="154" t="s">
        <v>550</v>
      </c>
      <c r="E145" s="154" t="s">
        <v>551</v>
      </c>
      <c r="F145" s="154" t="s">
        <v>613</v>
      </c>
      <c r="G145" s="154" t="s">
        <v>553</v>
      </c>
      <c r="H145" s="154" t="s">
        <v>614</v>
      </c>
      <c r="I145" s="154" t="s">
        <v>615</v>
      </c>
      <c r="J145" s="173" t="s">
        <v>616</v>
      </c>
      <c r="K145" s="154" t="s">
        <v>557</v>
      </c>
      <c r="L145" s="154" t="s">
        <v>558</v>
      </c>
      <c r="M145" s="154" t="s">
        <v>559</v>
      </c>
      <c r="N145" s="155" t="s">
        <v>560</v>
      </c>
    </row>
    <row r="146" spans="1:14" ht="15.75" hidden="1" customHeight="1" x14ac:dyDescent="0.25">
      <c r="A146" s="664" t="s">
        <v>538</v>
      </c>
      <c r="B146" s="174" t="s">
        <v>561</v>
      </c>
      <c r="C146" s="177" t="s">
        <v>562</v>
      </c>
      <c r="D146" s="177" t="s">
        <v>563</v>
      </c>
      <c r="E146" s="178" t="s">
        <v>564</v>
      </c>
      <c r="F146" s="51">
        <v>100</v>
      </c>
      <c r="G146" s="180">
        <v>5</v>
      </c>
      <c r="H146" s="51">
        <v>5</v>
      </c>
      <c r="I146" s="51">
        <v>4</v>
      </c>
      <c r="J146" s="181">
        <f t="shared" ref="J146:J168" si="8">I146/H146</f>
        <v>0.8</v>
      </c>
      <c r="K146" s="51">
        <v>0</v>
      </c>
      <c r="L146" s="51">
        <v>0</v>
      </c>
      <c r="M146" s="51">
        <v>0</v>
      </c>
      <c r="N146" s="176" t="s">
        <v>617</v>
      </c>
    </row>
    <row r="147" spans="1:14" ht="15.75" hidden="1" customHeight="1" x14ac:dyDescent="0.25">
      <c r="A147" s="659"/>
      <c r="B147" s="174" t="s">
        <v>566</v>
      </c>
      <c r="C147" s="177" t="s">
        <v>567</v>
      </c>
      <c r="D147" s="177" t="s">
        <v>568</v>
      </c>
      <c r="E147" s="178" t="s">
        <v>564</v>
      </c>
      <c r="F147" s="51">
        <v>100</v>
      </c>
      <c r="G147" s="180">
        <v>5</v>
      </c>
      <c r="H147" s="51">
        <v>1</v>
      </c>
      <c r="I147" s="51">
        <v>1</v>
      </c>
      <c r="J147" s="181">
        <f t="shared" si="8"/>
        <v>1</v>
      </c>
      <c r="K147" s="51">
        <v>0</v>
      </c>
      <c r="L147" s="51">
        <v>0</v>
      </c>
      <c r="M147" s="51">
        <v>0</v>
      </c>
      <c r="N147" s="182" t="s">
        <v>618</v>
      </c>
    </row>
    <row r="148" spans="1:14" ht="101.25" hidden="1" customHeight="1" x14ac:dyDescent="0.25">
      <c r="A148" s="664" t="s">
        <v>539</v>
      </c>
      <c r="B148" s="174" t="s">
        <v>561</v>
      </c>
      <c r="C148" s="177" t="s">
        <v>562</v>
      </c>
      <c r="D148" s="177" t="s">
        <v>563</v>
      </c>
      <c r="E148" s="178" t="s">
        <v>564</v>
      </c>
      <c r="F148" s="51">
        <v>100</v>
      </c>
      <c r="G148" s="180">
        <v>5</v>
      </c>
      <c r="H148" s="51">
        <v>5</v>
      </c>
      <c r="I148" s="51">
        <v>5</v>
      </c>
      <c r="J148" s="181">
        <f t="shared" si="8"/>
        <v>1</v>
      </c>
      <c r="K148" s="51">
        <v>0</v>
      </c>
      <c r="L148" s="51">
        <v>0</v>
      </c>
      <c r="M148" s="51">
        <v>0</v>
      </c>
      <c r="N148" s="176" t="s">
        <v>619</v>
      </c>
    </row>
    <row r="149" spans="1:14" ht="101.25" hidden="1" customHeight="1" x14ac:dyDescent="0.25">
      <c r="A149" s="659"/>
      <c r="B149" s="174" t="s">
        <v>566</v>
      </c>
      <c r="C149" s="177" t="s">
        <v>567</v>
      </c>
      <c r="D149" s="177" t="s">
        <v>568</v>
      </c>
      <c r="E149" s="178" t="s">
        <v>564</v>
      </c>
      <c r="F149" s="51">
        <v>100</v>
      </c>
      <c r="G149" s="180">
        <v>5</v>
      </c>
      <c r="H149" s="51">
        <v>1</v>
      </c>
      <c r="I149" s="51">
        <v>1</v>
      </c>
      <c r="J149" s="181">
        <f t="shared" si="8"/>
        <v>1</v>
      </c>
      <c r="K149" s="51">
        <v>0</v>
      </c>
      <c r="L149" s="51">
        <v>0</v>
      </c>
      <c r="M149" s="51">
        <v>0</v>
      </c>
      <c r="N149" s="182" t="s">
        <v>620</v>
      </c>
    </row>
    <row r="150" spans="1:14" ht="15.75" hidden="1" customHeight="1" x14ac:dyDescent="0.25">
      <c r="A150" s="664" t="s">
        <v>540</v>
      </c>
      <c r="B150" s="174" t="s">
        <v>561</v>
      </c>
      <c r="C150" s="177" t="s">
        <v>562</v>
      </c>
      <c r="D150" s="177" t="s">
        <v>563</v>
      </c>
      <c r="E150" s="178" t="s">
        <v>564</v>
      </c>
      <c r="F150" s="51">
        <v>100</v>
      </c>
      <c r="G150" s="180">
        <v>5</v>
      </c>
      <c r="H150" s="51">
        <v>5</v>
      </c>
      <c r="I150" s="51">
        <v>5</v>
      </c>
      <c r="J150" s="181">
        <f t="shared" si="8"/>
        <v>1</v>
      </c>
      <c r="K150" s="51">
        <v>0</v>
      </c>
      <c r="L150" s="51">
        <v>0</v>
      </c>
      <c r="M150" s="51">
        <v>0</v>
      </c>
      <c r="N150" s="176" t="s">
        <v>619</v>
      </c>
    </row>
    <row r="151" spans="1:14" ht="15.75" hidden="1" customHeight="1" x14ac:dyDescent="0.25">
      <c r="A151" s="659"/>
      <c r="B151" s="174" t="s">
        <v>566</v>
      </c>
      <c r="C151" s="177" t="s">
        <v>567</v>
      </c>
      <c r="D151" s="177" t="s">
        <v>568</v>
      </c>
      <c r="E151" s="178" t="s">
        <v>564</v>
      </c>
      <c r="F151" s="51">
        <v>100</v>
      </c>
      <c r="G151" s="180">
        <v>5</v>
      </c>
      <c r="H151" s="51">
        <v>1</v>
      </c>
      <c r="I151" s="51">
        <v>1</v>
      </c>
      <c r="J151" s="181">
        <f t="shared" si="8"/>
        <v>1</v>
      </c>
      <c r="K151" s="51">
        <v>0</v>
      </c>
      <c r="L151" s="51">
        <v>0</v>
      </c>
      <c r="M151" s="51">
        <v>0</v>
      </c>
      <c r="N151" s="182" t="s">
        <v>621</v>
      </c>
    </row>
    <row r="152" spans="1:14" ht="15.75" hidden="1" customHeight="1" x14ac:dyDescent="0.25">
      <c r="A152" s="664" t="s">
        <v>541</v>
      </c>
      <c r="B152" s="174" t="s">
        <v>561</v>
      </c>
      <c r="C152" s="177" t="s">
        <v>562</v>
      </c>
      <c r="D152" s="177" t="s">
        <v>563</v>
      </c>
      <c r="E152" s="178" t="s">
        <v>564</v>
      </c>
      <c r="F152" s="51">
        <v>100</v>
      </c>
      <c r="G152" s="180">
        <v>5</v>
      </c>
      <c r="H152" s="51">
        <v>5</v>
      </c>
      <c r="I152" s="51">
        <v>5</v>
      </c>
      <c r="J152" s="181">
        <f t="shared" si="8"/>
        <v>1</v>
      </c>
      <c r="K152" s="51">
        <v>0</v>
      </c>
      <c r="L152" s="51">
        <v>0</v>
      </c>
      <c r="M152" s="51">
        <v>0</v>
      </c>
      <c r="N152" s="176" t="s">
        <v>619</v>
      </c>
    </row>
    <row r="153" spans="1:14" ht="15.75" hidden="1" customHeight="1" x14ac:dyDescent="0.25">
      <c r="A153" s="659"/>
      <c r="B153" s="174" t="s">
        <v>566</v>
      </c>
      <c r="C153" s="177" t="s">
        <v>567</v>
      </c>
      <c r="D153" s="177" t="s">
        <v>568</v>
      </c>
      <c r="E153" s="178" t="s">
        <v>564</v>
      </c>
      <c r="F153" s="51">
        <v>100</v>
      </c>
      <c r="G153" s="180">
        <v>5</v>
      </c>
      <c r="H153" s="51">
        <v>1</v>
      </c>
      <c r="I153" s="51">
        <v>1</v>
      </c>
      <c r="J153" s="181">
        <f t="shared" si="8"/>
        <v>1</v>
      </c>
      <c r="K153" s="51">
        <v>0</v>
      </c>
      <c r="L153" s="51">
        <v>0</v>
      </c>
      <c r="M153" s="51">
        <v>0</v>
      </c>
      <c r="N153" s="182" t="s">
        <v>622</v>
      </c>
    </row>
    <row r="154" spans="1:14" ht="147.75" hidden="1" customHeight="1" x14ac:dyDescent="0.25">
      <c r="A154" s="664" t="s">
        <v>542</v>
      </c>
      <c r="B154" s="177" t="s">
        <v>561</v>
      </c>
      <c r="C154" s="177" t="s">
        <v>562</v>
      </c>
      <c r="D154" s="177" t="s">
        <v>563</v>
      </c>
      <c r="E154" s="178" t="s">
        <v>564</v>
      </c>
      <c r="F154" s="51">
        <v>100</v>
      </c>
      <c r="G154" s="180">
        <v>5</v>
      </c>
      <c r="H154" s="51">
        <v>5</v>
      </c>
      <c r="I154" s="51">
        <v>5</v>
      </c>
      <c r="J154" s="181">
        <f t="shared" si="8"/>
        <v>1</v>
      </c>
      <c r="K154" s="51">
        <v>0</v>
      </c>
      <c r="L154" s="51">
        <v>0</v>
      </c>
      <c r="M154" s="51">
        <v>0</v>
      </c>
      <c r="N154" s="176" t="s">
        <v>619</v>
      </c>
    </row>
    <row r="155" spans="1:14" ht="15.75" hidden="1" customHeight="1" x14ac:dyDescent="0.25">
      <c r="A155" s="659"/>
      <c r="B155" s="177" t="s">
        <v>566</v>
      </c>
      <c r="C155" s="177" t="s">
        <v>567</v>
      </c>
      <c r="D155" s="177" t="s">
        <v>568</v>
      </c>
      <c r="E155" s="178" t="s">
        <v>564</v>
      </c>
      <c r="F155" s="51">
        <v>100</v>
      </c>
      <c r="G155" s="180">
        <v>5</v>
      </c>
      <c r="H155" s="51">
        <v>1</v>
      </c>
      <c r="I155" s="51">
        <v>1</v>
      </c>
      <c r="J155" s="181">
        <f t="shared" si="8"/>
        <v>1</v>
      </c>
      <c r="K155" s="51">
        <v>0</v>
      </c>
      <c r="L155" s="51">
        <v>0</v>
      </c>
      <c r="M155" s="51">
        <v>0</v>
      </c>
      <c r="N155" s="182" t="s">
        <v>623</v>
      </c>
    </row>
    <row r="156" spans="1:14" ht="15.75" hidden="1" customHeight="1" x14ac:dyDescent="0.25">
      <c r="A156" s="664" t="s">
        <v>543</v>
      </c>
      <c r="B156" s="183" t="s">
        <v>561</v>
      </c>
      <c r="C156" s="183" t="s">
        <v>562</v>
      </c>
      <c r="D156" s="183" t="s">
        <v>563</v>
      </c>
      <c r="E156" s="178" t="s">
        <v>564</v>
      </c>
      <c r="F156" s="51">
        <v>100</v>
      </c>
      <c r="G156" s="180">
        <v>5</v>
      </c>
      <c r="H156" s="51">
        <v>5</v>
      </c>
      <c r="I156" s="51">
        <v>5</v>
      </c>
      <c r="J156" s="181">
        <f t="shared" si="8"/>
        <v>1</v>
      </c>
      <c r="K156" s="51">
        <v>0</v>
      </c>
      <c r="L156" s="51">
        <v>0</v>
      </c>
      <c r="M156" s="51">
        <v>0</v>
      </c>
      <c r="N156" s="176" t="s">
        <v>619</v>
      </c>
    </row>
    <row r="157" spans="1:14" ht="15.75" hidden="1" customHeight="1" x14ac:dyDescent="0.25">
      <c r="A157" s="659"/>
      <c r="B157" s="183" t="s">
        <v>566</v>
      </c>
      <c r="C157" s="183" t="s">
        <v>567</v>
      </c>
      <c r="D157" s="183" t="s">
        <v>568</v>
      </c>
      <c r="E157" s="178" t="s">
        <v>564</v>
      </c>
      <c r="F157" s="51">
        <v>100</v>
      </c>
      <c r="G157" s="180">
        <v>5</v>
      </c>
      <c r="H157" s="51">
        <v>1</v>
      </c>
      <c r="I157" s="51">
        <v>1</v>
      </c>
      <c r="J157" s="181">
        <f t="shared" si="8"/>
        <v>1</v>
      </c>
      <c r="K157" s="51">
        <v>0</v>
      </c>
      <c r="L157" s="51">
        <v>0</v>
      </c>
      <c r="M157" s="51">
        <v>0</v>
      </c>
      <c r="N157" s="182" t="s">
        <v>624</v>
      </c>
    </row>
    <row r="158" spans="1:14" ht="15.75" hidden="1" customHeight="1" x14ac:dyDescent="0.25">
      <c r="A158" s="664" t="s">
        <v>530</v>
      </c>
      <c r="B158" s="183" t="s">
        <v>561</v>
      </c>
      <c r="C158" s="183" t="s">
        <v>562</v>
      </c>
      <c r="D158" s="183" t="s">
        <v>563</v>
      </c>
      <c r="E158" s="178" t="s">
        <v>564</v>
      </c>
      <c r="F158" s="51">
        <v>100</v>
      </c>
      <c r="G158" s="180">
        <v>5</v>
      </c>
      <c r="H158" s="51">
        <v>5</v>
      </c>
      <c r="I158" s="51">
        <v>5</v>
      </c>
      <c r="J158" s="181">
        <f t="shared" si="8"/>
        <v>1</v>
      </c>
      <c r="K158" s="51">
        <v>0</v>
      </c>
      <c r="L158" s="51">
        <v>0</v>
      </c>
      <c r="M158" s="51">
        <v>0</v>
      </c>
      <c r="N158" s="176" t="s">
        <v>619</v>
      </c>
    </row>
    <row r="159" spans="1:14" ht="15.75" hidden="1" customHeight="1" x14ac:dyDescent="0.25">
      <c r="A159" s="659"/>
      <c r="B159" s="183" t="s">
        <v>566</v>
      </c>
      <c r="C159" s="183" t="s">
        <v>567</v>
      </c>
      <c r="D159" s="183" t="s">
        <v>568</v>
      </c>
      <c r="E159" s="178" t="s">
        <v>564</v>
      </c>
      <c r="F159" s="51">
        <v>100</v>
      </c>
      <c r="G159" s="180">
        <v>5</v>
      </c>
      <c r="H159" s="51">
        <v>1</v>
      </c>
      <c r="I159" s="51">
        <v>1</v>
      </c>
      <c r="J159" s="181">
        <f t="shared" si="8"/>
        <v>1</v>
      </c>
      <c r="K159" s="51">
        <v>0</v>
      </c>
      <c r="L159" s="51">
        <v>0</v>
      </c>
      <c r="M159" s="51">
        <v>0</v>
      </c>
      <c r="N159" s="182" t="s">
        <v>625</v>
      </c>
    </row>
    <row r="160" spans="1:14" ht="15.75" hidden="1" customHeight="1" x14ac:dyDescent="0.25">
      <c r="A160" s="664" t="s">
        <v>532</v>
      </c>
      <c r="B160" s="183" t="s">
        <v>561</v>
      </c>
      <c r="C160" s="183" t="s">
        <v>562</v>
      </c>
      <c r="D160" s="183" t="s">
        <v>563</v>
      </c>
      <c r="E160" s="178" t="s">
        <v>564</v>
      </c>
      <c r="F160" s="51">
        <v>100</v>
      </c>
      <c r="G160" s="180">
        <v>5</v>
      </c>
      <c r="H160" s="51">
        <v>5</v>
      </c>
      <c r="I160" s="51">
        <v>5</v>
      </c>
      <c r="J160" s="181">
        <f t="shared" si="8"/>
        <v>1</v>
      </c>
      <c r="K160" s="51">
        <v>0</v>
      </c>
      <c r="L160" s="51">
        <v>0</v>
      </c>
      <c r="M160" s="51">
        <v>0</v>
      </c>
      <c r="N160" s="176" t="s">
        <v>619</v>
      </c>
    </row>
    <row r="161" spans="1:14" ht="42.75" hidden="1" customHeight="1" x14ac:dyDescent="0.25">
      <c r="A161" s="659"/>
      <c r="B161" s="183" t="s">
        <v>566</v>
      </c>
      <c r="C161" s="183" t="s">
        <v>567</v>
      </c>
      <c r="D161" s="183" t="s">
        <v>568</v>
      </c>
      <c r="E161" s="178" t="s">
        <v>564</v>
      </c>
      <c r="F161" s="51">
        <v>100</v>
      </c>
      <c r="G161" s="180">
        <v>5</v>
      </c>
      <c r="H161" s="51">
        <v>1</v>
      </c>
      <c r="I161" s="51">
        <v>1</v>
      </c>
      <c r="J161" s="181">
        <f t="shared" si="8"/>
        <v>1</v>
      </c>
      <c r="K161" s="51">
        <v>0</v>
      </c>
      <c r="L161" s="51">
        <v>0</v>
      </c>
      <c r="M161" s="51">
        <v>0</v>
      </c>
      <c r="N161" s="182" t="s">
        <v>626</v>
      </c>
    </row>
    <row r="162" spans="1:14" ht="105.75" hidden="1" customHeight="1" x14ac:dyDescent="0.25">
      <c r="A162" s="664" t="s">
        <v>533</v>
      </c>
      <c r="B162" s="183" t="s">
        <v>561</v>
      </c>
      <c r="C162" s="183" t="s">
        <v>562</v>
      </c>
      <c r="D162" s="183" t="s">
        <v>563</v>
      </c>
      <c r="E162" s="178" t="s">
        <v>564</v>
      </c>
      <c r="F162" s="51">
        <v>100</v>
      </c>
      <c r="G162" s="180">
        <v>5</v>
      </c>
      <c r="H162" s="51">
        <v>5</v>
      </c>
      <c r="I162" s="51">
        <v>5</v>
      </c>
      <c r="J162" s="181">
        <f t="shared" si="8"/>
        <v>1</v>
      </c>
      <c r="K162" s="51">
        <v>0</v>
      </c>
      <c r="L162" s="51">
        <v>0</v>
      </c>
      <c r="M162" s="51">
        <v>0</v>
      </c>
      <c r="N162" s="176" t="s">
        <v>619</v>
      </c>
    </row>
    <row r="163" spans="1:14" ht="105.75" hidden="1" customHeight="1" x14ac:dyDescent="0.25">
      <c r="A163" s="659"/>
      <c r="B163" s="183" t="s">
        <v>566</v>
      </c>
      <c r="C163" s="183" t="s">
        <v>567</v>
      </c>
      <c r="D163" s="183" t="s">
        <v>568</v>
      </c>
      <c r="E163" s="178" t="s">
        <v>564</v>
      </c>
      <c r="F163" s="51">
        <v>100</v>
      </c>
      <c r="G163" s="180">
        <v>5</v>
      </c>
      <c r="H163" s="51">
        <v>1</v>
      </c>
      <c r="I163" s="51">
        <v>1</v>
      </c>
      <c r="J163" s="181">
        <f t="shared" si="8"/>
        <v>1</v>
      </c>
      <c r="K163" s="51">
        <v>0</v>
      </c>
      <c r="L163" s="51">
        <v>0</v>
      </c>
      <c r="M163" s="51">
        <v>0</v>
      </c>
      <c r="N163" s="182" t="s">
        <v>627</v>
      </c>
    </row>
    <row r="164" spans="1:14" ht="15.75" hidden="1" customHeight="1" x14ac:dyDescent="0.25">
      <c r="A164" s="664" t="s">
        <v>534</v>
      </c>
      <c r="B164" s="183" t="s">
        <v>561</v>
      </c>
      <c r="C164" s="183" t="s">
        <v>562</v>
      </c>
      <c r="D164" s="183" t="s">
        <v>563</v>
      </c>
      <c r="E164" s="178" t="s">
        <v>564</v>
      </c>
      <c r="F164" s="51">
        <v>100</v>
      </c>
      <c r="G164" s="180">
        <v>5</v>
      </c>
      <c r="H164" s="51">
        <v>5</v>
      </c>
      <c r="I164" s="51">
        <v>5</v>
      </c>
      <c r="J164" s="181">
        <f t="shared" si="8"/>
        <v>1</v>
      </c>
      <c r="K164" s="51">
        <v>0</v>
      </c>
      <c r="L164" s="51">
        <v>0</v>
      </c>
      <c r="M164" s="51">
        <v>0</v>
      </c>
      <c r="N164" s="176" t="s">
        <v>619</v>
      </c>
    </row>
    <row r="165" spans="1:14" ht="15.75" hidden="1" customHeight="1" x14ac:dyDescent="0.25">
      <c r="A165" s="659"/>
      <c r="B165" s="183" t="s">
        <v>566</v>
      </c>
      <c r="C165" s="183" t="s">
        <v>567</v>
      </c>
      <c r="D165" s="183" t="s">
        <v>568</v>
      </c>
      <c r="E165" s="178" t="s">
        <v>564</v>
      </c>
      <c r="F165" s="51">
        <v>100</v>
      </c>
      <c r="G165" s="180">
        <v>5</v>
      </c>
      <c r="H165" s="51">
        <v>1</v>
      </c>
      <c r="I165" s="51">
        <v>1</v>
      </c>
      <c r="J165" s="181">
        <f t="shared" si="8"/>
        <v>1</v>
      </c>
      <c r="K165" s="51">
        <v>0</v>
      </c>
      <c r="L165" s="51">
        <v>0</v>
      </c>
      <c r="M165" s="51">
        <v>0</v>
      </c>
      <c r="N165" s="182" t="s">
        <v>628</v>
      </c>
    </row>
    <row r="166" spans="1:14" ht="15.75" hidden="1" customHeight="1" x14ac:dyDescent="0.25">
      <c r="A166" s="670" t="s">
        <v>535</v>
      </c>
      <c r="B166" s="183" t="s">
        <v>561</v>
      </c>
      <c r="C166" s="183" t="s">
        <v>562</v>
      </c>
      <c r="D166" s="183" t="s">
        <v>563</v>
      </c>
      <c r="E166" s="178" t="s">
        <v>564</v>
      </c>
      <c r="F166" s="51">
        <v>100</v>
      </c>
      <c r="G166" s="180">
        <v>5</v>
      </c>
      <c r="H166" s="51">
        <v>5</v>
      </c>
      <c r="I166" s="51">
        <v>5</v>
      </c>
      <c r="J166" s="181">
        <f t="shared" si="8"/>
        <v>1</v>
      </c>
      <c r="K166" s="51">
        <v>0</v>
      </c>
      <c r="L166" s="51">
        <v>0</v>
      </c>
      <c r="M166" s="51">
        <v>0</v>
      </c>
      <c r="N166" s="176" t="s">
        <v>619</v>
      </c>
    </row>
    <row r="167" spans="1:14" ht="111.75" hidden="1" customHeight="1" x14ac:dyDescent="0.25">
      <c r="A167" s="637"/>
      <c r="B167" s="183" t="s">
        <v>566</v>
      </c>
      <c r="C167" s="183" t="s">
        <v>567</v>
      </c>
      <c r="D167" s="183" t="s">
        <v>568</v>
      </c>
      <c r="E167" s="178" t="s">
        <v>564</v>
      </c>
      <c r="F167" s="51">
        <v>100</v>
      </c>
      <c r="G167" s="180">
        <v>5</v>
      </c>
      <c r="H167" s="51">
        <v>1</v>
      </c>
      <c r="I167" s="51">
        <v>1</v>
      </c>
      <c r="J167" s="181">
        <f t="shared" si="8"/>
        <v>1</v>
      </c>
      <c r="K167" s="51">
        <v>0</v>
      </c>
      <c r="L167" s="51">
        <v>0</v>
      </c>
      <c r="M167" s="51">
        <v>0</v>
      </c>
      <c r="N167" s="182" t="s">
        <v>629</v>
      </c>
    </row>
    <row r="168" spans="1:14" ht="42.75" hidden="1" customHeight="1" x14ac:dyDescent="0.25">
      <c r="A168" s="165" t="s">
        <v>536</v>
      </c>
      <c r="B168" s="167"/>
      <c r="C168" s="167"/>
      <c r="D168" s="167"/>
      <c r="E168" s="167"/>
      <c r="F168" s="167"/>
      <c r="G168" s="167"/>
      <c r="H168" s="167"/>
      <c r="I168" s="167"/>
      <c r="J168" s="167" t="e">
        <f t="shared" si="8"/>
        <v>#DIV/0!</v>
      </c>
      <c r="K168" s="167"/>
      <c r="L168" s="167"/>
      <c r="M168" s="167" t="e">
        <f>L168/K168</f>
        <v>#DIV/0!</v>
      </c>
      <c r="N168" s="184"/>
    </row>
    <row r="169" spans="1:14" ht="42.75" customHeight="1" x14ac:dyDescent="0.25">
      <c r="A169" s="185"/>
      <c r="B169" s="185"/>
      <c r="C169" s="185"/>
      <c r="D169" s="185"/>
      <c r="E169" s="185"/>
      <c r="F169" s="185"/>
      <c r="G169" s="185"/>
      <c r="H169" s="185"/>
      <c r="I169" s="185"/>
      <c r="J169" s="185"/>
      <c r="K169" s="185"/>
      <c r="L169" s="185"/>
      <c r="M169" s="185"/>
      <c r="N169" s="185"/>
    </row>
    <row r="170" spans="1:14" ht="15.75" customHeight="1" x14ac:dyDescent="0.25"/>
    <row r="171" spans="1:14" ht="20.25" customHeight="1" x14ac:dyDescent="0.25">
      <c r="A171" s="677" t="s">
        <v>630</v>
      </c>
      <c r="B171" s="471"/>
      <c r="C171" s="471"/>
      <c r="D171" s="471"/>
      <c r="E171" s="471"/>
      <c r="F171" s="471"/>
      <c r="G171" s="471"/>
      <c r="H171" s="471"/>
      <c r="I171" s="471"/>
      <c r="J171" s="471"/>
      <c r="K171" s="471"/>
      <c r="L171" s="471"/>
      <c r="M171" s="471"/>
      <c r="N171" s="486"/>
    </row>
    <row r="172" spans="1:14" ht="44.25" customHeight="1" x14ac:dyDescent="0.25">
      <c r="A172" s="153" t="s">
        <v>29</v>
      </c>
      <c r="B172" s="154" t="s">
        <v>548</v>
      </c>
      <c r="C172" s="154" t="s">
        <v>549</v>
      </c>
      <c r="D172" s="154" t="s">
        <v>550</v>
      </c>
      <c r="E172" s="154" t="s">
        <v>551</v>
      </c>
      <c r="F172" s="154" t="s">
        <v>631</v>
      </c>
      <c r="G172" s="154" t="s">
        <v>553</v>
      </c>
      <c r="H172" s="154" t="s">
        <v>632</v>
      </c>
      <c r="I172" s="154" t="s">
        <v>633</v>
      </c>
      <c r="J172" s="173" t="s">
        <v>634</v>
      </c>
      <c r="K172" s="154" t="s">
        <v>557</v>
      </c>
      <c r="L172" s="154" t="s">
        <v>558</v>
      </c>
      <c r="M172" s="154" t="s">
        <v>559</v>
      </c>
      <c r="N172" s="155" t="s">
        <v>560</v>
      </c>
    </row>
    <row r="173" spans="1:14" ht="96" customHeight="1" x14ac:dyDescent="0.25">
      <c r="A173" s="664" t="s">
        <v>538</v>
      </c>
      <c r="B173" s="183" t="s">
        <v>561</v>
      </c>
      <c r="C173" s="183" t="s">
        <v>562</v>
      </c>
      <c r="D173" s="183" t="s">
        <v>563</v>
      </c>
      <c r="E173" s="178" t="s">
        <v>564</v>
      </c>
      <c r="F173" s="51">
        <v>100</v>
      </c>
      <c r="G173" s="180">
        <v>5</v>
      </c>
      <c r="H173" s="51">
        <v>5</v>
      </c>
      <c r="I173" s="51">
        <v>5</v>
      </c>
      <c r="J173" s="181">
        <f t="shared" ref="J173:J187" si="9">I173/H173</f>
        <v>1</v>
      </c>
      <c r="K173" s="51">
        <v>0</v>
      </c>
      <c r="L173" s="51">
        <v>0</v>
      </c>
      <c r="M173" s="51">
        <v>0</v>
      </c>
      <c r="N173" s="182" t="s">
        <v>619</v>
      </c>
    </row>
    <row r="174" spans="1:14" ht="96" customHeight="1" x14ac:dyDescent="0.25">
      <c r="A174" s="659"/>
      <c r="B174" s="183" t="s">
        <v>566</v>
      </c>
      <c r="C174" s="183" t="s">
        <v>567</v>
      </c>
      <c r="D174" s="183" t="s">
        <v>568</v>
      </c>
      <c r="E174" s="178" t="s">
        <v>564</v>
      </c>
      <c r="F174" s="51">
        <v>100</v>
      </c>
      <c r="G174" s="180">
        <v>5</v>
      </c>
      <c r="H174" s="51">
        <v>1</v>
      </c>
      <c r="I174" s="51">
        <v>1</v>
      </c>
      <c r="J174" s="181">
        <f t="shared" si="9"/>
        <v>1</v>
      </c>
      <c r="K174" s="51">
        <v>0</v>
      </c>
      <c r="L174" s="51">
        <v>0</v>
      </c>
      <c r="M174" s="51">
        <v>0</v>
      </c>
      <c r="N174" s="186" t="s">
        <v>635</v>
      </c>
    </row>
    <row r="175" spans="1:14" ht="96" customHeight="1" x14ac:dyDescent="0.25">
      <c r="A175" s="678" t="s">
        <v>539</v>
      </c>
      <c r="B175" s="177" t="s">
        <v>561</v>
      </c>
      <c r="C175" s="177" t="s">
        <v>562</v>
      </c>
      <c r="D175" s="177" t="s">
        <v>563</v>
      </c>
      <c r="E175" s="178" t="s">
        <v>564</v>
      </c>
      <c r="F175" s="51">
        <v>100</v>
      </c>
      <c r="G175" s="180">
        <v>5</v>
      </c>
      <c r="H175" s="51">
        <v>5</v>
      </c>
      <c r="I175" s="51">
        <v>5</v>
      </c>
      <c r="J175" s="181">
        <f t="shared" si="9"/>
        <v>1</v>
      </c>
      <c r="K175" s="51">
        <v>0</v>
      </c>
      <c r="L175" s="51">
        <v>0</v>
      </c>
      <c r="M175" s="51">
        <v>0</v>
      </c>
      <c r="N175" s="188" t="s">
        <v>619</v>
      </c>
    </row>
    <row r="176" spans="1:14" ht="111" customHeight="1" x14ac:dyDescent="0.25">
      <c r="A176" s="569"/>
      <c r="B176" s="177" t="s">
        <v>566</v>
      </c>
      <c r="C176" s="177" t="s">
        <v>567</v>
      </c>
      <c r="D176" s="177" t="s">
        <v>568</v>
      </c>
      <c r="E176" s="178" t="s">
        <v>564</v>
      </c>
      <c r="F176" s="51">
        <v>100</v>
      </c>
      <c r="G176" s="180">
        <v>5</v>
      </c>
      <c r="H176" s="51">
        <v>1</v>
      </c>
      <c r="I176" s="51">
        <v>1</v>
      </c>
      <c r="J176" s="181">
        <f t="shared" si="9"/>
        <v>1</v>
      </c>
      <c r="K176" s="51">
        <v>0</v>
      </c>
      <c r="L176" s="51">
        <v>0</v>
      </c>
      <c r="M176" s="51">
        <v>0</v>
      </c>
      <c r="N176" s="186" t="s">
        <v>636</v>
      </c>
    </row>
    <row r="177" spans="1:14" ht="121.5" customHeight="1" x14ac:dyDescent="0.25">
      <c r="A177" s="676" t="s">
        <v>540</v>
      </c>
      <c r="B177" s="177" t="s">
        <v>561</v>
      </c>
      <c r="C177" s="177" t="s">
        <v>562</v>
      </c>
      <c r="D177" s="177" t="s">
        <v>563</v>
      </c>
      <c r="E177" s="178" t="s">
        <v>564</v>
      </c>
      <c r="F177" s="51">
        <v>100</v>
      </c>
      <c r="G177" s="180">
        <v>5</v>
      </c>
      <c r="H177" s="51">
        <v>5</v>
      </c>
      <c r="I177" s="51">
        <v>5</v>
      </c>
      <c r="J177" s="181">
        <f t="shared" si="9"/>
        <v>1</v>
      </c>
      <c r="K177" s="51">
        <v>0</v>
      </c>
      <c r="L177" s="51">
        <v>0</v>
      </c>
      <c r="M177" s="51">
        <v>0</v>
      </c>
      <c r="N177" s="188" t="s">
        <v>619</v>
      </c>
    </row>
    <row r="178" spans="1:14" ht="111" customHeight="1" x14ac:dyDescent="0.25">
      <c r="A178" s="630"/>
      <c r="B178" s="177" t="s">
        <v>566</v>
      </c>
      <c r="C178" s="177" t="s">
        <v>567</v>
      </c>
      <c r="D178" s="177" t="s">
        <v>568</v>
      </c>
      <c r="E178" s="178" t="s">
        <v>564</v>
      </c>
      <c r="F178" s="51">
        <v>100</v>
      </c>
      <c r="G178" s="180">
        <v>5</v>
      </c>
      <c r="H178" s="51">
        <v>1</v>
      </c>
      <c r="I178" s="51">
        <v>1</v>
      </c>
      <c r="J178" s="181">
        <f t="shared" si="9"/>
        <v>1</v>
      </c>
      <c r="K178" s="51">
        <v>0</v>
      </c>
      <c r="L178" s="51">
        <v>0</v>
      </c>
      <c r="M178" s="51">
        <v>0</v>
      </c>
      <c r="N178" s="186" t="s">
        <v>637</v>
      </c>
    </row>
    <row r="179" spans="1:14" ht="16.5" customHeight="1" x14ac:dyDescent="0.25">
      <c r="A179" s="163" t="s">
        <v>541</v>
      </c>
      <c r="B179" s="157"/>
      <c r="C179" s="157"/>
      <c r="D179" s="157"/>
      <c r="E179" s="157"/>
      <c r="F179" s="157"/>
      <c r="G179" s="157"/>
      <c r="H179" s="157"/>
      <c r="I179" s="157"/>
      <c r="J179" s="157" t="e">
        <f t="shared" si="9"/>
        <v>#DIV/0!</v>
      </c>
      <c r="K179" s="157"/>
      <c r="L179" s="157"/>
      <c r="M179" s="157" t="e">
        <f t="shared" ref="M179:M187" si="10">L179/K179</f>
        <v>#DIV/0!</v>
      </c>
      <c r="N179" s="159"/>
    </row>
    <row r="180" spans="1:14" ht="16.5" customHeight="1" x14ac:dyDescent="0.25">
      <c r="A180" s="163" t="s">
        <v>542</v>
      </c>
      <c r="B180" s="157"/>
      <c r="C180" s="157"/>
      <c r="D180" s="157"/>
      <c r="E180" s="157"/>
      <c r="F180" s="157"/>
      <c r="G180" s="157"/>
      <c r="H180" s="157"/>
      <c r="I180" s="157"/>
      <c r="J180" s="157" t="e">
        <f t="shared" si="9"/>
        <v>#DIV/0!</v>
      </c>
      <c r="K180" s="157"/>
      <c r="L180" s="157"/>
      <c r="M180" s="157" t="e">
        <f t="shared" si="10"/>
        <v>#DIV/0!</v>
      </c>
      <c r="N180" s="159"/>
    </row>
    <row r="181" spans="1:14" ht="16.5" customHeight="1" x14ac:dyDescent="0.25">
      <c r="A181" s="163" t="s">
        <v>543</v>
      </c>
      <c r="B181" s="157"/>
      <c r="C181" s="157"/>
      <c r="D181" s="157"/>
      <c r="E181" s="157"/>
      <c r="F181" s="157"/>
      <c r="G181" s="157"/>
      <c r="H181" s="157"/>
      <c r="I181" s="157"/>
      <c r="J181" s="157" t="e">
        <f t="shared" si="9"/>
        <v>#DIV/0!</v>
      </c>
      <c r="K181" s="157"/>
      <c r="L181" s="157"/>
      <c r="M181" s="157" t="e">
        <f t="shared" si="10"/>
        <v>#DIV/0!</v>
      </c>
      <c r="N181" s="159"/>
    </row>
    <row r="182" spans="1:14" ht="15.75" customHeight="1" x14ac:dyDescent="0.25">
      <c r="A182" s="163" t="s">
        <v>530</v>
      </c>
      <c r="B182" s="157"/>
      <c r="C182" s="157"/>
      <c r="D182" s="157"/>
      <c r="E182" s="157"/>
      <c r="F182" s="157"/>
      <c r="G182" s="157"/>
      <c r="H182" s="157"/>
      <c r="I182" s="157"/>
      <c r="J182" s="157" t="e">
        <f t="shared" si="9"/>
        <v>#DIV/0!</v>
      </c>
      <c r="K182" s="157"/>
      <c r="L182" s="157"/>
      <c r="M182" s="157" t="e">
        <f t="shared" si="10"/>
        <v>#DIV/0!</v>
      </c>
      <c r="N182" s="159"/>
    </row>
    <row r="183" spans="1:14" ht="15.75" customHeight="1" x14ac:dyDescent="0.25">
      <c r="A183" s="163" t="s">
        <v>532</v>
      </c>
      <c r="B183" s="157"/>
      <c r="C183" s="157"/>
      <c r="D183" s="157"/>
      <c r="E183" s="157"/>
      <c r="F183" s="157"/>
      <c r="G183" s="157"/>
      <c r="H183" s="157"/>
      <c r="I183" s="157"/>
      <c r="J183" s="157" t="e">
        <f t="shared" si="9"/>
        <v>#DIV/0!</v>
      </c>
      <c r="K183" s="157"/>
      <c r="L183" s="157"/>
      <c r="M183" s="157" t="e">
        <f t="shared" si="10"/>
        <v>#DIV/0!</v>
      </c>
      <c r="N183" s="159"/>
    </row>
    <row r="184" spans="1:14" ht="15.75" customHeight="1" x14ac:dyDescent="0.25">
      <c r="A184" s="163" t="s">
        <v>533</v>
      </c>
      <c r="B184" s="157"/>
      <c r="C184" s="157"/>
      <c r="D184" s="157"/>
      <c r="E184" s="157"/>
      <c r="F184" s="157"/>
      <c r="G184" s="157"/>
      <c r="H184" s="157"/>
      <c r="I184" s="157"/>
      <c r="J184" s="157" t="e">
        <f t="shared" si="9"/>
        <v>#DIV/0!</v>
      </c>
      <c r="K184" s="157"/>
      <c r="L184" s="157"/>
      <c r="M184" s="157" t="e">
        <f t="shared" si="10"/>
        <v>#DIV/0!</v>
      </c>
      <c r="N184" s="159"/>
    </row>
    <row r="185" spans="1:14" ht="15.75" customHeight="1" x14ac:dyDescent="0.25">
      <c r="A185" s="163" t="s">
        <v>534</v>
      </c>
      <c r="B185" s="157"/>
      <c r="C185" s="157"/>
      <c r="D185" s="157"/>
      <c r="E185" s="157"/>
      <c r="F185" s="157"/>
      <c r="G185" s="157"/>
      <c r="H185" s="157"/>
      <c r="I185" s="157"/>
      <c r="J185" s="157" t="e">
        <f t="shared" si="9"/>
        <v>#DIV/0!</v>
      </c>
      <c r="K185" s="157"/>
      <c r="L185" s="157"/>
      <c r="M185" s="157" t="e">
        <f t="shared" si="10"/>
        <v>#DIV/0!</v>
      </c>
      <c r="N185" s="159"/>
    </row>
    <row r="186" spans="1:14" ht="15.75" customHeight="1" x14ac:dyDescent="0.25">
      <c r="A186" s="163" t="s">
        <v>535</v>
      </c>
      <c r="B186" s="157"/>
      <c r="C186" s="157"/>
      <c r="D186" s="157"/>
      <c r="E186" s="157"/>
      <c r="F186" s="157"/>
      <c r="G186" s="157"/>
      <c r="H186" s="157"/>
      <c r="I186" s="157"/>
      <c r="J186" s="157" t="e">
        <f t="shared" si="9"/>
        <v>#DIV/0!</v>
      </c>
      <c r="K186" s="157"/>
      <c r="L186" s="157"/>
      <c r="M186" s="157" t="e">
        <f t="shared" si="10"/>
        <v>#DIV/0!</v>
      </c>
      <c r="N186" s="159"/>
    </row>
    <row r="187" spans="1:14" ht="15.75" customHeight="1" x14ac:dyDescent="0.25">
      <c r="A187" s="165" t="s">
        <v>536</v>
      </c>
      <c r="B187" s="167"/>
      <c r="C187" s="167"/>
      <c r="D187" s="167"/>
      <c r="E187" s="167"/>
      <c r="F187" s="167"/>
      <c r="G187" s="167"/>
      <c r="H187" s="167"/>
      <c r="I187" s="167"/>
      <c r="J187" s="167" t="e">
        <f t="shared" si="9"/>
        <v>#DIV/0!</v>
      </c>
      <c r="K187" s="167"/>
      <c r="L187" s="167"/>
      <c r="M187" s="167" t="e">
        <f t="shared" si="10"/>
        <v>#DIV/0!</v>
      </c>
      <c r="N187" s="184"/>
    </row>
    <row r="188" spans="1:14" ht="15.75" customHeight="1" x14ac:dyDescent="0.25"/>
    <row r="189" spans="1:14" ht="15.75" customHeight="1" x14ac:dyDescent="0.25"/>
    <row r="190" spans="1:14" ht="26.25" hidden="1" customHeight="1" x14ac:dyDescent="0.3">
      <c r="A190" s="666" t="s">
        <v>638</v>
      </c>
      <c r="B190" s="471"/>
      <c r="C190" s="471"/>
      <c r="D190" s="471"/>
      <c r="E190" s="471"/>
      <c r="F190" s="471"/>
      <c r="G190" s="486"/>
    </row>
    <row r="191" spans="1:14" ht="15.75" hidden="1" customHeight="1" x14ac:dyDescent="0.25">
      <c r="A191" s="153" t="s">
        <v>25</v>
      </c>
      <c r="B191" s="189" t="s">
        <v>548</v>
      </c>
      <c r="C191" s="189" t="s">
        <v>549</v>
      </c>
      <c r="D191" s="189" t="s">
        <v>639</v>
      </c>
      <c r="E191" s="189" t="s">
        <v>640</v>
      </c>
      <c r="F191" s="189" t="s">
        <v>641</v>
      </c>
      <c r="G191" s="190" t="s">
        <v>642</v>
      </c>
    </row>
    <row r="192" spans="1:14" ht="135" hidden="1" customHeight="1" x14ac:dyDescent="0.25">
      <c r="A192" s="675" t="s">
        <v>530</v>
      </c>
      <c r="B192" s="663" t="s">
        <v>561</v>
      </c>
      <c r="C192" s="663" t="s">
        <v>562</v>
      </c>
      <c r="D192" s="191" t="s">
        <v>643</v>
      </c>
      <c r="E192" s="192">
        <v>1227000000</v>
      </c>
      <c r="F192" s="193">
        <v>0</v>
      </c>
      <c r="G192" s="194" t="s">
        <v>644</v>
      </c>
    </row>
    <row r="193" spans="1:7" ht="15.75" hidden="1" customHeight="1" x14ac:dyDescent="0.25">
      <c r="A193" s="521"/>
      <c r="B193" s="569"/>
      <c r="C193" s="569"/>
      <c r="D193" s="191" t="s">
        <v>645</v>
      </c>
      <c r="E193" s="192">
        <v>800000000</v>
      </c>
      <c r="F193" s="193">
        <v>0</v>
      </c>
      <c r="G193" s="194" t="s">
        <v>644</v>
      </c>
    </row>
    <row r="194" spans="1:7" ht="150" hidden="1" customHeight="1" x14ac:dyDescent="0.25">
      <c r="A194" s="659"/>
      <c r="B194" s="177" t="s">
        <v>566</v>
      </c>
      <c r="C194" s="177" t="s">
        <v>567</v>
      </c>
      <c r="D194" s="191" t="s">
        <v>646</v>
      </c>
      <c r="E194" s="192">
        <v>643768800</v>
      </c>
      <c r="F194" s="193">
        <v>0</v>
      </c>
      <c r="G194" s="194" t="s">
        <v>644</v>
      </c>
    </row>
    <row r="195" spans="1:7" ht="15.75" hidden="1" customHeight="1" x14ac:dyDescent="0.25">
      <c r="A195" s="675" t="s">
        <v>532</v>
      </c>
      <c r="B195" s="663" t="s">
        <v>561</v>
      </c>
      <c r="C195" s="663" t="s">
        <v>562</v>
      </c>
      <c r="D195" s="191" t="s">
        <v>643</v>
      </c>
      <c r="E195" s="192">
        <v>1227000000</v>
      </c>
      <c r="F195" s="195">
        <v>992533</v>
      </c>
      <c r="G195" s="196" t="s">
        <v>647</v>
      </c>
    </row>
    <row r="196" spans="1:7" ht="15.75" hidden="1" customHeight="1" x14ac:dyDescent="0.25">
      <c r="A196" s="521"/>
      <c r="B196" s="569"/>
      <c r="C196" s="569"/>
      <c r="D196" s="191" t="s">
        <v>645</v>
      </c>
      <c r="E196" s="192">
        <v>800000000</v>
      </c>
      <c r="F196" s="195">
        <v>1000166</v>
      </c>
      <c r="G196" s="196" t="s">
        <v>647</v>
      </c>
    </row>
    <row r="197" spans="1:7" ht="15.75" hidden="1" customHeight="1" x14ac:dyDescent="0.25">
      <c r="A197" s="659"/>
      <c r="B197" s="177" t="s">
        <v>566</v>
      </c>
      <c r="C197" s="177" t="s">
        <v>567</v>
      </c>
      <c r="D197" s="191" t="s">
        <v>646</v>
      </c>
      <c r="E197" s="197">
        <v>643768800</v>
      </c>
      <c r="F197" s="195">
        <v>21824600</v>
      </c>
      <c r="G197" s="196" t="s">
        <v>647</v>
      </c>
    </row>
    <row r="198" spans="1:7" ht="15.75" hidden="1" customHeight="1" x14ac:dyDescent="0.25">
      <c r="A198" s="675" t="s">
        <v>533</v>
      </c>
      <c r="B198" s="663" t="s">
        <v>561</v>
      </c>
      <c r="C198" s="663" t="s">
        <v>562</v>
      </c>
      <c r="D198" s="191" t="s">
        <v>643</v>
      </c>
      <c r="E198" s="192">
        <v>1227000000</v>
      </c>
      <c r="F198" s="197">
        <v>161796933</v>
      </c>
      <c r="G198" s="196" t="s">
        <v>648</v>
      </c>
    </row>
    <row r="199" spans="1:7" ht="15.75" hidden="1" customHeight="1" x14ac:dyDescent="0.25">
      <c r="A199" s="521"/>
      <c r="B199" s="569"/>
      <c r="C199" s="569"/>
      <c r="D199" s="191" t="s">
        <v>645</v>
      </c>
      <c r="E199" s="192">
        <v>800000000</v>
      </c>
      <c r="F199" s="197">
        <v>101383630</v>
      </c>
      <c r="G199" s="196" t="s">
        <v>648</v>
      </c>
    </row>
    <row r="200" spans="1:7" ht="15.75" hidden="1" customHeight="1" x14ac:dyDescent="0.25">
      <c r="A200" s="659"/>
      <c r="B200" s="177" t="s">
        <v>566</v>
      </c>
      <c r="C200" s="177" t="s">
        <v>567</v>
      </c>
      <c r="D200" s="191" t="s">
        <v>646</v>
      </c>
      <c r="E200" s="197">
        <v>643768800</v>
      </c>
      <c r="F200" s="197">
        <v>87660206</v>
      </c>
      <c r="G200" s="196" t="s">
        <v>648</v>
      </c>
    </row>
    <row r="201" spans="1:7" ht="15.75" hidden="1" customHeight="1" x14ac:dyDescent="0.25">
      <c r="A201" s="675" t="s">
        <v>534</v>
      </c>
      <c r="B201" s="663" t="s">
        <v>561</v>
      </c>
      <c r="C201" s="663" t="s">
        <v>562</v>
      </c>
      <c r="D201" s="191" t="s">
        <v>643</v>
      </c>
      <c r="E201" s="192">
        <v>1227000000</v>
      </c>
      <c r="F201" s="197">
        <v>277888599</v>
      </c>
      <c r="G201" s="196" t="s">
        <v>649</v>
      </c>
    </row>
    <row r="202" spans="1:7" ht="15.75" hidden="1" customHeight="1" x14ac:dyDescent="0.25">
      <c r="A202" s="521"/>
      <c r="B202" s="569"/>
      <c r="C202" s="569"/>
      <c r="D202" s="191" t="s">
        <v>645</v>
      </c>
      <c r="E202" s="192">
        <v>800000000</v>
      </c>
      <c r="F202" s="197">
        <v>199150097</v>
      </c>
      <c r="G202" s="196" t="s">
        <v>649</v>
      </c>
    </row>
    <row r="203" spans="1:7" ht="15.75" hidden="1" customHeight="1" x14ac:dyDescent="0.25">
      <c r="A203" s="659"/>
      <c r="B203" s="177" t="s">
        <v>566</v>
      </c>
      <c r="C203" s="177" t="s">
        <v>567</v>
      </c>
      <c r="D203" s="191" t="s">
        <v>646</v>
      </c>
      <c r="E203" s="197">
        <v>643768800</v>
      </c>
      <c r="F203" s="197">
        <v>158475406</v>
      </c>
      <c r="G203" s="196" t="s">
        <v>649</v>
      </c>
    </row>
    <row r="204" spans="1:7" ht="87" hidden="1" customHeight="1" x14ac:dyDescent="0.25">
      <c r="A204" s="675" t="s">
        <v>535</v>
      </c>
      <c r="B204" s="663" t="s">
        <v>561</v>
      </c>
      <c r="C204" s="663" t="s">
        <v>562</v>
      </c>
      <c r="D204" s="191" t="s">
        <v>643</v>
      </c>
      <c r="E204" s="192">
        <v>1227000000</v>
      </c>
      <c r="F204" s="197">
        <v>647816499</v>
      </c>
      <c r="G204" s="196" t="s">
        <v>650</v>
      </c>
    </row>
    <row r="205" spans="1:7" ht="15.75" hidden="1" customHeight="1" x14ac:dyDescent="0.25">
      <c r="A205" s="521"/>
      <c r="B205" s="569"/>
      <c r="C205" s="569"/>
      <c r="D205" s="191" t="s">
        <v>645</v>
      </c>
      <c r="E205" s="192">
        <v>800000000</v>
      </c>
      <c r="F205" s="197">
        <v>444824597</v>
      </c>
      <c r="G205" s="196" t="s">
        <v>650</v>
      </c>
    </row>
    <row r="206" spans="1:7" ht="15.75" hidden="1" customHeight="1" x14ac:dyDescent="0.25">
      <c r="A206" s="659"/>
      <c r="B206" s="177" t="s">
        <v>566</v>
      </c>
      <c r="C206" s="177" t="s">
        <v>567</v>
      </c>
      <c r="D206" s="191" t="s">
        <v>646</v>
      </c>
      <c r="E206" s="197">
        <v>643768800</v>
      </c>
      <c r="F206" s="197">
        <v>233243881</v>
      </c>
      <c r="G206" s="196" t="s">
        <v>650</v>
      </c>
    </row>
    <row r="207" spans="1:7" ht="15.75" hidden="1" customHeight="1" x14ac:dyDescent="0.25">
      <c r="A207" s="674" t="s">
        <v>536</v>
      </c>
      <c r="B207" s="673" t="s">
        <v>561</v>
      </c>
      <c r="C207" s="665" t="s">
        <v>562</v>
      </c>
      <c r="D207" s="198" t="s">
        <v>643</v>
      </c>
      <c r="E207" s="199">
        <v>1224858687</v>
      </c>
      <c r="F207" s="199">
        <v>966870234</v>
      </c>
      <c r="G207" s="200" t="s">
        <v>651</v>
      </c>
    </row>
    <row r="208" spans="1:7" ht="15.75" hidden="1" customHeight="1" x14ac:dyDescent="0.25">
      <c r="A208" s="503"/>
      <c r="B208" s="569"/>
      <c r="C208" s="569"/>
      <c r="D208" s="198" t="s">
        <v>645</v>
      </c>
      <c r="E208" s="199">
        <v>849519000</v>
      </c>
      <c r="F208" s="199">
        <v>655198197</v>
      </c>
      <c r="G208" s="200" t="s">
        <v>651</v>
      </c>
    </row>
    <row r="209" spans="1:7" ht="15.75" hidden="1" customHeight="1" x14ac:dyDescent="0.25">
      <c r="A209" s="569"/>
      <c r="B209" s="177" t="s">
        <v>566</v>
      </c>
      <c r="C209" s="177" t="s">
        <v>567</v>
      </c>
      <c r="D209" s="198" t="s">
        <v>646</v>
      </c>
      <c r="E209" s="197">
        <v>596391113</v>
      </c>
      <c r="F209" s="197">
        <v>331246081</v>
      </c>
      <c r="G209" s="201" t="s">
        <v>651</v>
      </c>
    </row>
    <row r="210" spans="1:7" ht="15.75" hidden="1" customHeight="1" x14ac:dyDescent="0.25"/>
    <row r="211" spans="1:7" ht="15.75" hidden="1" customHeight="1" x14ac:dyDescent="0.3">
      <c r="A211" s="666" t="s">
        <v>652</v>
      </c>
      <c r="B211" s="471"/>
      <c r="C211" s="471"/>
      <c r="D211" s="471"/>
      <c r="E211" s="471"/>
      <c r="F211" s="471"/>
      <c r="G211" s="486"/>
    </row>
    <row r="212" spans="1:7" ht="15.75" hidden="1" customHeight="1" x14ac:dyDescent="0.25">
      <c r="A212" s="153" t="s">
        <v>26</v>
      </c>
      <c r="B212" s="189" t="s">
        <v>548</v>
      </c>
      <c r="C212" s="189" t="s">
        <v>549</v>
      </c>
      <c r="D212" s="189" t="s">
        <v>639</v>
      </c>
      <c r="E212" s="189" t="s">
        <v>653</v>
      </c>
      <c r="F212" s="189" t="s">
        <v>654</v>
      </c>
      <c r="G212" s="190" t="s">
        <v>642</v>
      </c>
    </row>
    <row r="213" spans="1:7" ht="62.25" hidden="1" customHeight="1" x14ac:dyDescent="0.25">
      <c r="A213" s="664" t="s">
        <v>538</v>
      </c>
      <c r="B213" s="673" t="s">
        <v>561</v>
      </c>
      <c r="C213" s="665" t="s">
        <v>562</v>
      </c>
      <c r="D213" s="198" t="s">
        <v>643</v>
      </c>
      <c r="E213" s="197">
        <v>1585296000</v>
      </c>
      <c r="F213" s="157">
        <v>0</v>
      </c>
      <c r="G213" s="176" t="s">
        <v>655</v>
      </c>
    </row>
    <row r="214" spans="1:7" ht="15.75" hidden="1" customHeight="1" x14ac:dyDescent="0.25">
      <c r="A214" s="521"/>
      <c r="B214" s="569"/>
      <c r="C214" s="569"/>
      <c r="D214" s="198" t="s">
        <v>645</v>
      </c>
      <c r="E214" s="197">
        <v>1152379000</v>
      </c>
      <c r="F214" s="157">
        <v>0</v>
      </c>
      <c r="G214" s="176" t="s">
        <v>655</v>
      </c>
    </row>
    <row r="215" spans="1:7" ht="15.75" hidden="1" customHeight="1" x14ac:dyDescent="0.25">
      <c r="A215" s="659"/>
      <c r="B215" s="177" t="s">
        <v>566</v>
      </c>
      <c r="C215" s="177" t="s">
        <v>567</v>
      </c>
      <c r="D215" s="198" t="s">
        <v>646</v>
      </c>
      <c r="E215" s="197">
        <v>1007325000</v>
      </c>
      <c r="F215" s="157">
        <v>0</v>
      </c>
      <c r="G215" s="176" t="s">
        <v>655</v>
      </c>
    </row>
    <row r="216" spans="1:7" ht="84" hidden="1" customHeight="1" x14ac:dyDescent="0.25">
      <c r="A216" s="664" t="s">
        <v>539</v>
      </c>
      <c r="B216" s="673" t="s">
        <v>561</v>
      </c>
      <c r="C216" s="665" t="s">
        <v>562</v>
      </c>
      <c r="D216" s="198" t="s">
        <v>643</v>
      </c>
      <c r="E216" s="197">
        <v>1585296000</v>
      </c>
      <c r="F216" s="157">
        <v>0</v>
      </c>
      <c r="G216" s="176" t="s">
        <v>655</v>
      </c>
    </row>
    <row r="217" spans="1:7" ht="84" hidden="1" customHeight="1" x14ac:dyDescent="0.25">
      <c r="A217" s="521"/>
      <c r="B217" s="569"/>
      <c r="C217" s="569"/>
      <c r="D217" s="198" t="s">
        <v>645</v>
      </c>
      <c r="E217" s="197">
        <v>1152379000</v>
      </c>
      <c r="F217" s="157">
        <v>0</v>
      </c>
      <c r="G217" s="176" t="s">
        <v>655</v>
      </c>
    </row>
    <row r="218" spans="1:7" ht="128.25" hidden="1" customHeight="1" x14ac:dyDescent="0.25">
      <c r="A218" s="659"/>
      <c r="B218" s="177" t="s">
        <v>566</v>
      </c>
      <c r="C218" s="177" t="s">
        <v>567</v>
      </c>
      <c r="D218" s="198" t="s">
        <v>646</v>
      </c>
      <c r="E218" s="197">
        <v>1007325000</v>
      </c>
      <c r="F218" s="157">
        <v>395900</v>
      </c>
      <c r="G218" s="176" t="s">
        <v>656</v>
      </c>
    </row>
    <row r="219" spans="1:7" ht="15.75" hidden="1" customHeight="1" x14ac:dyDescent="0.25">
      <c r="A219" s="664" t="s">
        <v>540</v>
      </c>
      <c r="B219" s="673" t="s">
        <v>561</v>
      </c>
      <c r="C219" s="665" t="s">
        <v>562</v>
      </c>
      <c r="D219" s="198" t="s">
        <v>643</v>
      </c>
      <c r="E219" s="197">
        <v>1585296000</v>
      </c>
      <c r="F219" s="197">
        <v>36331166</v>
      </c>
      <c r="G219" s="176" t="s">
        <v>657</v>
      </c>
    </row>
    <row r="220" spans="1:7" ht="15.75" hidden="1" customHeight="1" x14ac:dyDescent="0.25">
      <c r="A220" s="521"/>
      <c r="B220" s="569"/>
      <c r="C220" s="569"/>
      <c r="D220" s="198" t="s">
        <v>645</v>
      </c>
      <c r="E220" s="197">
        <v>1152379000</v>
      </c>
      <c r="F220" s="197">
        <v>44113700</v>
      </c>
      <c r="G220" s="176" t="s">
        <v>657</v>
      </c>
    </row>
    <row r="221" spans="1:7" ht="15.75" hidden="1" customHeight="1" x14ac:dyDescent="0.25">
      <c r="A221" s="659"/>
      <c r="B221" s="177" t="s">
        <v>566</v>
      </c>
      <c r="C221" s="177" t="s">
        <v>567</v>
      </c>
      <c r="D221" s="198" t="s">
        <v>646</v>
      </c>
      <c r="E221" s="197">
        <v>1007325000</v>
      </c>
      <c r="F221" s="197">
        <v>2186033</v>
      </c>
      <c r="G221" s="176" t="s">
        <v>657</v>
      </c>
    </row>
    <row r="222" spans="1:7" ht="15.75" hidden="1" customHeight="1" x14ac:dyDescent="0.25">
      <c r="A222" s="664" t="s">
        <v>541</v>
      </c>
      <c r="B222" s="673" t="s">
        <v>561</v>
      </c>
      <c r="C222" s="665" t="s">
        <v>562</v>
      </c>
      <c r="D222" s="198" t="s">
        <v>643</v>
      </c>
      <c r="E222" s="197">
        <v>1585296000</v>
      </c>
      <c r="F222" s="197">
        <v>207826000</v>
      </c>
      <c r="G222" s="176" t="s">
        <v>658</v>
      </c>
    </row>
    <row r="223" spans="1:7" ht="15.75" hidden="1" customHeight="1" x14ac:dyDescent="0.25">
      <c r="A223" s="521"/>
      <c r="B223" s="569"/>
      <c r="C223" s="569"/>
      <c r="D223" s="198" t="s">
        <v>645</v>
      </c>
      <c r="E223" s="197">
        <v>1152379000</v>
      </c>
      <c r="F223" s="197">
        <v>165726400</v>
      </c>
      <c r="G223" s="176" t="s">
        <v>658</v>
      </c>
    </row>
    <row r="224" spans="1:7" ht="15.75" hidden="1" customHeight="1" x14ac:dyDescent="0.25">
      <c r="A224" s="659"/>
      <c r="B224" s="177" t="s">
        <v>566</v>
      </c>
      <c r="C224" s="177" t="s">
        <v>567</v>
      </c>
      <c r="D224" s="198" t="s">
        <v>646</v>
      </c>
      <c r="E224" s="197">
        <v>1007325000</v>
      </c>
      <c r="F224" s="197">
        <v>53197132</v>
      </c>
      <c r="G224" s="176" t="s">
        <v>658</v>
      </c>
    </row>
    <row r="225" spans="1:7" ht="96.75" hidden="1" customHeight="1" x14ac:dyDescent="0.25">
      <c r="A225" s="664" t="s">
        <v>542</v>
      </c>
      <c r="B225" s="673" t="s">
        <v>561</v>
      </c>
      <c r="C225" s="665" t="s">
        <v>562</v>
      </c>
      <c r="D225" s="198" t="s">
        <v>643</v>
      </c>
      <c r="E225" s="197">
        <v>1585296000</v>
      </c>
      <c r="F225" s="197">
        <v>411062500</v>
      </c>
      <c r="G225" s="176" t="s">
        <v>659</v>
      </c>
    </row>
    <row r="226" spans="1:7" ht="96.75" hidden="1" customHeight="1" x14ac:dyDescent="0.25">
      <c r="A226" s="521"/>
      <c r="B226" s="569"/>
      <c r="C226" s="569"/>
      <c r="D226" s="198" t="s">
        <v>645</v>
      </c>
      <c r="E226" s="197">
        <v>1152379000</v>
      </c>
      <c r="F226" s="197">
        <v>313003000</v>
      </c>
      <c r="G226" s="176" t="s">
        <v>659</v>
      </c>
    </row>
    <row r="227" spans="1:7" ht="138" hidden="1" customHeight="1" x14ac:dyDescent="0.25">
      <c r="A227" s="659"/>
      <c r="B227" s="177" t="s">
        <v>566</v>
      </c>
      <c r="C227" s="177" t="s">
        <v>567</v>
      </c>
      <c r="D227" s="198" t="s">
        <v>646</v>
      </c>
      <c r="E227" s="197">
        <v>1007325000</v>
      </c>
      <c r="F227" s="197">
        <v>129772932</v>
      </c>
      <c r="G227" s="176" t="s">
        <v>659</v>
      </c>
    </row>
    <row r="228" spans="1:7" ht="15.75" hidden="1" customHeight="1" x14ac:dyDescent="0.25">
      <c r="A228" s="664" t="s">
        <v>543</v>
      </c>
      <c r="B228" s="673" t="s">
        <v>561</v>
      </c>
      <c r="C228" s="665" t="s">
        <v>562</v>
      </c>
      <c r="D228" s="198" t="s">
        <v>643</v>
      </c>
      <c r="E228" s="197">
        <v>1585296000</v>
      </c>
      <c r="F228" s="197">
        <v>624026833</v>
      </c>
      <c r="G228" s="176" t="s">
        <v>660</v>
      </c>
    </row>
    <row r="229" spans="1:7" ht="15.75" hidden="1" customHeight="1" x14ac:dyDescent="0.25">
      <c r="A229" s="521"/>
      <c r="B229" s="569"/>
      <c r="C229" s="569"/>
      <c r="D229" s="198" t="s">
        <v>645</v>
      </c>
      <c r="E229" s="197">
        <v>1152379000</v>
      </c>
      <c r="F229" s="197">
        <v>466208700</v>
      </c>
      <c r="G229" s="176" t="s">
        <v>660</v>
      </c>
    </row>
    <row r="230" spans="1:7" ht="15.75" hidden="1" customHeight="1" x14ac:dyDescent="0.25">
      <c r="A230" s="659"/>
      <c r="B230" s="177" t="s">
        <v>566</v>
      </c>
      <c r="C230" s="177" t="s">
        <v>567</v>
      </c>
      <c r="D230" s="198" t="s">
        <v>646</v>
      </c>
      <c r="E230" s="197">
        <v>1007325000</v>
      </c>
      <c r="F230" s="197">
        <v>207846545</v>
      </c>
      <c r="G230" s="176" t="s">
        <v>660</v>
      </c>
    </row>
    <row r="231" spans="1:7" ht="15.75" hidden="1" customHeight="1" x14ac:dyDescent="0.25">
      <c r="A231" s="664" t="s">
        <v>530</v>
      </c>
      <c r="B231" s="673" t="s">
        <v>561</v>
      </c>
      <c r="C231" s="665" t="s">
        <v>562</v>
      </c>
      <c r="D231" s="198" t="s">
        <v>643</v>
      </c>
      <c r="E231" s="197">
        <v>1585296000</v>
      </c>
      <c r="F231" s="197">
        <v>830528833</v>
      </c>
      <c r="G231" s="176" t="s">
        <v>660</v>
      </c>
    </row>
    <row r="232" spans="1:7" ht="15.75" hidden="1" customHeight="1" x14ac:dyDescent="0.25">
      <c r="A232" s="521"/>
      <c r="B232" s="569"/>
      <c r="C232" s="569"/>
      <c r="D232" s="198" t="s">
        <v>645</v>
      </c>
      <c r="E232" s="197">
        <v>1152379000</v>
      </c>
      <c r="F232" s="197">
        <v>622133400</v>
      </c>
      <c r="G232" s="176" t="s">
        <v>660</v>
      </c>
    </row>
    <row r="233" spans="1:7" ht="15.75" hidden="1" customHeight="1" x14ac:dyDescent="0.25">
      <c r="A233" s="659"/>
      <c r="B233" s="177" t="s">
        <v>566</v>
      </c>
      <c r="C233" s="177" t="s">
        <v>567</v>
      </c>
      <c r="D233" s="198" t="s">
        <v>646</v>
      </c>
      <c r="E233" s="197">
        <v>1007325000</v>
      </c>
      <c r="F233" s="197">
        <v>286428265</v>
      </c>
      <c r="G233" s="176" t="s">
        <v>660</v>
      </c>
    </row>
    <row r="234" spans="1:7" ht="15.75" hidden="1" customHeight="1" x14ac:dyDescent="0.25">
      <c r="A234" s="664" t="s">
        <v>532</v>
      </c>
      <c r="B234" s="673" t="s">
        <v>561</v>
      </c>
      <c r="C234" s="673" t="s">
        <v>562</v>
      </c>
      <c r="D234" s="198" t="s">
        <v>643</v>
      </c>
      <c r="E234" s="197">
        <v>1649646000</v>
      </c>
      <c r="F234" s="197">
        <v>1051828911</v>
      </c>
      <c r="G234" s="176" t="s">
        <v>660</v>
      </c>
    </row>
    <row r="235" spans="1:7" ht="15.75" hidden="1" customHeight="1" x14ac:dyDescent="0.25">
      <c r="A235" s="521"/>
      <c r="B235" s="569"/>
      <c r="C235" s="569"/>
      <c r="D235" s="198" t="s">
        <v>645</v>
      </c>
      <c r="E235" s="197">
        <v>1207626300</v>
      </c>
      <c r="F235" s="197">
        <v>780036000</v>
      </c>
      <c r="G235" s="176" t="s">
        <v>660</v>
      </c>
    </row>
    <row r="236" spans="1:7" ht="15.75" hidden="1" customHeight="1" x14ac:dyDescent="0.25">
      <c r="A236" s="659"/>
      <c r="B236" s="177" t="s">
        <v>566</v>
      </c>
      <c r="C236" s="177" t="s">
        <v>567</v>
      </c>
      <c r="D236" s="198" t="s">
        <v>646</v>
      </c>
      <c r="E236" s="197">
        <v>887727700</v>
      </c>
      <c r="F236" s="197">
        <v>365732385</v>
      </c>
      <c r="G236" s="176" t="s">
        <v>660</v>
      </c>
    </row>
    <row r="237" spans="1:7" ht="15.75" hidden="1" customHeight="1" x14ac:dyDescent="0.25">
      <c r="A237" s="664" t="s">
        <v>533</v>
      </c>
      <c r="B237" s="673" t="s">
        <v>561</v>
      </c>
      <c r="C237" s="673" t="s">
        <v>562</v>
      </c>
      <c r="D237" s="198" t="s">
        <v>643</v>
      </c>
      <c r="E237" s="197">
        <v>1991898300</v>
      </c>
      <c r="F237" s="197">
        <v>1263682833</v>
      </c>
      <c r="G237" s="176" t="s">
        <v>661</v>
      </c>
    </row>
    <row r="238" spans="1:7" ht="15.75" hidden="1" customHeight="1" x14ac:dyDescent="0.25">
      <c r="A238" s="521"/>
      <c r="B238" s="569"/>
      <c r="C238" s="569"/>
      <c r="D238" s="198" t="s">
        <v>645</v>
      </c>
      <c r="E238" s="197">
        <v>1479574400</v>
      </c>
      <c r="F238" s="197">
        <v>930086000</v>
      </c>
      <c r="G238" s="176" t="s">
        <v>661</v>
      </c>
    </row>
    <row r="239" spans="1:7" ht="15.75" hidden="1" customHeight="1" x14ac:dyDescent="0.25">
      <c r="A239" s="659"/>
      <c r="B239" s="177" t="s">
        <v>566</v>
      </c>
      <c r="C239" s="177" t="s">
        <v>567</v>
      </c>
      <c r="D239" s="198" t="s">
        <v>646</v>
      </c>
      <c r="E239" s="197">
        <v>887727700</v>
      </c>
      <c r="F239" s="197">
        <v>464999705</v>
      </c>
      <c r="G239" s="176" t="s">
        <v>661</v>
      </c>
    </row>
    <row r="240" spans="1:7" ht="15.75" hidden="1" customHeight="1" x14ac:dyDescent="0.25">
      <c r="A240" s="664" t="s">
        <v>534</v>
      </c>
      <c r="B240" s="673" t="s">
        <v>561</v>
      </c>
      <c r="C240" s="673" t="s">
        <v>562</v>
      </c>
      <c r="D240" s="198" t="s">
        <v>643</v>
      </c>
      <c r="E240" s="197">
        <v>1991898300</v>
      </c>
      <c r="F240" s="197">
        <v>1463447600</v>
      </c>
      <c r="G240" s="176" t="s">
        <v>662</v>
      </c>
    </row>
    <row r="241" spans="1:8" ht="15.75" hidden="1" customHeight="1" x14ac:dyDescent="0.25">
      <c r="A241" s="521"/>
      <c r="B241" s="569"/>
      <c r="C241" s="569"/>
      <c r="D241" s="198" t="s">
        <v>645</v>
      </c>
      <c r="E241" s="197">
        <v>1479574400</v>
      </c>
      <c r="F241" s="197">
        <v>1069026466</v>
      </c>
      <c r="G241" s="176" t="s">
        <v>662</v>
      </c>
    </row>
    <row r="242" spans="1:8" ht="15.75" hidden="1" customHeight="1" x14ac:dyDescent="0.25">
      <c r="A242" s="659"/>
      <c r="B242" s="177" t="s">
        <v>566</v>
      </c>
      <c r="C242" s="177" t="s">
        <v>567</v>
      </c>
      <c r="D242" s="198" t="s">
        <v>646</v>
      </c>
      <c r="E242" s="197">
        <v>887727700</v>
      </c>
      <c r="F242" s="197">
        <v>549823569</v>
      </c>
      <c r="G242" s="176" t="s">
        <v>662</v>
      </c>
    </row>
    <row r="243" spans="1:8" ht="45" hidden="1" customHeight="1" x14ac:dyDescent="0.25">
      <c r="A243" s="664" t="s">
        <v>535</v>
      </c>
      <c r="B243" s="665" t="s">
        <v>561</v>
      </c>
      <c r="C243" s="665" t="s">
        <v>562</v>
      </c>
      <c r="D243" s="198" t="s">
        <v>643</v>
      </c>
      <c r="E243" s="197">
        <v>2007782933.0000002</v>
      </c>
      <c r="F243" s="197">
        <v>1608393065</v>
      </c>
      <c r="G243" s="176" t="s">
        <v>663</v>
      </c>
    </row>
    <row r="244" spans="1:8" ht="15.75" hidden="1" customHeight="1" x14ac:dyDescent="0.25">
      <c r="A244" s="521"/>
      <c r="B244" s="503"/>
      <c r="C244" s="503"/>
      <c r="D244" s="198" t="s">
        <v>645</v>
      </c>
      <c r="E244" s="197">
        <v>1463689767</v>
      </c>
      <c r="F244" s="197">
        <v>1191433133</v>
      </c>
      <c r="G244" s="176" t="s">
        <v>663</v>
      </c>
    </row>
    <row r="245" spans="1:8" ht="15.75" hidden="1" customHeight="1" x14ac:dyDescent="0.25">
      <c r="A245" s="521"/>
      <c r="B245" s="569"/>
      <c r="C245" s="569"/>
      <c r="D245" s="198" t="s">
        <v>664</v>
      </c>
      <c r="E245" s="197">
        <v>13000000000</v>
      </c>
      <c r="F245" s="197">
        <v>10280700565</v>
      </c>
      <c r="G245" s="176" t="s">
        <v>663</v>
      </c>
      <c r="H245" s="86"/>
    </row>
    <row r="246" spans="1:8" ht="15.75" hidden="1" customHeight="1" x14ac:dyDescent="0.25">
      <c r="A246" s="659"/>
      <c r="B246" s="177" t="s">
        <v>566</v>
      </c>
      <c r="C246" s="177" t="s">
        <v>567</v>
      </c>
      <c r="D246" s="198" t="s">
        <v>646</v>
      </c>
      <c r="E246" s="197">
        <v>887727700</v>
      </c>
      <c r="F246" s="197">
        <v>672929965</v>
      </c>
      <c r="G246" s="176" t="s">
        <v>663</v>
      </c>
    </row>
    <row r="247" spans="1:8" ht="15.75" hidden="1" customHeight="1" x14ac:dyDescent="0.25">
      <c r="A247" s="664" t="s">
        <v>536</v>
      </c>
      <c r="B247" s="665" t="s">
        <v>561</v>
      </c>
      <c r="C247" s="665" t="s">
        <v>562</v>
      </c>
      <c r="D247" s="198" t="s">
        <v>643</v>
      </c>
      <c r="E247" s="197">
        <v>2007782933.0000002</v>
      </c>
      <c r="F247" s="197">
        <v>1807963099</v>
      </c>
      <c r="G247" s="176" t="s">
        <v>665</v>
      </c>
    </row>
    <row r="248" spans="1:8" ht="15.75" hidden="1" customHeight="1" x14ac:dyDescent="0.25">
      <c r="A248" s="521"/>
      <c r="B248" s="503"/>
      <c r="C248" s="503"/>
      <c r="D248" s="198" t="s">
        <v>645</v>
      </c>
      <c r="E248" s="197">
        <v>1463689767</v>
      </c>
      <c r="F248" s="197">
        <v>1351826033</v>
      </c>
      <c r="G248" s="176" t="s">
        <v>665</v>
      </c>
    </row>
    <row r="249" spans="1:8" ht="15.75" hidden="1" customHeight="1" x14ac:dyDescent="0.25">
      <c r="A249" s="521"/>
      <c r="B249" s="569"/>
      <c r="C249" s="569"/>
      <c r="D249" s="198" t="s">
        <v>664</v>
      </c>
      <c r="E249" s="197">
        <v>13000000000</v>
      </c>
      <c r="F249" s="197">
        <v>10599652588</v>
      </c>
      <c r="G249" s="176" t="s">
        <v>665</v>
      </c>
    </row>
    <row r="250" spans="1:8" ht="15.75" hidden="1" customHeight="1" x14ac:dyDescent="0.25">
      <c r="A250" s="659"/>
      <c r="B250" s="177" t="s">
        <v>566</v>
      </c>
      <c r="C250" s="177" t="s">
        <v>567</v>
      </c>
      <c r="D250" s="198" t="s">
        <v>646</v>
      </c>
      <c r="E250" s="197">
        <v>887727700</v>
      </c>
      <c r="F250" s="197">
        <v>762599985</v>
      </c>
      <c r="G250" s="176" t="s">
        <v>665</v>
      </c>
    </row>
    <row r="251" spans="1:8" ht="15.75" hidden="1" customHeight="1" x14ac:dyDescent="0.25">
      <c r="A251" s="202"/>
      <c r="G251" s="203"/>
    </row>
    <row r="252" spans="1:8" ht="15.75" hidden="1" customHeight="1" x14ac:dyDescent="0.25">
      <c r="A252" s="202"/>
      <c r="G252" s="203"/>
    </row>
    <row r="253" spans="1:8" ht="15.75" hidden="1" customHeight="1" x14ac:dyDescent="0.3">
      <c r="A253" s="666" t="s">
        <v>666</v>
      </c>
      <c r="B253" s="471"/>
      <c r="C253" s="471"/>
      <c r="D253" s="471"/>
      <c r="E253" s="471"/>
      <c r="F253" s="471"/>
      <c r="G253" s="486"/>
    </row>
    <row r="254" spans="1:8" ht="15.75" hidden="1" customHeight="1" x14ac:dyDescent="0.25">
      <c r="A254" s="153" t="s">
        <v>27</v>
      </c>
      <c r="B254" s="189" t="s">
        <v>548</v>
      </c>
      <c r="C254" s="189" t="s">
        <v>549</v>
      </c>
      <c r="D254" s="189" t="s">
        <v>639</v>
      </c>
      <c r="E254" s="189" t="s">
        <v>667</v>
      </c>
      <c r="F254" s="189" t="s">
        <v>668</v>
      </c>
      <c r="G254" s="190" t="s">
        <v>642</v>
      </c>
    </row>
    <row r="255" spans="1:8" ht="15.75" hidden="1" customHeight="1" x14ac:dyDescent="0.25">
      <c r="A255" s="664" t="s">
        <v>538</v>
      </c>
      <c r="B255" s="673" t="s">
        <v>561</v>
      </c>
      <c r="C255" s="673" t="s">
        <v>562</v>
      </c>
      <c r="D255" s="198" t="s">
        <v>643</v>
      </c>
      <c r="E255" s="197">
        <v>2110964000</v>
      </c>
      <c r="F255" s="197">
        <v>0</v>
      </c>
      <c r="G255" s="176" t="s">
        <v>669</v>
      </c>
    </row>
    <row r="256" spans="1:8" ht="15.75" hidden="1" customHeight="1" x14ac:dyDescent="0.25">
      <c r="A256" s="521"/>
      <c r="B256" s="503"/>
      <c r="C256" s="503"/>
      <c r="D256" s="198" t="s">
        <v>645</v>
      </c>
      <c r="E256" s="197">
        <v>1285068000</v>
      </c>
      <c r="F256" s="197">
        <v>0</v>
      </c>
      <c r="G256" s="176" t="s">
        <v>669</v>
      </c>
    </row>
    <row r="257" spans="1:7" ht="15.75" hidden="1" customHeight="1" x14ac:dyDescent="0.25">
      <c r="A257" s="659"/>
      <c r="B257" s="177" t="s">
        <v>566</v>
      </c>
      <c r="C257" s="177" t="s">
        <v>567</v>
      </c>
      <c r="D257" s="198" t="s">
        <v>646</v>
      </c>
      <c r="E257" s="197">
        <v>1303968000</v>
      </c>
      <c r="F257" s="197">
        <v>0</v>
      </c>
      <c r="G257" s="176" t="s">
        <v>669</v>
      </c>
    </row>
    <row r="258" spans="1:7" ht="15.75" hidden="1" customHeight="1" x14ac:dyDescent="0.25">
      <c r="A258" s="664" t="s">
        <v>539</v>
      </c>
      <c r="B258" s="673" t="s">
        <v>561</v>
      </c>
      <c r="C258" s="673" t="s">
        <v>562</v>
      </c>
      <c r="D258" s="198" t="s">
        <v>643</v>
      </c>
      <c r="E258" s="197">
        <v>2139476000</v>
      </c>
      <c r="F258" s="197">
        <v>45546301</v>
      </c>
      <c r="G258" s="176" t="s">
        <v>670</v>
      </c>
    </row>
    <row r="259" spans="1:7" ht="15.75" hidden="1" customHeight="1" x14ac:dyDescent="0.25">
      <c r="A259" s="521"/>
      <c r="B259" s="503"/>
      <c r="C259" s="503"/>
      <c r="D259" s="198" t="s">
        <v>645</v>
      </c>
      <c r="E259" s="197">
        <v>1256556000</v>
      </c>
      <c r="F259" s="197">
        <v>42193500</v>
      </c>
      <c r="G259" s="176" t="s">
        <v>670</v>
      </c>
    </row>
    <row r="260" spans="1:7" ht="15.75" hidden="1" customHeight="1" x14ac:dyDescent="0.25">
      <c r="A260" s="659"/>
      <c r="B260" s="177" t="s">
        <v>566</v>
      </c>
      <c r="C260" s="177" t="s">
        <v>567</v>
      </c>
      <c r="D260" s="198" t="s">
        <v>646</v>
      </c>
      <c r="E260" s="197">
        <v>1303968000</v>
      </c>
      <c r="F260" s="197">
        <v>41320365</v>
      </c>
      <c r="G260" s="176" t="s">
        <v>670</v>
      </c>
    </row>
    <row r="261" spans="1:7" ht="15.75" hidden="1" customHeight="1" x14ac:dyDescent="0.25">
      <c r="A261" s="664" t="s">
        <v>540</v>
      </c>
      <c r="B261" s="673" t="s">
        <v>561</v>
      </c>
      <c r="C261" s="673" t="s">
        <v>562</v>
      </c>
      <c r="D261" s="198" t="s">
        <v>643</v>
      </c>
      <c r="E261" s="197">
        <v>2139476000</v>
      </c>
      <c r="F261" s="197">
        <v>281895301</v>
      </c>
      <c r="G261" s="176" t="s">
        <v>671</v>
      </c>
    </row>
    <row r="262" spans="1:7" ht="15.75" hidden="1" customHeight="1" x14ac:dyDescent="0.25">
      <c r="A262" s="521"/>
      <c r="B262" s="503"/>
      <c r="C262" s="503"/>
      <c r="D262" s="198" t="s">
        <v>645</v>
      </c>
      <c r="E262" s="197">
        <v>1256556000</v>
      </c>
      <c r="F262" s="197">
        <v>178600333</v>
      </c>
      <c r="G262" s="176" t="s">
        <v>671</v>
      </c>
    </row>
    <row r="263" spans="1:7" ht="15.75" hidden="1" customHeight="1" x14ac:dyDescent="0.25">
      <c r="A263" s="659"/>
      <c r="B263" s="177" t="s">
        <v>566</v>
      </c>
      <c r="C263" s="177" t="s">
        <v>567</v>
      </c>
      <c r="D263" s="198" t="s">
        <v>646</v>
      </c>
      <c r="E263" s="197">
        <v>1303968000</v>
      </c>
      <c r="F263" s="197">
        <v>123145765</v>
      </c>
      <c r="G263" s="176" t="s">
        <v>671</v>
      </c>
    </row>
    <row r="264" spans="1:7" ht="15.75" hidden="1" customHeight="1" x14ac:dyDescent="0.25">
      <c r="A264" s="664" t="s">
        <v>541</v>
      </c>
      <c r="B264" s="673" t="s">
        <v>561</v>
      </c>
      <c r="C264" s="673" t="s">
        <v>562</v>
      </c>
      <c r="D264" s="198" t="s">
        <v>643</v>
      </c>
      <c r="E264" s="197">
        <v>2139476000</v>
      </c>
      <c r="F264" s="197">
        <v>520384701</v>
      </c>
      <c r="G264" s="176" t="s">
        <v>672</v>
      </c>
    </row>
    <row r="265" spans="1:7" ht="15.75" hidden="1" customHeight="1" x14ac:dyDescent="0.25">
      <c r="A265" s="521"/>
      <c r="B265" s="503"/>
      <c r="C265" s="503"/>
      <c r="D265" s="198" t="s">
        <v>645</v>
      </c>
      <c r="E265" s="197">
        <v>1256556000</v>
      </c>
      <c r="F265" s="197">
        <v>331908333</v>
      </c>
      <c r="G265" s="176" t="s">
        <v>672</v>
      </c>
    </row>
    <row r="266" spans="1:7" ht="15.75" hidden="1" customHeight="1" x14ac:dyDescent="0.25">
      <c r="A266" s="659"/>
      <c r="B266" s="177" t="s">
        <v>566</v>
      </c>
      <c r="C266" s="177" t="s">
        <v>567</v>
      </c>
      <c r="D266" s="198" t="s">
        <v>646</v>
      </c>
      <c r="E266" s="197">
        <v>1303968000</v>
      </c>
      <c r="F266" s="197">
        <v>201605578</v>
      </c>
      <c r="G266" s="176" t="s">
        <v>672</v>
      </c>
    </row>
    <row r="267" spans="1:7" ht="15.75" hidden="1" customHeight="1" x14ac:dyDescent="0.25">
      <c r="A267" s="664" t="s">
        <v>542</v>
      </c>
      <c r="B267" s="673" t="s">
        <v>561</v>
      </c>
      <c r="C267" s="673" t="s">
        <v>562</v>
      </c>
      <c r="D267" s="198" t="s">
        <v>643</v>
      </c>
      <c r="E267" s="197">
        <v>2139476000</v>
      </c>
      <c r="F267" s="197">
        <v>761448701</v>
      </c>
      <c r="G267" s="182" t="s">
        <v>673</v>
      </c>
    </row>
    <row r="268" spans="1:7" ht="15.75" hidden="1" customHeight="1" x14ac:dyDescent="0.25">
      <c r="A268" s="521"/>
      <c r="B268" s="503"/>
      <c r="C268" s="503"/>
      <c r="D268" s="198" t="s">
        <v>645</v>
      </c>
      <c r="E268" s="197">
        <v>1256556000</v>
      </c>
      <c r="F268" s="197">
        <v>476398333</v>
      </c>
      <c r="G268" s="182" t="s">
        <v>673</v>
      </c>
    </row>
    <row r="269" spans="1:7" ht="15.75" hidden="1" customHeight="1" x14ac:dyDescent="0.25">
      <c r="A269" s="659"/>
      <c r="B269" s="177" t="s">
        <v>566</v>
      </c>
      <c r="C269" s="177" t="s">
        <v>567</v>
      </c>
      <c r="D269" s="198" t="s">
        <v>646</v>
      </c>
      <c r="E269" s="197">
        <v>1303968000</v>
      </c>
      <c r="F269" s="197">
        <v>288519285</v>
      </c>
      <c r="G269" s="182" t="s">
        <v>673</v>
      </c>
    </row>
    <row r="270" spans="1:7" ht="15.75" hidden="1" customHeight="1" x14ac:dyDescent="0.25">
      <c r="A270" s="664" t="s">
        <v>543</v>
      </c>
      <c r="B270" s="673" t="s">
        <v>561</v>
      </c>
      <c r="C270" s="673" t="s">
        <v>562</v>
      </c>
      <c r="D270" s="198" t="s">
        <v>643</v>
      </c>
      <c r="E270" s="197">
        <v>2139476000</v>
      </c>
      <c r="F270" s="197">
        <v>997684701</v>
      </c>
      <c r="G270" s="182" t="s">
        <v>674</v>
      </c>
    </row>
    <row r="271" spans="1:7" ht="15.75" hidden="1" customHeight="1" x14ac:dyDescent="0.25">
      <c r="A271" s="521"/>
      <c r="B271" s="503"/>
      <c r="C271" s="503"/>
      <c r="D271" s="198" t="s">
        <v>645</v>
      </c>
      <c r="E271" s="197">
        <v>1256556000</v>
      </c>
      <c r="F271" s="197">
        <v>616479333</v>
      </c>
      <c r="G271" s="182" t="s">
        <v>674</v>
      </c>
    </row>
    <row r="272" spans="1:7" ht="15.75" hidden="1" customHeight="1" x14ac:dyDescent="0.25">
      <c r="A272" s="659"/>
      <c r="B272" s="177" t="s">
        <v>566</v>
      </c>
      <c r="C272" s="177" t="s">
        <v>567</v>
      </c>
      <c r="D272" s="198" t="s">
        <v>646</v>
      </c>
      <c r="E272" s="197">
        <v>1303968000</v>
      </c>
      <c r="F272" s="197">
        <v>370135885</v>
      </c>
      <c r="G272" s="182" t="s">
        <v>674</v>
      </c>
    </row>
    <row r="273" spans="1:7" ht="15.75" hidden="1" customHeight="1" x14ac:dyDescent="0.25">
      <c r="A273" s="664" t="s">
        <v>530</v>
      </c>
      <c r="B273" s="673" t="s">
        <v>561</v>
      </c>
      <c r="C273" s="673" t="s">
        <v>562</v>
      </c>
      <c r="D273" s="198" t="s">
        <v>643</v>
      </c>
      <c r="E273" s="197">
        <v>2139476000</v>
      </c>
      <c r="F273" s="197">
        <v>1249345701</v>
      </c>
      <c r="G273" s="182" t="s">
        <v>675</v>
      </c>
    </row>
    <row r="274" spans="1:7" ht="15.75" hidden="1" customHeight="1" x14ac:dyDescent="0.25">
      <c r="A274" s="521"/>
      <c r="B274" s="503"/>
      <c r="C274" s="503"/>
      <c r="D274" s="198" t="s">
        <v>645</v>
      </c>
      <c r="E274" s="197">
        <v>1256556000</v>
      </c>
      <c r="F274" s="197">
        <v>764055633</v>
      </c>
      <c r="G274" s="182" t="s">
        <v>675</v>
      </c>
    </row>
    <row r="275" spans="1:7" ht="15.75" hidden="1" customHeight="1" x14ac:dyDescent="0.25">
      <c r="A275" s="659"/>
      <c r="B275" s="177" t="s">
        <v>566</v>
      </c>
      <c r="C275" s="177" t="s">
        <v>567</v>
      </c>
      <c r="D275" s="198" t="s">
        <v>646</v>
      </c>
      <c r="E275" s="197">
        <v>1303968000</v>
      </c>
      <c r="F275" s="197">
        <v>454754111</v>
      </c>
      <c r="G275" s="182" t="s">
        <v>675</v>
      </c>
    </row>
    <row r="276" spans="1:7" ht="42.75" hidden="1" customHeight="1" x14ac:dyDescent="0.25">
      <c r="A276" s="664" t="s">
        <v>532</v>
      </c>
      <c r="B276" s="665" t="s">
        <v>561</v>
      </c>
      <c r="C276" s="665" t="s">
        <v>562</v>
      </c>
      <c r="D276" s="198" t="s">
        <v>643</v>
      </c>
      <c r="E276" s="197">
        <v>2139476000</v>
      </c>
      <c r="F276" s="204">
        <v>1511163596</v>
      </c>
      <c r="G276" s="182" t="s">
        <v>676</v>
      </c>
    </row>
    <row r="277" spans="1:7" ht="15.75" hidden="1" customHeight="1" x14ac:dyDescent="0.25">
      <c r="A277" s="521"/>
      <c r="B277" s="503"/>
      <c r="C277" s="503"/>
      <c r="D277" s="198" t="s">
        <v>645</v>
      </c>
      <c r="E277" s="197">
        <v>1256556000</v>
      </c>
      <c r="F277" s="204">
        <v>909868333</v>
      </c>
      <c r="G277" s="182" t="s">
        <v>676</v>
      </c>
    </row>
    <row r="278" spans="1:7" ht="15.75" hidden="1" customHeight="1" x14ac:dyDescent="0.25">
      <c r="A278" s="521"/>
      <c r="B278" s="569"/>
      <c r="C278" s="569"/>
      <c r="D278" s="198" t="s">
        <v>677</v>
      </c>
      <c r="E278" s="197">
        <v>8900000000</v>
      </c>
      <c r="F278" s="204">
        <v>0</v>
      </c>
      <c r="G278" s="182" t="s">
        <v>676</v>
      </c>
    </row>
    <row r="279" spans="1:7" ht="15.75" hidden="1" customHeight="1" x14ac:dyDescent="0.25">
      <c r="A279" s="659"/>
      <c r="B279" s="177" t="s">
        <v>566</v>
      </c>
      <c r="C279" s="177" t="s">
        <v>567</v>
      </c>
      <c r="D279" s="198" t="s">
        <v>646</v>
      </c>
      <c r="E279" s="197">
        <v>1303968000</v>
      </c>
      <c r="F279" s="204">
        <v>540798121</v>
      </c>
      <c r="G279" s="182" t="s">
        <v>676</v>
      </c>
    </row>
    <row r="280" spans="1:7" ht="15.75" hidden="1" customHeight="1" x14ac:dyDescent="0.25">
      <c r="A280" s="664" t="s">
        <v>533</v>
      </c>
      <c r="B280" s="665" t="s">
        <v>561</v>
      </c>
      <c r="C280" s="665" t="s">
        <v>562</v>
      </c>
      <c r="D280" s="198" t="s">
        <v>643</v>
      </c>
      <c r="E280" s="197">
        <v>2134439000</v>
      </c>
      <c r="F280" s="204">
        <v>1750410496</v>
      </c>
      <c r="G280" s="182" t="s">
        <v>678</v>
      </c>
    </row>
    <row r="281" spans="1:7" ht="15.75" hidden="1" customHeight="1" x14ac:dyDescent="0.25">
      <c r="A281" s="521"/>
      <c r="B281" s="503"/>
      <c r="C281" s="503"/>
      <c r="D281" s="198" t="s">
        <v>645</v>
      </c>
      <c r="E281" s="197">
        <v>1261593000</v>
      </c>
      <c r="F281" s="204">
        <v>1053236833</v>
      </c>
      <c r="G281" s="182" t="s">
        <v>678</v>
      </c>
    </row>
    <row r="282" spans="1:7" ht="15.75" hidden="1" customHeight="1" x14ac:dyDescent="0.25">
      <c r="A282" s="521"/>
      <c r="B282" s="569"/>
      <c r="C282" s="569"/>
      <c r="D282" s="198" t="s">
        <v>677</v>
      </c>
      <c r="E282" s="197">
        <v>8900000000</v>
      </c>
      <c r="F282" s="204">
        <v>7200000000</v>
      </c>
      <c r="G282" s="182" t="s">
        <v>678</v>
      </c>
    </row>
    <row r="283" spans="1:7" ht="15.75" hidden="1" customHeight="1" x14ac:dyDescent="0.25">
      <c r="A283" s="659"/>
      <c r="B283" s="177" t="s">
        <v>566</v>
      </c>
      <c r="C283" s="177" t="s">
        <v>567</v>
      </c>
      <c r="D283" s="198" t="s">
        <v>646</v>
      </c>
      <c r="E283" s="197">
        <v>1303968000</v>
      </c>
      <c r="F283" s="204">
        <v>651687391</v>
      </c>
      <c r="G283" s="182" t="s">
        <v>678</v>
      </c>
    </row>
    <row r="284" spans="1:7" ht="15.75" hidden="1" customHeight="1" x14ac:dyDescent="0.25">
      <c r="A284" s="664" t="s">
        <v>534</v>
      </c>
      <c r="B284" s="665" t="s">
        <v>561</v>
      </c>
      <c r="C284" s="665" t="s">
        <v>562</v>
      </c>
      <c r="D284" s="198" t="s">
        <v>643</v>
      </c>
      <c r="E284" s="197">
        <v>2134439000</v>
      </c>
      <c r="F284" s="204">
        <v>1988951576</v>
      </c>
      <c r="G284" s="182" t="s">
        <v>679</v>
      </c>
    </row>
    <row r="285" spans="1:7" ht="15.75" hidden="1" customHeight="1" x14ac:dyDescent="0.25">
      <c r="A285" s="521"/>
      <c r="B285" s="503"/>
      <c r="C285" s="503"/>
      <c r="D285" s="198" t="s">
        <v>645</v>
      </c>
      <c r="E285" s="197">
        <v>1259853600</v>
      </c>
      <c r="F285" s="204">
        <v>1177435867</v>
      </c>
      <c r="G285" s="182" t="s">
        <v>679</v>
      </c>
    </row>
    <row r="286" spans="1:7" ht="15.75" hidden="1" customHeight="1" x14ac:dyDescent="0.25">
      <c r="A286" s="521"/>
      <c r="B286" s="569"/>
      <c r="C286" s="569"/>
      <c r="D286" s="198" t="s">
        <v>677</v>
      </c>
      <c r="E286" s="197">
        <v>8901739400</v>
      </c>
      <c r="F286" s="204">
        <v>7264739264</v>
      </c>
      <c r="G286" s="182" t="s">
        <v>679</v>
      </c>
    </row>
    <row r="287" spans="1:7" ht="15.75" hidden="1" customHeight="1" x14ac:dyDescent="0.25">
      <c r="A287" s="659"/>
      <c r="B287" s="177" t="s">
        <v>566</v>
      </c>
      <c r="C287" s="177" t="s">
        <v>567</v>
      </c>
      <c r="D287" s="198" t="s">
        <v>646</v>
      </c>
      <c r="E287" s="197">
        <v>1303968000</v>
      </c>
      <c r="F287" s="204">
        <v>772771680</v>
      </c>
      <c r="G287" s="182" t="s">
        <v>679</v>
      </c>
    </row>
    <row r="288" spans="1:7" ht="15.75" hidden="1" customHeight="1" x14ac:dyDescent="0.25">
      <c r="A288" s="664" t="s">
        <v>535</v>
      </c>
      <c r="B288" s="665" t="s">
        <v>561</v>
      </c>
      <c r="C288" s="665" t="s">
        <v>562</v>
      </c>
      <c r="D288" s="198" t="s">
        <v>643</v>
      </c>
      <c r="E288" s="197">
        <v>2134439000</v>
      </c>
      <c r="F288" s="204">
        <v>2112623836</v>
      </c>
      <c r="G288" s="182" t="s">
        <v>680</v>
      </c>
    </row>
    <row r="289" spans="1:7" ht="15.75" hidden="1" customHeight="1" x14ac:dyDescent="0.25">
      <c r="A289" s="521"/>
      <c r="B289" s="503"/>
      <c r="C289" s="503"/>
      <c r="D289" s="198" t="s">
        <v>645</v>
      </c>
      <c r="E289" s="197">
        <v>1259853600</v>
      </c>
      <c r="F289" s="204">
        <v>1243299900</v>
      </c>
      <c r="G289" s="182" t="s">
        <v>680</v>
      </c>
    </row>
    <row r="290" spans="1:7" ht="15.75" hidden="1" customHeight="1" x14ac:dyDescent="0.25">
      <c r="A290" s="521"/>
      <c r="B290" s="569"/>
      <c r="C290" s="569"/>
      <c r="D290" s="198" t="s">
        <v>677</v>
      </c>
      <c r="E290" s="197">
        <v>8901739400</v>
      </c>
      <c r="F290" s="204">
        <v>7548487666</v>
      </c>
      <c r="G290" s="182" t="s">
        <v>680</v>
      </c>
    </row>
    <row r="291" spans="1:7" ht="15.75" hidden="1" customHeight="1" x14ac:dyDescent="0.25">
      <c r="A291" s="659"/>
      <c r="B291" s="180" t="s">
        <v>566</v>
      </c>
      <c r="C291" s="180" t="s">
        <v>567</v>
      </c>
      <c r="D291" s="198" t="s">
        <v>646</v>
      </c>
      <c r="E291" s="197">
        <v>1303968000</v>
      </c>
      <c r="F291" s="204">
        <v>866292790</v>
      </c>
      <c r="G291" s="182" t="s">
        <v>680</v>
      </c>
    </row>
    <row r="292" spans="1:7" ht="15.75" hidden="1" customHeight="1" x14ac:dyDescent="0.25">
      <c r="A292" s="664" t="s">
        <v>536</v>
      </c>
      <c r="B292" s="665" t="s">
        <v>561</v>
      </c>
      <c r="C292" s="665" t="s">
        <v>562</v>
      </c>
      <c r="D292" s="198" t="s">
        <v>643</v>
      </c>
      <c r="E292" s="197">
        <v>2134439000</v>
      </c>
      <c r="F292" s="204">
        <v>2130132933</v>
      </c>
      <c r="G292" s="182" t="s">
        <v>681</v>
      </c>
    </row>
    <row r="293" spans="1:7" ht="15.75" hidden="1" customHeight="1" x14ac:dyDescent="0.25">
      <c r="A293" s="521"/>
      <c r="B293" s="503"/>
      <c r="C293" s="503"/>
      <c r="D293" s="198" t="s">
        <v>645</v>
      </c>
      <c r="E293" s="197">
        <v>1259853600</v>
      </c>
      <c r="F293" s="204">
        <v>1259782400</v>
      </c>
      <c r="G293" s="182" t="s">
        <v>681</v>
      </c>
    </row>
    <row r="294" spans="1:7" ht="15.75" hidden="1" customHeight="1" x14ac:dyDescent="0.25">
      <c r="A294" s="521"/>
      <c r="B294" s="569"/>
      <c r="C294" s="569"/>
      <c r="D294" s="198" t="s">
        <v>677</v>
      </c>
      <c r="E294" s="197">
        <v>8801739400</v>
      </c>
      <c r="F294" s="204">
        <v>8391261700</v>
      </c>
      <c r="G294" s="182" t="s">
        <v>681</v>
      </c>
    </row>
    <row r="295" spans="1:7" ht="15.75" hidden="1" customHeight="1" x14ac:dyDescent="0.25">
      <c r="A295" s="525"/>
      <c r="B295" s="180" t="s">
        <v>566</v>
      </c>
      <c r="C295" s="180" t="s">
        <v>567</v>
      </c>
      <c r="D295" s="198" t="s">
        <v>646</v>
      </c>
      <c r="E295" s="197">
        <v>1303968000</v>
      </c>
      <c r="F295" s="204">
        <v>981013649</v>
      </c>
      <c r="G295" s="182" t="s">
        <v>681</v>
      </c>
    </row>
    <row r="296" spans="1:7" ht="15.75" hidden="1" customHeight="1" x14ac:dyDescent="0.25">
      <c r="A296" s="202"/>
      <c r="G296" s="203"/>
    </row>
    <row r="297" spans="1:7" ht="30.75" hidden="1" customHeight="1" x14ac:dyDescent="0.3">
      <c r="A297" s="666" t="s">
        <v>682</v>
      </c>
      <c r="B297" s="471"/>
      <c r="C297" s="471"/>
      <c r="D297" s="471"/>
      <c r="E297" s="471"/>
      <c r="F297" s="471"/>
      <c r="G297" s="486"/>
    </row>
    <row r="298" spans="1:7" ht="15.75" hidden="1" customHeight="1" x14ac:dyDescent="0.25">
      <c r="A298" s="153" t="s">
        <v>28</v>
      </c>
      <c r="B298" s="189" t="s">
        <v>548</v>
      </c>
      <c r="C298" s="189" t="s">
        <v>549</v>
      </c>
      <c r="D298" s="189" t="s">
        <v>639</v>
      </c>
      <c r="E298" s="189" t="s">
        <v>683</v>
      </c>
      <c r="F298" s="189" t="s">
        <v>684</v>
      </c>
      <c r="G298" s="190" t="s">
        <v>642</v>
      </c>
    </row>
    <row r="299" spans="1:7" ht="15.75" hidden="1" customHeight="1" x14ac:dyDescent="0.25">
      <c r="A299" s="664" t="s">
        <v>538</v>
      </c>
      <c r="B299" s="665" t="s">
        <v>561</v>
      </c>
      <c r="C299" s="665" t="s">
        <v>562</v>
      </c>
      <c r="D299" s="198" t="s">
        <v>643</v>
      </c>
      <c r="E299" s="197">
        <v>1838320000</v>
      </c>
      <c r="F299" s="204">
        <v>0</v>
      </c>
      <c r="G299" s="182" t="s">
        <v>685</v>
      </c>
    </row>
    <row r="300" spans="1:7" ht="15.75" hidden="1" customHeight="1" x14ac:dyDescent="0.25">
      <c r="A300" s="521"/>
      <c r="B300" s="503"/>
      <c r="C300" s="503"/>
      <c r="D300" s="198" t="s">
        <v>645</v>
      </c>
      <c r="E300" s="197">
        <v>1348340000</v>
      </c>
      <c r="F300" s="204">
        <v>0</v>
      </c>
      <c r="G300" s="182" t="s">
        <v>685</v>
      </c>
    </row>
    <row r="301" spans="1:7" ht="15.75" hidden="1" customHeight="1" x14ac:dyDescent="0.25">
      <c r="A301" s="521"/>
      <c r="B301" s="569"/>
      <c r="C301" s="569"/>
      <c r="D301" s="198" t="s">
        <v>677</v>
      </c>
      <c r="E301" s="197">
        <v>6800000000</v>
      </c>
      <c r="F301" s="204">
        <v>0</v>
      </c>
      <c r="G301" s="182" t="s">
        <v>685</v>
      </c>
    </row>
    <row r="302" spans="1:7" ht="15.75" hidden="1" customHeight="1" x14ac:dyDescent="0.25">
      <c r="A302" s="659"/>
      <c r="B302" s="180" t="s">
        <v>566</v>
      </c>
      <c r="C302" s="180" t="s">
        <v>567</v>
      </c>
      <c r="D302" s="198" t="s">
        <v>646</v>
      </c>
      <c r="E302" s="197">
        <v>1100000000</v>
      </c>
      <c r="F302" s="204">
        <v>0</v>
      </c>
      <c r="G302" s="182" t="s">
        <v>685</v>
      </c>
    </row>
    <row r="303" spans="1:7" ht="15.75" hidden="1" customHeight="1" x14ac:dyDescent="0.25">
      <c r="A303" s="664" t="s">
        <v>539</v>
      </c>
      <c r="B303" s="665" t="s">
        <v>561</v>
      </c>
      <c r="C303" s="665" t="s">
        <v>562</v>
      </c>
      <c r="D303" s="198" t="s">
        <v>643</v>
      </c>
      <c r="E303" s="197">
        <v>1838320000</v>
      </c>
      <c r="F303" s="204">
        <v>5956034</v>
      </c>
      <c r="G303" s="182" t="s">
        <v>685</v>
      </c>
    </row>
    <row r="304" spans="1:7" ht="15.75" hidden="1" customHeight="1" x14ac:dyDescent="0.25">
      <c r="A304" s="521"/>
      <c r="B304" s="503"/>
      <c r="C304" s="503"/>
      <c r="D304" s="198" t="s">
        <v>645</v>
      </c>
      <c r="E304" s="197">
        <v>1348340000</v>
      </c>
      <c r="F304" s="204">
        <v>7420800</v>
      </c>
      <c r="G304" s="182" t="s">
        <v>685</v>
      </c>
    </row>
    <row r="305" spans="1:7" ht="15.75" hidden="1" customHeight="1" x14ac:dyDescent="0.25">
      <c r="A305" s="521"/>
      <c r="B305" s="569"/>
      <c r="C305" s="569"/>
      <c r="D305" s="198" t="s">
        <v>677</v>
      </c>
      <c r="E305" s="197">
        <v>6800000000</v>
      </c>
      <c r="F305" s="204">
        <v>2781733</v>
      </c>
      <c r="G305" s="182" t="s">
        <v>685</v>
      </c>
    </row>
    <row r="306" spans="1:7" ht="15.75" hidden="1" customHeight="1" x14ac:dyDescent="0.25">
      <c r="A306" s="659"/>
      <c r="B306" s="180" t="s">
        <v>566</v>
      </c>
      <c r="C306" s="180" t="s">
        <v>567</v>
      </c>
      <c r="D306" s="198" t="s">
        <v>646</v>
      </c>
      <c r="E306" s="197">
        <v>1100000000</v>
      </c>
      <c r="F306" s="204">
        <v>2806194</v>
      </c>
      <c r="G306" s="182" t="s">
        <v>685</v>
      </c>
    </row>
    <row r="307" spans="1:7" ht="15.75" hidden="1" customHeight="1" x14ac:dyDescent="0.25">
      <c r="A307" s="664" t="s">
        <v>540</v>
      </c>
      <c r="B307" s="665" t="s">
        <v>561</v>
      </c>
      <c r="C307" s="665" t="s">
        <v>562</v>
      </c>
      <c r="D307" s="198" t="s">
        <v>643</v>
      </c>
      <c r="E307" s="197">
        <v>1838320000</v>
      </c>
      <c r="F307" s="204">
        <v>145657401</v>
      </c>
      <c r="G307" s="182" t="s">
        <v>671</v>
      </c>
    </row>
    <row r="308" spans="1:7" ht="15.75" hidden="1" customHeight="1" x14ac:dyDescent="0.25">
      <c r="A308" s="521"/>
      <c r="B308" s="503"/>
      <c r="C308" s="503"/>
      <c r="D308" s="198" t="s">
        <v>645</v>
      </c>
      <c r="E308" s="197">
        <v>1348340000</v>
      </c>
      <c r="F308" s="204">
        <v>129663499</v>
      </c>
      <c r="G308" s="182" t="s">
        <v>671</v>
      </c>
    </row>
    <row r="309" spans="1:7" ht="15.75" hidden="1" customHeight="1" x14ac:dyDescent="0.25">
      <c r="A309" s="521"/>
      <c r="B309" s="569"/>
      <c r="C309" s="569"/>
      <c r="D309" s="198" t="s">
        <v>677</v>
      </c>
      <c r="E309" s="197">
        <v>6800000000</v>
      </c>
      <c r="F309" s="204">
        <v>57013965</v>
      </c>
      <c r="G309" s="182" t="s">
        <v>671</v>
      </c>
    </row>
    <row r="310" spans="1:7" ht="15.75" hidden="1" customHeight="1" x14ac:dyDescent="0.25">
      <c r="A310" s="659"/>
      <c r="B310" s="180" t="s">
        <v>566</v>
      </c>
      <c r="C310" s="180" t="s">
        <v>567</v>
      </c>
      <c r="D310" s="198" t="s">
        <v>646</v>
      </c>
      <c r="E310" s="197">
        <v>1100000000</v>
      </c>
      <c r="F310" s="204">
        <v>60994137</v>
      </c>
      <c r="G310" s="182" t="s">
        <v>671</v>
      </c>
    </row>
    <row r="311" spans="1:7" ht="64.5" hidden="1" customHeight="1" x14ac:dyDescent="0.25">
      <c r="A311" s="664" t="s">
        <v>541</v>
      </c>
      <c r="B311" s="665" t="s">
        <v>561</v>
      </c>
      <c r="C311" s="665" t="s">
        <v>562</v>
      </c>
      <c r="D311" s="198" t="s">
        <v>643</v>
      </c>
      <c r="E311" s="197">
        <v>1838320000</v>
      </c>
      <c r="F311" s="204">
        <v>321069934</v>
      </c>
      <c r="G311" s="182" t="s">
        <v>672</v>
      </c>
    </row>
    <row r="312" spans="1:7" ht="15.75" hidden="1" customHeight="1" x14ac:dyDescent="0.25">
      <c r="A312" s="521"/>
      <c r="B312" s="503"/>
      <c r="C312" s="503"/>
      <c r="D312" s="198" t="s">
        <v>645</v>
      </c>
      <c r="E312" s="197">
        <v>1348340000</v>
      </c>
      <c r="F312" s="204">
        <v>259932032</v>
      </c>
      <c r="G312" s="182" t="s">
        <v>672</v>
      </c>
    </row>
    <row r="313" spans="1:7" ht="15.75" hidden="1" customHeight="1" x14ac:dyDescent="0.25">
      <c r="A313" s="521"/>
      <c r="B313" s="569"/>
      <c r="C313" s="569"/>
      <c r="D313" s="198" t="s">
        <v>677</v>
      </c>
      <c r="E313" s="197">
        <v>6800000000</v>
      </c>
      <c r="F313" s="204">
        <v>4999853365</v>
      </c>
      <c r="G313" s="182" t="s">
        <v>672</v>
      </c>
    </row>
    <row r="314" spans="1:7" ht="15.75" hidden="1" customHeight="1" x14ac:dyDescent="0.25">
      <c r="A314" s="659"/>
      <c r="B314" s="180" t="s">
        <v>566</v>
      </c>
      <c r="C314" s="180" t="s">
        <v>567</v>
      </c>
      <c r="D314" s="198" t="s">
        <v>646</v>
      </c>
      <c r="E314" s="197">
        <v>1100000000</v>
      </c>
      <c r="F314" s="204">
        <v>136245314</v>
      </c>
      <c r="G314" s="182" t="s">
        <v>672</v>
      </c>
    </row>
    <row r="315" spans="1:7" ht="15.75" hidden="1" customHeight="1" x14ac:dyDescent="0.25">
      <c r="A315" s="664" t="s">
        <v>542</v>
      </c>
      <c r="B315" s="665" t="s">
        <v>561</v>
      </c>
      <c r="C315" s="665" t="s">
        <v>562</v>
      </c>
      <c r="D315" s="198" t="s">
        <v>643</v>
      </c>
      <c r="E315" s="197">
        <v>1835320000</v>
      </c>
      <c r="F315" s="204">
        <v>502045600</v>
      </c>
      <c r="G315" s="182" t="s">
        <v>673</v>
      </c>
    </row>
    <row r="316" spans="1:7" ht="15.75" hidden="1" customHeight="1" x14ac:dyDescent="0.25">
      <c r="A316" s="521"/>
      <c r="B316" s="503"/>
      <c r="C316" s="503"/>
      <c r="D316" s="198" t="s">
        <v>645</v>
      </c>
      <c r="E316" s="197">
        <v>1348340000</v>
      </c>
      <c r="F316" s="204">
        <v>391244032</v>
      </c>
      <c r="G316" s="182" t="s">
        <v>673</v>
      </c>
    </row>
    <row r="317" spans="1:7" ht="15.75" hidden="1" customHeight="1" x14ac:dyDescent="0.25">
      <c r="A317" s="521"/>
      <c r="B317" s="569"/>
      <c r="C317" s="569"/>
      <c r="D317" s="198" t="s">
        <v>677</v>
      </c>
      <c r="E317" s="197">
        <v>6803000000</v>
      </c>
      <c r="F317" s="204">
        <v>926317667</v>
      </c>
      <c r="G317" s="182" t="s">
        <v>673</v>
      </c>
    </row>
    <row r="318" spans="1:7" ht="59.25" hidden="1" customHeight="1" x14ac:dyDescent="0.25">
      <c r="A318" s="659"/>
      <c r="B318" s="180" t="s">
        <v>566</v>
      </c>
      <c r="C318" s="180" t="s">
        <v>567</v>
      </c>
      <c r="D318" s="198" t="s">
        <v>646</v>
      </c>
      <c r="E318" s="197">
        <v>1100000000</v>
      </c>
      <c r="F318" s="204">
        <v>222762424</v>
      </c>
      <c r="G318" s="182" t="s">
        <v>673</v>
      </c>
    </row>
    <row r="319" spans="1:7" ht="59.25" hidden="1" customHeight="1" x14ac:dyDescent="0.25">
      <c r="A319" s="664" t="s">
        <v>543</v>
      </c>
      <c r="B319" s="665" t="s">
        <v>561</v>
      </c>
      <c r="C319" s="665" t="s">
        <v>562</v>
      </c>
      <c r="D319" s="198" t="s">
        <v>643</v>
      </c>
      <c r="E319" s="197">
        <v>1835320000</v>
      </c>
      <c r="F319" s="204">
        <v>686432600</v>
      </c>
      <c r="G319" s="182" t="s">
        <v>674</v>
      </c>
    </row>
    <row r="320" spans="1:7" ht="59.25" hidden="1" customHeight="1" x14ac:dyDescent="0.25">
      <c r="A320" s="521"/>
      <c r="B320" s="503"/>
      <c r="C320" s="503"/>
      <c r="D320" s="198" t="s">
        <v>645</v>
      </c>
      <c r="E320" s="197">
        <v>1348340000</v>
      </c>
      <c r="F320" s="204">
        <v>524319632</v>
      </c>
      <c r="G320" s="182" t="s">
        <v>674</v>
      </c>
    </row>
    <row r="321" spans="1:7" ht="59.25" hidden="1" customHeight="1" x14ac:dyDescent="0.25">
      <c r="A321" s="521"/>
      <c r="B321" s="569"/>
      <c r="C321" s="569"/>
      <c r="D321" s="198" t="s">
        <v>677</v>
      </c>
      <c r="E321" s="197">
        <v>6803000000</v>
      </c>
      <c r="F321" s="204">
        <v>1958526280</v>
      </c>
      <c r="G321" s="182" t="s">
        <v>674</v>
      </c>
    </row>
    <row r="322" spans="1:7" ht="59.25" hidden="1" customHeight="1" x14ac:dyDescent="0.25">
      <c r="A322" s="659"/>
      <c r="B322" s="180" t="s">
        <v>566</v>
      </c>
      <c r="C322" s="180" t="s">
        <v>567</v>
      </c>
      <c r="D322" s="198" t="s">
        <v>646</v>
      </c>
      <c r="E322" s="197">
        <v>1100000000</v>
      </c>
      <c r="F322" s="204">
        <v>304733040</v>
      </c>
      <c r="G322" s="182" t="s">
        <v>674</v>
      </c>
    </row>
    <row r="323" spans="1:7" ht="59.25" hidden="1" customHeight="1" x14ac:dyDescent="0.25">
      <c r="A323" s="676" t="s">
        <v>530</v>
      </c>
      <c r="B323" s="205" t="s">
        <v>561</v>
      </c>
      <c r="C323" s="205" t="s">
        <v>562</v>
      </c>
      <c r="D323" s="206" t="s">
        <v>643</v>
      </c>
      <c r="E323" s="192"/>
      <c r="F323" s="207"/>
      <c r="G323" s="182" t="s">
        <v>675</v>
      </c>
    </row>
    <row r="324" spans="1:7" ht="15.75" hidden="1" customHeight="1" x14ac:dyDescent="0.25">
      <c r="A324" s="630"/>
      <c r="B324" s="205" t="s">
        <v>566</v>
      </c>
      <c r="C324" s="208" t="s">
        <v>567</v>
      </c>
      <c r="D324" s="209" t="s">
        <v>646</v>
      </c>
      <c r="E324" s="197">
        <v>1100000000</v>
      </c>
      <c r="F324" s="204">
        <v>386398540</v>
      </c>
      <c r="G324" s="182" t="s">
        <v>675</v>
      </c>
    </row>
    <row r="325" spans="1:7" ht="15.75" hidden="1" customHeight="1" x14ac:dyDescent="0.25">
      <c r="A325" s="664" t="s">
        <v>532</v>
      </c>
      <c r="B325" s="665" t="s">
        <v>561</v>
      </c>
      <c r="C325" s="665" t="s">
        <v>562</v>
      </c>
      <c r="D325" s="198" t="s">
        <v>643</v>
      </c>
      <c r="E325" s="197">
        <v>1835320000</v>
      </c>
      <c r="F325" s="204">
        <v>1084756600</v>
      </c>
      <c r="G325" s="182" t="s">
        <v>676</v>
      </c>
    </row>
    <row r="326" spans="1:7" ht="15.75" hidden="1" customHeight="1" x14ac:dyDescent="0.25">
      <c r="A326" s="521"/>
      <c r="B326" s="503"/>
      <c r="C326" s="503"/>
      <c r="D326" s="198" t="s">
        <v>645</v>
      </c>
      <c r="E326" s="197">
        <v>1348340000</v>
      </c>
      <c r="F326" s="204">
        <v>795761632</v>
      </c>
      <c r="G326" s="182" t="s">
        <v>676</v>
      </c>
    </row>
    <row r="327" spans="1:7" ht="15.75" hidden="1" customHeight="1" x14ac:dyDescent="0.25">
      <c r="A327" s="521"/>
      <c r="B327" s="569"/>
      <c r="C327" s="569"/>
      <c r="D327" s="198" t="s">
        <v>677</v>
      </c>
      <c r="E327" s="197">
        <v>6803000000</v>
      </c>
      <c r="F327" s="204">
        <v>4151920280</v>
      </c>
      <c r="G327" s="182" t="s">
        <v>676</v>
      </c>
    </row>
    <row r="328" spans="1:7" ht="32.25" hidden="1" customHeight="1" x14ac:dyDescent="0.25">
      <c r="A328" s="659"/>
      <c r="B328" s="180" t="s">
        <v>566</v>
      </c>
      <c r="C328" s="180" t="s">
        <v>567</v>
      </c>
      <c r="D328" s="198" t="s">
        <v>646</v>
      </c>
      <c r="E328" s="197">
        <v>1100000000</v>
      </c>
      <c r="F328" s="204">
        <v>462562973</v>
      </c>
      <c r="G328" s="182" t="s">
        <v>676</v>
      </c>
    </row>
    <row r="329" spans="1:7" ht="114" hidden="1" customHeight="1" x14ac:dyDescent="0.25">
      <c r="A329" s="664" t="s">
        <v>533</v>
      </c>
      <c r="B329" s="665" t="s">
        <v>561</v>
      </c>
      <c r="C329" s="665" t="s">
        <v>562</v>
      </c>
      <c r="D329" s="198" t="s">
        <v>643</v>
      </c>
      <c r="E329" s="197">
        <v>1835320000</v>
      </c>
      <c r="F329" s="204">
        <v>1284121700</v>
      </c>
      <c r="G329" s="182" t="s">
        <v>678</v>
      </c>
    </row>
    <row r="330" spans="1:7" ht="114" hidden="1" customHeight="1" x14ac:dyDescent="0.25">
      <c r="A330" s="521"/>
      <c r="B330" s="503"/>
      <c r="C330" s="503"/>
      <c r="D330" s="198" t="s">
        <v>645</v>
      </c>
      <c r="E330" s="197">
        <v>1348340000</v>
      </c>
      <c r="F330" s="204">
        <v>931482632</v>
      </c>
      <c r="G330" s="182" t="s">
        <v>678</v>
      </c>
    </row>
    <row r="331" spans="1:7" ht="114" hidden="1" customHeight="1" x14ac:dyDescent="0.25">
      <c r="A331" s="521"/>
      <c r="B331" s="569"/>
      <c r="C331" s="569"/>
      <c r="D331" s="198" t="s">
        <v>677</v>
      </c>
      <c r="E331" s="197">
        <v>6803000000</v>
      </c>
      <c r="F331" s="204">
        <v>5349598280</v>
      </c>
      <c r="G331" s="182" t="s">
        <v>678</v>
      </c>
    </row>
    <row r="332" spans="1:7" ht="114" hidden="1" customHeight="1" x14ac:dyDescent="0.25">
      <c r="A332" s="659"/>
      <c r="B332" s="180" t="s">
        <v>566</v>
      </c>
      <c r="C332" s="180" t="s">
        <v>567</v>
      </c>
      <c r="D332" s="198" t="s">
        <v>646</v>
      </c>
      <c r="E332" s="197">
        <v>1100000000</v>
      </c>
      <c r="F332" s="204">
        <v>546959540</v>
      </c>
      <c r="G332" s="182" t="s">
        <v>678</v>
      </c>
    </row>
    <row r="333" spans="1:7" ht="15.75" hidden="1" customHeight="1" x14ac:dyDescent="0.25">
      <c r="A333" s="664" t="s">
        <v>534</v>
      </c>
      <c r="B333" s="665" t="s">
        <v>561</v>
      </c>
      <c r="C333" s="665" t="s">
        <v>562</v>
      </c>
      <c r="D333" s="198" t="s">
        <v>643</v>
      </c>
      <c r="E333" s="197">
        <v>1835320000</v>
      </c>
      <c r="F333" s="204">
        <v>1469273200</v>
      </c>
      <c r="G333" s="182" t="s">
        <v>679</v>
      </c>
    </row>
    <row r="334" spans="1:7" ht="15.75" hidden="1" customHeight="1" x14ac:dyDescent="0.25">
      <c r="A334" s="521"/>
      <c r="B334" s="503"/>
      <c r="C334" s="503"/>
      <c r="D334" s="198" t="s">
        <v>645</v>
      </c>
      <c r="E334" s="197">
        <v>1348340000</v>
      </c>
      <c r="F334" s="204">
        <v>1067203632</v>
      </c>
      <c r="G334" s="182" t="s">
        <v>679</v>
      </c>
    </row>
    <row r="335" spans="1:7" ht="15.75" hidden="1" customHeight="1" x14ac:dyDescent="0.25">
      <c r="A335" s="521"/>
      <c r="B335" s="569"/>
      <c r="C335" s="569"/>
      <c r="D335" s="198" t="s">
        <v>677</v>
      </c>
      <c r="E335" s="197">
        <v>6803000000</v>
      </c>
      <c r="F335" s="204">
        <v>6556195926</v>
      </c>
      <c r="G335" s="182" t="s">
        <v>679</v>
      </c>
    </row>
    <row r="336" spans="1:7" ht="15.75" hidden="1" customHeight="1" x14ac:dyDescent="0.25">
      <c r="A336" s="659"/>
      <c r="B336" s="180" t="s">
        <v>566</v>
      </c>
      <c r="C336" s="180" t="s">
        <v>567</v>
      </c>
      <c r="D336" s="198" t="s">
        <v>646</v>
      </c>
      <c r="E336" s="197">
        <v>1100000000</v>
      </c>
      <c r="F336" s="204">
        <v>636723223</v>
      </c>
      <c r="G336" s="182" t="s">
        <v>679</v>
      </c>
    </row>
    <row r="337" spans="1:7" ht="15.75" hidden="1" customHeight="1" x14ac:dyDescent="0.25">
      <c r="A337" s="670" t="s">
        <v>535</v>
      </c>
      <c r="B337" s="665" t="s">
        <v>561</v>
      </c>
      <c r="C337" s="665" t="s">
        <v>562</v>
      </c>
      <c r="D337" s="198" t="s">
        <v>643</v>
      </c>
      <c r="E337" s="197">
        <v>2058781133</v>
      </c>
      <c r="F337" s="204">
        <v>1644313134</v>
      </c>
      <c r="G337" s="182" t="s">
        <v>680</v>
      </c>
    </row>
    <row r="338" spans="1:7" ht="15.75" hidden="1" customHeight="1" x14ac:dyDescent="0.25">
      <c r="A338" s="507"/>
      <c r="B338" s="503"/>
      <c r="C338" s="503"/>
      <c r="D338" s="198" t="s">
        <v>645</v>
      </c>
      <c r="E338" s="197">
        <v>1493684099</v>
      </c>
      <c r="F338" s="204">
        <v>1202924632</v>
      </c>
      <c r="G338" s="182" t="s">
        <v>680</v>
      </c>
    </row>
    <row r="339" spans="1:7" ht="15.75" hidden="1" customHeight="1" x14ac:dyDescent="0.25">
      <c r="A339" s="507"/>
      <c r="B339" s="569"/>
      <c r="C339" s="569"/>
      <c r="D339" s="198" t="s">
        <v>677</v>
      </c>
      <c r="E339" s="197">
        <v>6889194768</v>
      </c>
      <c r="F339" s="204">
        <v>6731232526</v>
      </c>
      <c r="G339" s="182" t="s">
        <v>680</v>
      </c>
    </row>
    <row r="340" spans="1:7" ht="15.75" hidden="1" customHeight="1" x14ac:dyDescent="0.25">
      <c r="A340" s="637"/>
      <c r="B340" s="180" t="s">
        <v>566</v>
      </c>
      <c r="C340" s="180" t="s">
        <v>567</v>
      </c>
      <c r="D340" s="198" t="s">
        <v>646</v>
      </c>
      <c r="E340" s="197">
        <v>1100000000</v>
      </c>
      <c r="F340" s="204">
        <v>756842013</v>
      </c>
      <c r="G340" s="182" t="s">
        <v>680</v>
      </c>
    </row>
    <row r="341" spans="1:7" ht="15.75" hidden="1" customHeight="1" x14ac:dyDescent="0.25">
      <c r="A341" s="165" t="s">
        <v>536</v>
      </c>
      <c r="B341" s="167"/>
      <c r="C341" s="167"/>
      <c r="D341" s="167"/>
      <c r="E341" s="167"/>
      <c r="F341" s="167"/>
      <c r="G341" s="184"/>
    </row>
    <row r="342" spans="1:7" ht="15.75" customHeight="1" x14ac:dyDescent="0.25">
      <c r="A342" s="202"/>
      <c r="G342" s="203"/>
    </row>
    <row r="343" spans="1:7" ht="20.25" customHeight="1" x14ac:dyDescent="0.3">
      <c r="A343" s="666" t="s">
        <v>686</v>
      </c>
      <c r="B343" s="471"/>
      <c r="C343" s="471"/>
      <c r="D343" s="471"/>
      <c r="E343" s="471"/>
      <c r="F343" s="471"/>
      <c r="G343" s="486"/>
    </row>
    <row r="344" spans="1:7" ht="15.75" customHeight="1" x14ac:dyDescent="0.25">
      <c r="A344" s="153" t="s">
        <v>29</v>
      </c>
      <c r="B344" s="189" t="s">
        <v>548</v>
      </c>
      <c r="C344" s="189" t="s">
        <v>549</v>
      </c>
      <c r="D344" s="189" t="s">
        <v>639</v>
      </c>
      <c r="E344" s="189" t="s">
        <v>687</v>
      </c>
      <c r="F344" s="189" t="s">
        <v>688</v>
      </c>
      <c r="G344" s="190" t="s">
        <v>642</v>
      </c>
    </row>
    <row r="345" spans="1:7" ht="15.75" customHeight="1" x14ac:dyDescent="0.25">
      <c r="A345" s="664" t="s">
        <v>538</v>
      </c>
      <c r="B345" s="663" t="s">
        <v>561</v>
      </c>
      <c r="C345" s="663" t="s">
        <v>562</v>
      </c>
      <c r="D345" s="198" t="s">
        <v>643</v>
      </c>
      <c r="E345" s="197">
        <v>3562354000</v>
      </c>
      <c r="F345" s="204">
        <v>0</v>
      </c>
      <c r="G345" s="182" t="s">
        <v>689</v>
      </c>
    </row>
    <row r="346" spans="1:7" ht="15.75" customHeight="1" x14ac:dyDescent="0.25">
      <c r="A346" s="521"/>
      <c r="B346" s="569"/>
      <c r="C346" s="569"/>
      <c r="D346" s="198" t="s">
        <v>645</v>
      </c>
      <c r="E346" s="197">
        <v>2252646000</v>
      </c>
      <c r="F346" s="204">
        <v>0</v>
      </c>
      <c r="G346" s="182" t="s">
        <v>689</v>
      </c>
    </row>
    <row r="347" spans="1:7" ht="15.75" customHeight="1" x14ac:dyDescent="0.25">
      <c r="A347" s="659"/>
      <c r="B347" s="180" t="s">
        <v>566</v>
      </c>
      <c r="C347" s="180" t="s">
        <v>567</v>
      </c>
      <c r="D347" s="198" t="s">
        <v>646</v>
      </c>
      <c r="E347" s="197">
        <v>2217601000</v>
      </c>
      <c r="F347" s="204">
        <v>0</v>
      </c>
      <c r="G347" s="182" t="s">
        <v>689</v>
      </c>
    </row>
    <row r="348" spans="1:7" ht="27.75" customHeight="1" x14ac:dyDescent="0.25">
      <c r="A348" s="664" t="s">
        <v>539</v>
      </c>
      <c r="B348" s="663" t="s">
        <v>561</v>
      </c>
      <c r="C348" s="665" t="s">
        <v>562</v>
      </c>
      <c r="D348" s="669" t="s">
        <v>643</v>
      </c>
      <c r="E348" s="671">
        <v>3562354000</v>
      </c>
      <c r="F348" s="672">
        <v>1006366</v>
      </c>
      <c r="G348" s="667"/>
    </row>
    <row r="349" spans="1:7" ht="31.5" customHeight="1" x14ac:dyDescent="0.25">
      <c r="A349" s="521"/>
      <c r="B349" s="503"/>
      <c r="C349" s="503"/>
      <c r="D349" s="569"/>
      <c r="E349" s="569"/>
      <c r="F349" s="569"/>
      <c r="G349" s="668"/>
    </row>
    <row r="350" spans="1:7" ht="96" customHeight="1" x14ac:dyDescent="0.25">
      <c r="A350" s="521"/>
      <c r="B350" s="569"/>
      <c r="C350" s="569"/>
      <c r="D350" s="198" t="s">
        <v>645</v>
      </c>
      <c r="E350" s="210">
        <v>2252646000</v>
      </c>
      <c r="F350" s="211">
        <v>0</v>
      </c>
      <c r="G350" s="182"/>
    </row>
    <row r="351" spans="1:7" ht="112.5" customHeight="1" x14ac:dyDescent="0.25">
      <c r="A351" s="659"/>
      <c r="B351" s="180" t="s">
        <v>566</v>
      </c>
      <c r="C351" s="180" t="s">
        <v>567</v>
      </c>
      <c r="D351" s="198" t="s">
        <v>646</v>
      </c>
      <c r="E351" s="210">
        <v>2217601000</v>
      </c>
      <c r="F351" s="211">
        <v>0</v>
      </c>
      <c r="G351" s="159"/>
    </row>
    <row r="352" spans="1:7" ht="69" customHeight="1" x14ac:dyDescent="0.25">
      <c r="A352" s="664" t="s">
        <v>540</v>
      </c>
      <c r="B352" s="665" t="s">
        <v>561</v>
      </c>
      <c r="C352" s="665" t="s">
        <v>562</v>
      </c>
      <c r="D352" s="198" t="s">
        <v>643</v>
      </c>
      <c r="E352" s="210">
        <v>3562354000</v>
      </c>
      <c r="F352" s="211">
        <v>162465465</v>
      </c>
      <c r="G352" s="159"/>
    </row>
    <row r="353" spans="1:8" ht="55.5" customHeight="1" x14ac:dyDescent="0.25">
      <c r="A353" s="521"/>
      <c r="B353" s="569"/>
      <c r="C353" s="569"/>
      <c r="D353" s="198" t="s">
        <v>645</v>
      </c>
      <c r="E353" s="210">
        <v>2252646000</v>
      </c>
      <c r="F353" s="211">
        <v>100348932</v>
      </c>
      <c r="G353" s="159"/>
    </row>
    <row r="354" spans="1:8" ht="128.25" customHeight="1" x14ac:dyDescent="0.25">
      <c r="A354" s="659"/>
      <c r="B354" s="180" t="s">
        <v>566</v>
      </c>
      <c r="C354" s="180" t="s">
        <v>567</v>
      </c>
      <c r="D354" s="198" t="s">
        <v>646</v>
      </c>
      <c r="E354" s="210">
        <v>2217601000</v>
      </c>
      <c r="F354" s="212">
        <v>38964566</v>
      </c>
      <c r="G354" s="159"/>
    </row>
    <row r="355" spans="1:8" ht="16.5" customHeight="1" x14ac:dyDescent="0.25">
      <c r="A355" s="163" t="s">
        <v>541</v>
      </c>
      <c r="B355" s="157"/>
      <c r="C355" s="157"/>
      <c r="D355" s="157"/>
      <c r="E355" s="157"/>
      <c r="F355" s="157"/>
      <c r="G355" s="159"/>
    </row>
    <row r="356" spans="1:8" ht="16.5" customHeight="1" x14ac:dyDescent="0.25">
      <c r="A356" s="163" t="s">
        <v>542</v>
      </c>
      <c r="B356" s="157"/>
      <c r="C356" s="157"/>
      <c r="D356" s="157"/>
      <c r="E356" s="157"/>
      <c r="F356" s="157"/>
      <c r="G356" s="159"/>
    </row>
    <row r="357" spans="1:8" ht="16.5" customHeight="1" x14ac:dyDescent="0.25">
      <c r="A357" s="163" t="s">
        <v>543</v>
      </c>
      <c r="B357" s="157"/>
      <c r="C357" s="157"/>
      <c r="D357" s="157"/>
      <c r="E357" s="157"/>
      <c r="F357" s="157"/>
      <c r="G357" s="159"/>
    </row>
    <row r="358" spans="1:8" ht="15.75" customHeight="1" x14ac:dyDescent="0.25">
      <c r="A358" s="213" t="s">
        <v>530</v>
      </c>
      <c r="B358" s="214"/>
      <c r="C358" s="214"/>
      <c r="D358" s="214"/>
      <c r="E358" s="214"/>
      <c r="F358" s="214"/>
      <c r="G358" s="215"/>
    </row>
    <row r="359" spans="1:8" ht="15.75" customHeight="1" x14ac:dyDescent="0.25">
      <c r="A359" s="163" t="s">
        <v>532</v>
      </c>
      <c r="B359" s="157"/>
      <c r="C359" s="157"/>
      <c r="D359" s="157"/>
      <c r="E359" s="157"/>
      <c r="F359" s="157"/>
      <c r="G359" s="159"/>
    </row>
    <row r="360" spans="1:8" ht="15.75" customHeight="1" x14ac:dyDescent="0.25">
      <c r="A360" s="163" t="s">
        <v>533</v>
      </c>
      <c r="B360" s="157"/>
      <c r="C360" s="157"/>
      <c r="D360" s="157"/>
      <c r="E360" s="157"/>
      <c r="F360" s="157"/>
      <c r="G360" s="159"/>
    </row>
    <row r="361" spans="1:8" ht="15.75" customHeight="1" x14ac:dyDescent="0.25">
      <c r="A361" s="163" t="s">
        <v>534</v>
      </c>
      <c r="B361" s="157"/>
      <c r="C361" s="157"/>
      <c r="D361" s="157"/>
      <c r="E361" s="157"/>
      <c r="F361" s="157"/>
      <c r="G361" s="159"/>
    </row>
    <row r="362" spans="1:8" ht="15.75" customHeight="1" x14ac:dyDescent="0.25">
      <c r="A362" s="163" t="s">
        <v>535</v>
      </c>
      <c r="B362" s="157"/>
      <c r="C362" s="157"/>
      <c r="D362" s="157"/>
      <c r="E362" s="157"/>
      <c r="F362" s="157"/>
      <c r="G362" s="159"/>
    </row>
    <row r="363" spans="1:8" ht="15.75" customHeight="1" x14ac:dyDescent="0.25">
      <c r="A363" s="165" t="s">
        <v>536</v>
      </c>
      <c r="B363" s="167"/>
      <c r="C363" s="167"/>
      <c r="D363" s="167"/>
      <c r="E363" s="167"/>
      <c r="F363" s="167"/>
      <c r="G363" s="184"/>
    </row>
    <row r="364" spans="1:8" ht="15.75" customHeight="1" x14ac:dyDescent="0.25"/>
    <row r="365" spans="1:8" ht="24.75" hidden="1" customHeight="1" x14ac:dyDescent="0.3">
      <c r="A365" s="666" t="s">
        <v>690</v>
      </c>
      <c r="B365" s="471"/>
      <c r="C365" s="471"/>
      <c r="D365" s="471"/>
      <c r="E365" s="471"/>
      <c r="F365" s="471"/>
      <c r="G365" s="471"/>
      <c r="H365" s="486"/>
    </row>
    <row r="366" spans="1:8" ht="46.5" hidden="1" customHeight="1" x14ac:dyDescent="0.25">
      <c r="A366" s="153" t="s">
        <v>25</v>
      </c>
      <c r="B366" s="154" t="s">
        <v>691</v>
      </c>
      <c r="C366" s="216" t="s">
        <v>551</v>
      </c>
      <c r="D366" s="216" t="s">
        <v>552</v>
      </c>
      <c r="E366" s="216" t="s">
        <v>692</v>
      </c>
      <c r="F366" s="216" t="s">
        <v>693</v>
      </c>
      <c r="G366" s="216" t="s">
        <v>694</v>
      </c>
      <c r="H366" s="155" t="s">
        <v>642</v>
      </c>
    </row>
    <row r="367" spans="1:8" ht="15.75" hidden="1" customHeight="1" x14ac:dyDescent="0.25">
      <c r="A367" s="217" t="s">
        <v>530</v>
      </c>
      <c r="B367" s="198" t="s">
        <v>695</v>
      </c>
      <c r="C367" s="195" t="s">
        <v>696</v>
      </c>
      <c r="D367" s="195">
        <v>100</v>
      </c>
      <c r="E367" s="195">
        <v>60000</v>
      </c>
      <c r="F367" s="195">
        <v>17724</v>
      </c>
      <c r="G367" s="195">
        <f t="shared" ref="G367:G372" si="11">F367/E367</f>
        <v>0.2954</v>
      </c>
      <c r="H367" s="218" t="s">
        <v>697</v>
      </c>
    </row>
    <row r="368" spans="1:8" ht="15.75" hidden="1" customHeight="1" x14ac:dyDescent="0.25">
      <c r="A368" s="217" t="s">
        <v>532</v>
      </c>
      <c r="B368" s="198" t="s">
        <v>695</v>
      </c>
      <c r="C368" s="195" t="s">
        <v>696</v>
      </c>
      <c r="D368" s="195">
        <v>100</v>
      </c>
      <c r="E368" s="195">
        <v>60000</v>
      </c>
      <c r="F368" s="195">
        <v>32100</v>
      </c>
      <c r="G368" s="219">
        <f t="shared" si="11"/>
        <v>0.53500000000000003</v>
      </c>
      <c r="H368" s="218" t="s">
        <v>698</v>
      </c>
    </row>
    <row r="369" spans="1:8" ht="15.75" hidden="1" customHeight="1" x14ac:dyDescent="0.25">
      <c r="A369" s="217" t="s">
        <v>533</v>
      </c>
      <c r="B369" s="198" t="s">
        <v>695</v>
      </c>
      <c r="C369" s="195" t="s">
        <v>696</v>
      </c>
      <c r="D369" s="195">
        <v>100</v>
      </c>
      <c r="E369" s="195">
        <v>60000</v>
      </c>
      <c r="F369" s="195">
        <v>55482</v>
      </c>
      <c r="G369" s="219">
        <f t="shared" si="11"/>
        <v>0.92469999999999997</v>
      </c>
      <c r="H369" s="218" t="s">
        <v>699</v>
      </c>
    </row>
    <row r="370" spans="1:8" ht="15.75" hidden="1" customHeight="1" x14ac:dyDescent="0.25">
      <c r="A370" s="217" t="s">
        <v>534</v>
      </c>
      <c r="B370" s="198" t="s">
        <v>695</v>
      </c>
      <c r="C370" s="195" t="s">
        <v>696</v>
      </c>
      <c r="D370" s="195">
        <v>100</v>
      </c>
      <c r="E370" s="195">
        <v>60000</v>
      </c>
      <c r="F370" s="195">
        <v>79443</v>
      </c>
      <c r="G370" s="219">
        <f t="shared" si="11"/>
        <v>1.3240499999999999</v>
      </c>
      <c r="H370" s="218" t="s">
        <v>700</v>
      </c>
    </row>
    <row r="371" spans="1:8" ht="15.75" hidden="1" customHeight="1" x14ac:dyDescent="0.25">
      <c r="A371" s="217" t="s">
        <v>535</v>
      </c>
      <c r="B371" s="198" t="s">
        <v>695</v>
      </c>
      <c r="C371" s="195" t="s">
        <v>696</v>
      </c>
      <c r="D371" s="195">
        <v>100</v>
      </c>
      <c r="E371" s="195">
        <v>60000</v>
      </c>
      <c r="F371" s="195">
        <v>92291</v>
      </c>
      <c r="G371" s="219">
        <f t="shared" si="11"/>
        <v>1.5381833333333332</v>
      </c>
      <c r="H371" s="218" t="s">
        <v>701</v>
      </c>
    </row>
    <row r="372" spans="1:8" ht="15.75" hidden="1" customHeight="1" x14ac:dyDescent="0.25">
      <c r="A372" s="161" t="s">
        <v>536</v>
      </c>
      <c r="B372" s="198" t="s">
        <v>695</v>
      </c>
      <c r="C372" s="195" t="s">
        <v>696</v>
      </c>
      <c r="D372" s="195">
        <v>100</v>
      </c>
      <c r="E372" s="195">
        <v>97717</v>
      </c>
      <c r="F372" s="195">
        <v>97717</v>
      </c>
      <c r="G372" s="219">
        <f t="shared" si="11"/>
        <v>1</v>
      </c>
      <c r="H372" s="218" t="s">
        <v>702</v>
      </c>
    </row>
    <row r="373" spans="1:8" ht="15.75" hidden="1" customHeight="1" x14ac:dyDescent="0.25"/>
    <row r="374" spans="1:8" ht="25.5" hidden="1" customHeight="1" x14ac:dyDescent="0.3">
      <c r="A374" s="666" t="s">
        <v>703</v>
      </c>
      <c r="B374" s="471"/>
      <c r="C374" s="471"/>
      <c r="D374" s="471"/>
      <c r="E374" s="471"/>
      <c r="F374" s="471"/>
      <c r="G374" s="471"/>
      <c r="H374" s="486"/>
    </row>
    <row r="375" spans="1:8" ht="53.25" hidden="1" customHeight="1" x14ac:dyDescent="0.25">
      <c r="A375" s="153" t="s">
        <v>26</v>
      </c>
      <c r="B375" s="154" t="s">
        <v>691</v>
      </c>
      <c r="C375" s="216" t="s">
        <v>551</v>
      </c>
      <c r="D375" s="216" t="s">
        <v>576</v>
      </c>
      <c r="E375" s="216" t="s">
        <v>704</v>
      </c>
      <c r="F375" s="216" t="s">
        <v>705</v>
      </c>
      <c r="G375" s="216" t="s">
        <v>706</v>
      </c>
      <c r="H375" s="155" t="s">
        <v>642</v>
      </c>
    </row>
    <row r="376" spans="1:8" ht="15.75" hidden="1" customHeight="1" x14ac:dyDescent="0.25">
      <c r="A376" s="168" t="s">
        <v>538</v>
      </c>
      <c r="B376" s="198" t="s">
        <v>695</v>
      </c>
      <c r="C376" s="195" t="s">
        <v>696</v>
      </c>
      <c r="D376" s="178">
        <v>100</v>
      </c>
      <c r="E376" s="178">
        <v>462000</v>
      </c>
      <c r="F376" s="178">
        <v>12976</v>
      </c>
      <c r="G376" s="220">
        <f t="shared" ref="G376:G387" si="12">F376/E376</f>
        <v>2.8086580086580087E-2</v>
      </c>
      <c r="H376" s="176" t="s">
        <v>707</v>
      </c>
    </row>
    <row r="377" spans="1:8" ht="142.5" hidden="1" customHeight="1" x14ac:dyDescent="0.25">
      <c r="A377" s="168" t="s">
        <v>539</v>
      </c>
      <c r="B377" s="198" t="s">
        <v>695</v>
      </c>
      <c r="C377" s="195" t="s">
        <v>696</v>
      </c>
      <c r="D377" s="178">
        <v>100</v>
      </c>
      <c r="E377" s="178">
        <v>462000</v>
      </c>
      <c r="F377" s="178">
        <v>30953</v>
      </c>
      <c r="G377" s="220">
        <f t="shared" si="12"/>
        <v>6.6997835497835501E-2</v>
      </c>
      <c r="H377" s="176" t="s">
        <v>708</v>
      </c>
    </row>
    <row r="378" spans="1:8" ht="15.75" hidden="1" customHeight="1" x14ac:dyDescent="0.25">
      <c r="A378" s="168" t="s">
        <v>540</v>
      </c>
      <c r="B378" s="198" t="s">
        <v>695</v>
      </c>
      <c r="C378" s="195" t="s">
        <v>696</v>
      </c>
      <c r="D378" s="178">
        <v>100</v>
      </c>
      <c r="E378" s="178">
        <v>462000</v>
      </c>
      <c r="F378" s="178">
        <v>77440</v>
      </c>
      <c r="G378" s="220">
        <f t="shared" si="12"/>
        <v>0.16761904761904761</v>
      </c>
      <c r="H378" s="176" t="s">
        <v>709</v>
      </c>
    </row>
    <row r="379" spans="1:8" ht="119.25" hidden="1" customHeight="1" x14ac:dyDescent="0.25">
      <c r="A379" s="163" t="s">
        <v>541</v>
      </c>
      <c r="B379" s="198" t="s">
        <v>695</v>
      </c>
      <c r="C379" s="195" t="s">
        <v>696</v>
      </c>
      <c r="D379" s="178">
        <v>100</v>
      </c>
      <c r="E379" s="178">
        <v>462000</v>
      </c>
      <c r="F379" s="178">
        <v>130976</v>
      </c>
      <c r="G379" s="220">
        <f t="shared" si="12"/>
        <v>0.28349783549783547</v>
      </c>
      <c r="H379" s="176" t="s">
        <v>710</v>
      </c>
    </row>
    <row r="380" spans="1:8" ht="15.75" hidden="1" customHeight="1" x14ac:dyDescent="0.25">
      <c r="A380" s="163" t="s">
        <v>542</v>
      </c>
      <c r="B380" s="198" t="s">
        <v>695</v>
      </c>
      <c r="C380" s="195" t="s">
        <v>696</v>
      </c>
      <c r="D380" s="178">
        <v>100</v>
      </c>
      <c r="E380" s="178">
        <v>462000</v>
      </c>
      <c r="F380" s="178">
        <v>175047</v>
      </c>
      <c r="G380" s="220">
        <f t="shared" si="12"/>
        <v>0.37888961038961039</v>
      </c>
      <c r="H380" s="176" t="s">
        <v>711</v>
      </c>
    </row>
    <row r="381" spans="1:8" ht="104.25" hidden="1" customHeight="1" x14ac:dyDescent="0.25">
      <c r="A381" s="163" t="s">
        <v>543</v>
      </c>
      <c r="B381" s="198" t="s">
        <v>695</v>
      </c>
      <c r="C381" s="195" t="s">
        <v>696</v>
      </c>
      <c r="D381" s="178">
        <v>100</v>
      </c>
      <c r="E381" s="178">
        <v>462000</v>
      </c>
      <c r="F381" s="178">
        <v>232222</v>
      </c>
      <c r="G381" s="220">
        <f t="shared" si="12"/>
        <v>0.50264502164502167</v>
      </c>
      <c r="H381" s="176" t="s">
        <v>712</v>
      </c>
    </row>
    <row r="382" spans="1:8" ht="15.75" hidden="1" customHeight="1" x14ac:dyDescent="0.25">
      <c r="A382" s="163" t="s">
        <v>530</v>
      </c>
      <c r="B382" s="198" t="s">
        <v>695</v>
      </c>
      <c r="C382" s="195" t="s">
        <v>696</v>
      </c>
      <c r="D382" s="178">
        <v>100</v>
      </c>
      <c r="E382" s="178">
        <v>462000</v>
      </c>
      <c r="F382" s="178">
        <v>286904</v>
      </c>
      <c r="G382" s="220">
        <f t="shared" si="12"/>
        <v>0.621004329004329</v>
      </c>
      <c r="H382" s="176" t="s">
        <v>713</v>
      </c>
    </row>
    <row r="383" spans="1:8" ht="15.75" hidden="1" customHeight="1" x14ac:dyDescent="0.25">
      <c r="A383" s="163" t="s">
        <v>532</v>
      </c>
      <c r="B383" s="198" t="s">
        <v>695</v>
      </c>
      <c r="C383" s="195" t="s">
        <v>696</v>
      </c>
      <c r="D383" s="178">
        <v>100</v>
      </c>
      <c r="E383" s="178">
        <v>462000</v>
      </c>
      <c r="F383" s="178">
        <v>354323</v>
      </c>
      <c r="G383" s="220">
        <f t="shared" si="12"/>
        <v>0.76693290043290041</v>
      </c>
      <c r="H383" s="176" t="s">
        <v>714</v>
      </c>
    </row>
    <row r="384" spans="1:8" ht="15.75" hidden="1" customHeight="1" x14ac:dyDescent="0.25">
      <c r="A384" s="163" t="s">
        <v>533</v>
      </c>
      <c r="B384" s="198" t="s">
        <v>695</v>
      </c>
      <c r="C384" s="195" t="s">
        <v>696</v>
      </c>
      <c r="D384" s="178">
        <v>100</v>
      </c>
      <c r="E384" s="178">
        <v>462000</v>
      </c>
      <c r="F384" s="178">
        <v>428784</v>
      </c>
      <c r="G384" s="220">
        <f t="shared" si="12"/>
        <v>0.9281038961038961</v>
      </c>
      <c r="H384" s="176" t="s">
        <v>715</v>
      </c>
    </row>
    <row r="385" spans="1:8" ht="15.75" hidden="1" customHeight="1" x14ac:dyDescent="0.25">
      <c r="A385" s="163" t="s">
        <v>534</v>
      </c>
      <c r="B385" s="198" t="s">
        <v>695</v>
      </c>
      <c r="C385" s="195" t="s">
        <v>696</v>
      </c>
      <c r="D385" s="178">
        <v>100</v>
      </c>
      <c r="E385" s="178">
        <v>462000</v>
      </c>
      <c r="F385" s="178">
        <v>473584</v>
      </c>
      <c r="G385" s="220">
        <f t="shared" si="12"/>
        <v>1.025073593073593</v>
      </c>
      <c r="H385" s="176" t="s">
        <v>716</v>
      </c>
    </row>
    <row r="386" spans="1:8" ht="15.75" hidden="1" customHeight="1" x14ac:dyDescent="0.25">
      <c r="A386" s="163" t="s">
        <v>535</v>
      </c>
      <c r="B386" s="198" t="s">
        <v>695</v>
      </c>
      <c r="C386" s="195" t="s">
        <v>696</v>
      </c>
      <c r="D386" s="178">
        <v>100</v>
      </c>
      <c r="E386" s="178">
        <v>465000</v>
      </c>
      <c r="F386" s="178">
        <v>513848</v>
      </c>
      <c r="G386" s="220">
        <f t="shared" si="12"/>
        <v>1.1050494623655913</v>
      </c>
      <c r="H386" s="176" t="s">
        <v>717</v>
      </c>
    </row>
    <row r="387" spans="1:8" ht="15.75" hidden="1" customHeight="1" x14ac:dyDescent="0.25">
      <c r="A387" s="165" t="s">
        <v>536</v>
      </c>
      <c r="B387" s="198" t="s">
        <v>695</v>
      </c>
      <c r="C387" s="195" t="s">
        <v>696</v>
      </c>
      <c r="D387" s="178">
        <v>100</v>
      </c>
      <c r="E387" s="178">
        <v>465000</v>
      </c>
      <c r="F387" s="178">
        <v>520951</v>
      </c>
      <c r="G387" s="220">
        <f t="shared" si="12"/>
        <v>1.1203247311827957</v>
      </c>
      <c r="H387" s="176" t="s">
        <v>718</v>
      </c>
    </row>
    <row r="388" spans="1:8" ht="15.75" hidden="1" customHeight="1" x14ac:dyDescent="0.25"/>
    <row r="389" spans="1:8" ht="15.75" hidden="1" customHeight="1" x14ac:dyDescent="0.3">
      <c r="A389" s="666" t="s">
        <v>719</v>
      </c>
      <c r="B389" s="471"/>
      <c r="C389" s="471"/>
      <c r="D389" s="471"/>
      <c r="E389" s="471"/>
      <c r="F389" s="471"/>
      <c r="G389" s="471"/>
      <c r="H389" s="486"/>
    </row>
    <row r="390" spans="1:8" ht="54.75" hidden="1" customHeight="1" x14ac:dyDescent="0.25">
      <c r="A390" s="153" t="s">
        <v>27</v>
      </c>
      <c r="B390" s="154" t="s">
        <v>691</v>
      </c>
      <c r="C390" s="216" t="s">
        <v>551</v>
      </c>
      <c r="D390" s="216" t="s">
        <v>593</v>
      </c>
      <c r="E390" s="216" t="s">
        <v>720</v>
      </c>
      <c r="F390" s="216" t="s">
        <v>721</v>
      </c>
      <c r="G390" s="216" t="s">
        <v>722</v>
      </c>
      <c r="H390" s="155" t="s">
        <v>642</v>
      </c>
    </row>
    <row r="391" spans="1:8" ht="15.75" hidden="1" customHeight="1" x14ac:dyDescent="0.25">
      <c r="A391" s="168" t="s">
        <v>538</v>
      </c>
      <c r="B391" s="198" t="s">
        <v>695</v>
      </c>
      <c r="C391" s="195" t="s">
        <v>696</v>
      </c>
      <c r="D391" s="178">
        <v>100</v>
      </c>
      <c r="E391" s="178">
        <v>601000</v>
      </c>
      <c r="F391" s="178">
        <v>4831</v>
      </c>
      <c r="G391" s="220">
        <f t="shared" ref="G391:G402" si="13">F391/E391</f>
        <v>8.0382695507487528E-3</v>
      </c>
      <c r="H391" s="176" t="s">
        <v>723</v>
      </c>
    </row>
    <row r="392" spans="1:8" ht="15.75" hidden="1" customHeight="1" x14ac:dyDescent="0.25">
      <c r="A392" s="168" t="s">
        <v>539</v>
      </c>
      <c r="B392" s="198" t="s">
        <v>695</v>
      </c>
      <c r="C392" s="195" t="s">
        <v>696</v>
      </c>
      <c r="D392" s="178">
        <v>100</v>
      </c>
      <c r="E392" s="178">
        <v>601000</v>
      </c>
      <c r="F392" s="178">
        <v>50118</v>
      </c>
      <c r="G392" s="179">
        <f t="shared" si="13"/>
        <v>8.3391014975041602E-2</v>
      </c>
      <c r="H392" s="176" t="s">
        <v>724</v>
      </c>
    </row>
    <row r="393" spans="1:8" ht="132" hidden="1" customHeight="1" x14ac:dyDescent="0.25">
      <c r="A393" s="168" t="s">
        <v>540</v>
      </c>
      <c r="B393" s="198" t="s">
        <v>695</v>
      </c>
      <c r="C393" s="195" t="s">
        <v>696</v>
      </c>
      <c r="D393" s="178">
        <v>100</v>
      </c>
      <c r="E393" s="178">
        <v>601000</v>
      </c>
      <c r="F393" s="178">
        <v>122422</v>
      </c>
      <c r="G393" s="179">
        <f t="shared" si="13"/>
        <v>0.20369717138103161</v>
      </c>
      <c r="H393" s="176" t="s">
        <v>725</v>
      </c>
    </row>
    <row r="394" spans="1:8" ht="15.75" hidden="1" customHeight="1" x14ac:dyDescent="0.25">
      <c r="A394" s="163" t="s">
        <v>541</v>
      </c>
      <c r="B394" s="198" t="s">
        <v>695</v>
      </c>
      <c r="C394" s="195" t="s">
        <v>696</v>
      </c>
      <c r="D394" s="178">
        <v>100</v>
      </c>
      <c r="E394" s="178">
        <v>601000</v>
      </c>
      <c r="F394" s="178">
        <v>183046</v>
      </c>
      <c r="G394" s="179">
        <f t="shared" si="13"/>
        <v>0.30456905158069886</v>
      </c>
      <c r="H394" s="176" t="s">
        <v>726</v>
      </c>
    </row>
    <row r="395" spans="1:8" ht="15.75" hidden="1" customHeight="1" x14ac:dyDescent="0.25">
      <c r="A395" s="163" t="s">
        <v>542</v>
      </c>
      <c r="B395" s="198" t="s">
        <v>695</v>
      </c>
      <c r="C395" s="195" t="s">
        <v>696</v>
      </c>
      <c r="D395" s="178">
        <v>100</v>
      </c>
      <c r="E395" s="178">
        <v>601000</v>
      </c>
      <c r="F395" s="178">
        <v>276778</v>
      </c>
      <c r="G395" s="179">
        <f t="shared" si="13"/>
        <v>0.46052911813643926</v>
      </c>
      <c r="H395" s="176" t="s">
        <v>727</v>
      </c>
    </row>
    <row r="396" spans="1:8" ht="15.75" hidden="1" customHeight="1" x14ac:dyDescent="0.25">
      <c r="A396" s="163" t="s">
        <v>543</v>
      </c>
      <c r="B396" s="198" t="s">
        <v>695</v>
      </c>
      <c r="C396" s="195" t="s">
        <v>696</v>
      </c>
      <c r="D396" s="178">
        <v>100</v>
      </c>
      <c r="E396" s="178">
        <v>601000</v>
      </c>
      <c r="F396" s="178">
        <v>379521</v>
      </c>
      <c r="G396" s="179">
        <f t="shared" si="13"/>
        <v>0.6314825291181364</v>
      </c>
      <c r="H396" s="176" t="s">
        <v>728</v>
      </c>
    </row>
    <row r="397" spans="1:8" ht="15.75" hidden="1" customHeight="1" x14ac:dyDescent="0.25">
      <c r="A397" s="163" t="s">
        <v>530</v>
      </c>
      <c r="B397" s="198" t="s">
        <v>695</v>
      </c>
      <c r="C397" s="195" t="s">
        <v>696</v>
      </c>
      <c r="D397" s="178">
        <v>100</v>
      </c>
      <c r="E397" s="178">
        <v>601000</v>
      </c>
      <c r="F397" s="178">
        <v>447718</v>
      </c>
      <c r="G397" s="179">
        <f t="shared" si="13"/>
        <v>0.74495507487520796</v>
      </c>
      <c r="H397" s="176" t="s">
        <v>729</v>
      </c>
    </row>
    <row r="398" spans="1:8" ht="15.75" hidden="1" customHeight="1" x14ac:dyDescent="0.25">
      <c r="A398" s="163" t="s">
        <v>532</v>
      </c>
      <c r="B398" s="198" t="s">
        <v>695</v>
      </c>
      <c r="C398" s="195" t="s">
        <v>696</v>
      </c>
      <c r="D398" s="178">
        <v>100</v>
      </c>
      <c r="E398" s="178">
        <v>601000</v>
      </c>
      <c r="F398" s="178">
        <v>534219</v>
      </c>
      <c r="G398" s="179">
        <f t="shared" si="13"/>
        <v>0.88888352745424293</v>
      </c>
      <c r="H398" s="176" t="s">
        <v>730</v>
      </c>
    </row>
    <row r="399" spans="1:8" ht="15.75" hidden="1" customHeight="1" x14ac:dyDescent="0.25">
      <c r="A399" s="163" t="s">
        <v>533</v>
      </c>
      <c r="B399" s="198" t="s">
        <v>695</v>
      </c>
      <c r="C399" s="195" t="s">
        <v>696</v>
      </c>
      <c r="D399" s="178">
        <v>100</v>
      </c>
      <c r="E399" s="178">
        <v>601000</v>
      </c>
      <c r="F399" s="178">
        <v>613301</v>
      </c>
      <c r="G399" s="179">
        <f t="shared" si="13"/>
        <v>1.0204675540765391</v>
      </c>
      <c r="H399" s="176" t="s">
        <v>731</v>
      </c>
    </row>
    <row r="400" spans="1:8" ht="15.75" hidden="1" customHeight="1" x14ac:dyDescent="0.25">
      <c r="A400" s="163" t="s">
        <v>534</v>
      </c>
      <c r="B400" s="198" t="s">
        <v>695</v>
      </c>
      <c r="C400" s="195" t="s">
        <v>696</v>
      </c>
      <c r="D400" s="178">
        <v>100</v>
      </c>
      <c r="E400" s="178">
        <v>601000</v>
      </c>
      <c r="F400" s="178">
        <v>654423</v>
      </c>
      <c r="G400" s="179">
        <f t="shared" si="13"/>
        <v>1.0888901830282862</v>
      </c>
      <c r="H400" s="176" t="s">
        <v>732</v>
      </c>
    </row>
    <row r="401" spans="1:8" ht="15.75" hidden="1" customHeight="1" x14ac:dyDescent="0.25">
      <c r="A401" s="163" t="s">
        <v>535</v>
      </c>
      <c r="B401" s="198" t="s">
        <v>695</v>
      </c>
      <c r="C401" s="195" t="s">
        <v>696</v>
      </c>
      <c r="D401" s="178">
        <v>100</v>
      </c>
      <c r="E401" s="178">
        <v>601000</v>
      </c>
      <c r="F401" s="178">
        <v>679091</v>
      </c>
      <c r="G401" s="179">
        <f t="shared" si="13"/>
        <v>1.1299351081530782</v>
      </c>
      <c r="H401" s="176" t="s">
        <v>733</v>
      </c>
    </row>
    <row r="402" spans="1:8" ht="15.75" hidden="1" customHeight="1" x14ac:dyDescent="0.25">
      <c r="A402" s="165" t="s">
        <v>536</v>
      </c>
      <c r="B402" s="198" t="s">
        <v>695</v>
      </c>
      <c r="C402" s="195" t="s">
        <v>696</v>
      </c>
      <c r="D402" s="178">
        <v>100</v>
      </c>
      <c r="E402" s="178">
        <v>601000</v>
      </c>
      <c r="F402" s="178">
        <v>683181</v>
      </c>
      <c r="G402" s="179">
        <f t="shared" si="13"/>
        <v>1.1367404326123127</v>
      </c>
      <c r="H402" s="176" t="s">
        <v>734</v>
      </c>
    </row>
    <row r="403" spans="1:8" ht="15.75" hidden="1" customHeight="1" x14ac:dyDescent="0.25"/>
    <row r="404" spans="1:8" ht="15.75" hidden="1" customHeight="1" x14ac:dyDescent="0.3">
      <c r="A404" s="666" t="s">
        <v>735</v>
      </c>
      <c r="B404" s="471"/>
      <c r="C404" s="471"/>
      <c r="D404" s="471"/>
      <c r="E404" s="471"/>
      <c r="F404" s="471"/>
      <c r="G404" s="471"/>
      <c r="H404" s="486"/>
    </row>
    <row r="405" spans="1:8" ht="52.5" hidden="1" customHeight="1" x14ac:dyDescent="0.25">
      <c r="A405" s="153" t="s">
        <v>28</v>
      </c>
      <c r="B405" s="154" t="s">
        <v>691</v>
      </c>
      <c r="C405" s="216" t="s">
        <v>551</v>
      </c>
      <c r="D405" s="216" t="s">
        <v>613</v>
      </c>
      <c r="E405" s="216" t="s">
        <v>736</v>
      </c>
      <c r="F405" s="216" t="s">
        <v>737</v>
      </c>
      <c r="G405" s="216" t="s">
        <v>738</v>
      </c>
      <c r="H405" s="155" t="s">
        <v>642</v>
      </c>
    </row>
    <row r="406" spans="1:8" ht="15.75" hidden="1" customHeight="1" x14ac:dyDescent="0.25">
      <c r="A406" s="221" t="s">
        <v>538</v>
      </c>
      <c r="B406" s="198" t="s">
        <v>695</v>
      </c>
      <c r="C406" s="195" t="s">
        <v>696</v>
      </c>
      <c r="D406" s="178">
        <v>100</v>
      </c>
      <c r="E406" s="178">
        <v>545049</v>
      </c>
      <c r="F406" s="178">
        <v>4399</v>
      </c>
      <c r="G406" s="179">
        <f t="shared" ref="G406:G418" si="14">F406/E406</f>
        <v>8.0708339984111518E-3</v>
      </c>
      <c r="H406" s="176" t="s">
        <v>739</v>
      </c>
    </row>
    <row r="407" spans="1:8" ht="15.75" hidden="1" customHeight="1" x14ac:dyDescent="0.25">
      <c r="A407" s="221" t="s">
        <v>539</v>
      </c>
      <c r="B407" s="198" t="s">
        <v>695</v>
      </c>
      <c r="C407" s="195" t="s">
        <v>696</v>
      </c>
      <c r="D407" s="178">
        <v>100</v>
      </c>
      <c r="E407" s="178">
        <v>545049</v>
      </c>
      <c r="F407" s="178">
        <v>27428</v>
      </c>
      <c r="G407" s="179">
        <f t="shared" si="14"/>
        <v>5.0322081133989789E-2</v>
      </c>
      <c r="H407" s="176" t="s">
        <v>740</v>
      </c>
    </row>
    <row r="408" spans="1:8" ht="15.75" hidden="1" customHeight="1" x14ac:dyDescent="0.25">
      <c r="A408" s="221" t="s">
        <v>540</v>
      </c>
      <c r="B408" s="198" t="s">
        <v>695</v>
      </c>
      <c r="C408" s="195" t="s">
        <v>696</v>
      </c>
      <c r="D408" s="178">
        <v>100</v>
      </c>
      <c r="E408" s="178">
        <v>545049</v>
      </c>
      <c r="F408" s="178">
        <v>93761</v>
      </c>
      <c r="G408" s="179">
        <f t="shared" si="14"/>
        <v>0.17202306581610094</v>
      </c>
      <c r="H408" s="176" t="s">
        <v>741</v>
      </c>
    </row>
    <row r="409" spans="1:8" ht="15.75" hidden="1" customHeight="1" x14ac:dyDescent="0.25">
      <c r="A409" s="221" t="s">
        <v>541</v>
      </c>
      <c r="B409" s="198" t="s">
        <v>695</v>
      </c>
      <c r="C409" s="195" t="s">
        <v>696</v>
      </c>
      <c r="D409" s="178">
        <v>100</v>
      </c>
      <c r="E409" s="178">
        <v>545049</v>
      </c>
      <c r="F409" s="178">
        <v>161898</v>
      </c>
      <c r="G409" s="179">
        <f t="shared" si="14"/>
        <v>0.2970338446635073</v>
      </c>
      <c r="H409" s="176" t="s">
        <v>742</v>
      </c>
    </row>
    <row r="410" spans="1:8" ht="71.25" hidden="1" customHeight="1" x14ac:dyDescent="0.25">
      <c r="A410" s="221" t="s">
        <v>542</v>
      </c>
      <c r="B410" s="198" t="s">
        <v>695</v>
      </c>
      <c r="C410" s="195" t="s">
        <v>696</v>
      </c>
      <c r="D410" s="178">
        <v>100</v>
      </c>
      <c r="E410" s="178">
        <v>545049</v>
      </c>
      <c r="F410" s="178">
        <v>248335</v>
      </c>
      <c r="G410" s="179">
        <f t="shared" si="14"/>
        <v>0.45561958649589301</v>
      </c>
      <c r="H410" s="182" t="s">
        <v>743</v>
      </c>
    </row>
    <row r="411" spans="1:8" ht="15.75" hidden="1" customHeight="1" x14ac:dyDescent="0.25">
      <c r="A411" s="664" t="s">
        <v>543</v>
      </c>
      <c r="B411" s="198" t="s">
        <v>695</v>
      </c>
      <c r="C411" s="195" t="s">
        <v>696</v>
      </c>
      <c r="D411" s="178">
        <v>100</v>
      </c>
      <c r="E411" s="178">
        <v>545049</v>
      </c>
      <c r="F411" s="178">
        <v>313580</v>
      </c>
      <c r="G411" s="179">
        <f t="shared" si="14"/>
        <v>0.57532442037321418</v>
      </c>
      <c r="H411" s="182" t="s">
        <v>744</v>
      </c>
    </row>
    <row r="412" spans="1:8" ht="16.5" hidden="1" customHeight="1" x14ac:dyDescent="0.25">
      <c r="A412" s="659"/>
      <c r="B412" s="157"/>
      <c r="C412" s="157"/>
      <c r="D412" s="157"/>
      <c r="E412" s="157"/>
      <c r="F412" s="157"/>
      <c r="G412" s="157" t="e">
        <f t="shared" si="14"/>
        <v>#DIV/0!</v>
      </c>
      <c r="H412" s="159"/>
    </row>
    <row r="413" spans="1:8" ht="15.75" hidden="1" customHeight="1" x14ac:dyDescent="0.25">
      <c r="A413" s="163" t="s">
        <v>530</v>
      </c>
      <c r="B413" s="198" t="s">
        <v>695</v>
      </c>
      <c r="C413" s="195" t="s">
        <v>696</v>
      </c>
      <c r="D413" s="178">
        <v>100</v>
      </c>
      <c r="E413" s="178">
        <v>545049</v>
      </c>
      <c r="F413" s="178">
        <v>366768</v>
      </c>
      <c r="G413" s="179">
        <f t="shared" si="14"/>
        <v>0.6729083073264972</v>
      </c>
      <c r="H413" s="182" t="s">
        <v>745</v>
      </c>
    </row>
    <row r="414" spans="1:8" ht="49.5" hidden="1" customHeight="1" x14ac:dyDescent="0.25">
      <c r="A414" s="163" t="s">
        <v>532</v>
      </c>
      <c r="B414" s="157"/>
      <c r="C414" s="157"/>
      <c r="D414" s="157"/>
      <c r="E414" s="157"/>
      <c r="F414" s="157"/>
      <c r="G414" s="157" t="e">
        <f t="shared" si="14"/>
        <v>#DIV/0!</v>
      </c>
      <c r="H414" s="159"/>
    </row>
    <row r="415" spans="1:8" ht="53.25" hidden="1" customHeight="1" x14ac:dyDescent="0.25">
      <c r="A415" s="168" t="s">
        <v>533</v>
      </c>
      <c r="B415" s="198" t="s">
        <v>695</v>
      </c>
      <c r="C415" s="195" t="s">
        <v>696</v>
      </c>
      <c r="D415" s="178">
        <v>100</v>
      </c>
      <c r="E415" s="178">
        <v>545049</v>
      </c>
      <c r="F415" s="178">
        <v>489742</v>
      </c>
      <c r="G415" s="179">
        <f t="shared" si="14"/>
        <v>0.89852838919069666</v>
      </c>
      <c r="H415" s="182" t="s">
        <v>746</v>
      </c>
    </row>
    <row r="416" spans="1:8" ht="40.5" hidden="1" customHeight="1" x14ac:dyDescent="0.25">
      <c r="A416" s="168" t="s">
        <v>534</v>
      </c>
      <c r="B416" s="198" t="s">
        <v>695</v>
      </c>
      <c r="C416" s="195" t="s">
        <v>696</v>
      </c>
      <c r="D416" s="178">
        <v>100</v>
      </c>
      <c r="E416" s="178">
        <v>545049</v>
      </c>
      <c r="F416" s="178">
        <v>527241</v>
      </c>
      <c r="G416" s="179">
        <f t="shared" si="14"/>
        <v>0.96732770815101032</v>
      </c>
      <c r="H416" s="182" t="s">
        <v>747</v>
      </c>
    </row>
    <row r="417" spans="1:8" ht="15.75" hidden="1" customHeight="1" x14ac:dyDescent="0.25">
      <c r="A417" s="222" t="s">
        <v>535</v>
      </c>
      <c r="B417" s="198" t="s">
        <v>695</v>
      </c>
      <c r="C417" s="195" t="s">
        <v>696</v>
      </c>
      <c r="D417" s="178">
        <v>100</v>
      </c>
      <c r="E417" s="178">
        <v>545049</v>
      </c>
      <c r="F417" s="178">
        <v>542696</v>
      </c>
      <c r="G417" s="179">
        <f t="shared" si="14"/>
        <v>0.99568295694515541</v>
      </c>
      <c r="H417" s="182" t="s">
        <v>748</v>
      </c>
    </row>
    <row r="418" spans="1:8" ht="15.75" hidden="1" customHeight="1" x14ac:dyDescent="0.25">
      <c r="A418" s="165" t="s">
        <v>536</v>
      </c>
      <c r="B418" s="167"/>
      <c r="C418" s="167"/>
      <c r="D418" s="167"/>
      <c r="E418" s="167"/>
      <c r="F418" s="167"/>
      <c r="G418" s="167" t="e">
        <f t="shared" si="14"/>
        <v>#DIV/0!</v>
      </c>
      <c r="H418" s="184"/>
    </row>
    <row r="419" spans="1:8" ht="15.75" customHeight="1" x14ac:dyDescent="0.25"/>
    <row r="420" spans="1:8" ht="20.25" customHeight="1" x14ac:dyDescent="0.3">
      <c r="A420" s="666" t="s">
        <v>749</v>
      </c>
      <c r="B420" s="471"/>
      <c r="C420" s="471"/>
      <c r="D420" s="471"/>
      <c r="E420" s="471"/>
      <c r="F420" s="471"/>
      <c r="G420" s="471"/>
      <c r="H420" s="486"/>
    </row>
    <row r="421" spans="1:8" ht="63.75" customHeight="1" x14ac:dyDescent="0.25">
      <c r="A421" s="153" t="s">
        <v>29</v>
      </c>
      <c r="B421" s="154" t="s">
        <v>691</v>
      </c>
      <c r="C421" s="216" t="s">
        <v>551</v>
      </c>
      <c r="D421" s="216" t="s">
        <v>631</v>
      </c>
      <c r="E421" s="216" t="s">
        <v>750</v>
      </c>
      <c r="F421" s="216" t="s">
        <v>751</v>
      </c>
      <c r="G421" s="216" t="s">
        <v>752</v>
      </c>
      <c r="H421" s="155" t="s">
        <v>642</v>
      </c>
    </row>
    <row r="422" spans="1:8" ht="15.75" customHeight="1" x14ac:dyDescent="0.25">
      <c r="A422" s="168" t="s">
        <v>538</v>
      </c>
      <c r="B422" s="198" t="s">
        <v>753</v>
      </c>
      <c r="C422" s="195" t="s">
        <v>696</v>
      </c>
      <c r="D422" s="178">
        <v>100</v>
      </c>
      <c r="E422" s="170">
        <v>156102</v>
      </c>
      <c r="F422" s="170">
        <v>6872</v>
      </c>
      <c r="G422" s="179">
        <f t="shared" ref="G422:G433" si="15">F422/E422</f>
        <v>4.4022498110209994E-2</v>
      </c>
      <c r="H422" s="182" t="s">
        <v>748</v>
      </c>
    </row>
    <row r="423" spans="1:8" ht="15.75" customHeight="1" x14ac:dyDescent="0.25">
      <c r="A423" s="168" t="s">
        <v>539</v>
      </c>
      <c r="B423" s="198" t="s">
        <v>753</v>
      </c>
      <c r="C423" s="195" t="s">
        <v>696</v>
      </c>
      <c r="D423" s="178">
        <v>100</v>
      </c>
      <c r="E423" s="170">
        <v>156102</v>
      </c>
      <c r="F423" s="170">
        <v>25563</v>
      </c>
      <c r="G423" s="179">
        <f t="shared" si="15"/>
        <v>0.1637583118730061</v>
      </c>
      <c r="H423" s="186" t="s">
        <v>754</v>
      </c>
    </row>
    <row r="424" spans="1:8" ht="15.75" customHeight="1" x14ac:dyDescent="0.25">
      <c r="A424" s="168" t="s">
        <v>540</v>
      </c>
      <c r="B424" s="198" t="s">
        <v>753</v>
      </c>
      <c r="C424" s="195" t="s">
        <v>696</v>
      </c>
      <c r="D424" s="178">
        <v>100</v>
      </c>
      <c r="E424" s="170">
        <v>156102</v>
      </c>
      <c r="F424" s="212">
        <f>GESTIÓN!$DV$13</f>
        <v>64877</v>
      </c>
      <c r="G424" s="223">
        <f t="shared" si="15"/>
        <v>0.41560646244122434</v>
      </c>
      <c r="H424" s="182" t="s">
        <v>755</v>
      </c>
    </row>
    <row r="425" spans="1:8" ht="15.75" customHeight="1" x14ac:dyDescent="0.25">
      <c r="A425" s="168" t="s">
        <v>541</v>
      </c>
      <c r="B425" s="157"/>
      <c r="C425" s="157"/>
      <c r="D425" s="157"/>
      <c r="E425" s="157"/>
      <c r="F425" s="157"/>
      <c r="G425" s="157" t="e">
        <f t="shared" si="15"/>
        <v>#DIV/0!</v>
      </c>
      <c r="H425" s="159"/>
    </row>
    <row r="426" spans="1:8" ht="15.75" customHeight="1" x14ac:dyDescent="0.25">
      <c r="A426" s="168" t="s">
        <v>542</v>
      </c>
      <c r="B426" s="157"/>
      <c r="C426" s="157"/>
      <c r="D426" s="157"/>
      <c r="E426" s="157"/>
      <c r="F426" s="157"/>
      <c r="G426" s="157" t="e">
        <f t="shared" si="15"/>
        <v>#DIV/0!</v>
      </c>
      <c r="H426" s="159"/>
    </row>
    <row r="427" spans="1:8" ht="15.75" customHeight="1" x14ac:dyDescent="0.25">
      <c r="A427" s="168" t="s">
        <v>543</v>
      </c>
      <c r="B427" s="157"/>
      <c r="C427" s="157"/>
      <c r="D427" s="157"/>
      <c r="E427" s="157"/>
      <c r="F427" s="157"/>
      <c r="G427" s="157" t="e">
        <f t="shared" si="15"/>
        <v>#DIV/0!</v>
      </c>
      <c r="H427" s="159"/>
    </row>
    <row r="428" spans="1:8" ht="15.75" customHeight="1" x14ac:dyDescent="0.25">
      <c r="A428" s="168" t="s">
        <v>530</v>
      </c>
      <c r="B428" s="157"/>
      <c r="C428" s="157"/>
      <c r="D428" s="157"/>
      <c r="E428" s="157"/>
      <c r="F428" s="157"/>
      <c r="G428" s="157" t="e">
        <f t="shared" si="15"/>
        <v>#DIV/0!</v>
      </c>
      <c r="H428" s="159"/>
    </row>
    <row r="429" spans="1:8" ht="15.75" customHeight="1" x14ac:dyDescent="0.25">
      <c r="A429" s="168" t="s">
        <v>532</v>
      </c>
      <c r="B429" s="157"/>
      <c r="C429" s="157"/>
      <c r="D429" s="157"/>
      <c r="E429" s="157"/>
      <c r="F429" s="157"/>
      <c r="G429" s="157" t="e">
        <f t="shared" si="15"/>
        <v>#DIV/0!</v>
      </c>
      <c r="H429" s="159"/>
    </row>
    <row r="430" spans="1:8" ht="15.75" customHeight="1" x14ac:dyDescent="0.25">
      <c r="A430" s="168" t="s">
        <v>533</v>
      </c>
      <c r="B430" s="157"/>
      <c r="C430" s="157"/>
      <c r="D430" s="157"/>
      <c r="E430" s="157"/>
      <c r="F430" s="157"/>
      <c r="G430" s="157" t="e">
        <f t="shared" si="15"/>
        <v>#DIV/0!</v>
      </c>
      <c r="H430" s="159"/>
    </row>
    <row r="431" spans="1:8" ht="15.75" customHeight="1" x14ac:dyDescent="0.25">
      <c r="A431" s="168" t="s">
        <v>534</v>
      </c>
      <c r="B431" s="157"/>
      <c r="C431" s="157"/>
      <c r="D431" s="157"/>
      <c r="E431" s="157"/>
      <c r="F431" s="157"/>
      <c r="G431" s="157" t="e">
        <f t="shared" si="15"/>
        <v>#DIV/0!</v>
      </c>
      <c r="H431" s="159"/>
    </row>
    <row r="432" spans="1:8" ht="15.75" customHeight="1" x14ac:dyDescent="0.25">
      <c r="A432" s="168" t="s">
        <v>535</v>
      </c>
      <c r="B432" s="157"/>
      <c r="C432" s="157"/>
      <c r="D432" s="157"/>
      <c r="E432" s="157"/>
      <c r="F432" s="157"/>
      <c r="G432" s="157" t="e">
        <f t="shared" si="15"/>
        <v>#DIV/0!</v>
      </c>
      <c r="H432" s="159"/>
    </row>
    <row r="433" spans="1:44" ht="15.75" customHeight="1" x14ac:dyDescent="0.25">
      <c r="A433" s="172" t="s">
        <v>536</v>
      </c>
      <c r="B433" s="167"/>
      <c r="C433" s="167"/>
      <c r="D433" s="167"/>
      <c r="E433" s="167"/>
      <c r="F433" s="167"/>
      <c r="G433" s="167" t="e">
        <f t="shared" si="15"/>
        <v>#DIV/0!</v>
      </c>
      <c r="H433" s="184"/>
    </row>
    <row r="434" spans="1:44" ht="26.25" customHeight="1" x14ac:dyDescent="0.25">
      <c r="A434" s="140" t="s">
        <v>188</v>
      </c>
      <c r="B434" s="135"/>
      <c r="C434" s="135"/>
      <c r="D434" s="135"/>
      <c r="E434" s="136"/>
      <c r="F434" s="136"/>
      <c r="G434" s="136"/>
      <c r="H434" s="136"/>
      <c r="I434" s="136"/>
      <c r="J434" s="136"/>
      <c r="K434" s="136"/>
      <c r="L434" s="136"/>
      <c r="M434" s="136"/>
      <c r="N434" s="136"/>
      <c r="O434" s="136"/>
      <c r="P434" s="136"/>
      <c r="Q434" s="136"/>
      <c r="R434" s="136"/>
      <c r="S434" s="136"/>
      <c r="T434" s="136"/>
      <c r="U434" s="136"/>
      <c r="V434" s="136"/>
      <c r="W434" s="136"/>
      <c r="X434" s="135"/>
      <c r="Y434" s="135"/>
      <c r="Z434" s="135"/>
      <c r="AA434" s="135"/>
      <c r="AB434" s="135"/>
      <c r="AC434" s="135"/>
      <c r="AD434" s="141" t="s">
        <v>756</v>
      </c>
      <c r="AE434" s="141"/>
      <c r="AF434" s="141"/>
      <c r="AG434" s="141"/>
      <c r="AH434" s="141"/>
      <c r="AI434" s="141"/>
      <c r="AJ434" s="142"/>
      <c r="AK434" s="142"/>
      <c r="AL434" s="143"/>
      <c r="AM434" s="143"/>
      <c r="AN434" s="143"/>
      <c r="AO434" s="143"/>
      <c r="AP434" s="143"/>
      <c r="AQ434" s="143"/>
      <c r="AR434" s="143"/>
    </row>
    <row r="435" spans="1:44" ht="26.25" customHeight="1" x14ac:dyDescent="0.25">
      <c r="A435" s="144" t="s">
        <v>189</v>
      </c>
      <c r="B435" s="655" t="s">
        <v>190</v>
      </c>
      <c r="C435" s="462"/>
      <c r="D435" s="463"/>
      <c r="E435" s="657" t="s">
        <v>191</v>
      </c>
      <c r="F435" s="462"/>
      <c r="G435" s="462"/>
      <c r="H435" s="462"/>
      <c r="I435" s="462"/>
      <c r="J435" s="462"/>
      <c r="K435" s="462"/>
      <c r="L435" s="462"/>
      <c r="M435" s="462"/>
      <c r="N435" s="662"/>
      <c r="O435" s="135"/>
      <c r="P435" s="135"/>
      <c r="Q435" s="135"/>
      <c r="R435" s="135"/>
      <c r="S435" s="135"/>
      <c r="T435" s="135"/>
      <c r="U435" s="135"/>
      <c r="V435" s="135"/>
      <c r="W435" s="135"/>
      <c r="X435" s="135"/>
      <c r="Y435" s="135"/>
      <c r="Z435" s="135"/>
      <c r="AA435" s="135"/>
      <c r="AB435" s="135"/>
      <c r="AC435" s="135"/>
      <c r="AD435" s="141"/>
      <c r="AE435" s="141"/>
      <c r="AF435" s="141"/>
      <c r="AG435" s="141"/>
      <c r="AH435" s="141"/>
      <c r="AI435" s="141"/>
      <c r="AJ435" s="142"/>
      <c r="AK435" s="142"/>
      <c r="AL435" s="141"/>
      <c r="AM435" s="141"/>
      <c r="AN435" s="141"/>
      <c r="AO435" s="141"/>
      <c r="AP435" s="141"/>
      <c r="AQ435" s="141"/>
      <c r="AR435" s="142"/>
    </row>
    <row r="436" spans="1:44" ht="32.25" customHeight="1" x14ac:dyDescent="0.25">
      <c r="A436" s="145">
        <v>13</v>
      </c>
      <c r="B436" s="653" t="s">
        <v>192</v>
      </c>
      <c r="C436" s="462"/>
      <c r="D436" s="463"/>
      <c r="E436" s="653" t="s">
        <v>193</v>
      </c>
      <c r="F436" s="462"/>
      <c r="G436" s="462"/>
      <c r="H436" s="462"/>
      <c r="I436" s="462"/>
      <c r="J436" s="462"/>
      <c r="K436" s="462"/>
      <c r="L436" s="462"/>
      <c r="M436" s="462"/>
      <c r="N436" s="462"/>
      <c r="O436" s="135"/>
      <c r="P436" s="135"/>
      <c r="Q436" s="135"/>
      <c r="R436" s="135"/>
      <c r="S436" s="135"/>
      <c r="T436" s="135"/>
      <c r="U436" s="135"/>
      <c r="V436" s="135"/>
      <c r="W436" s="135"/>
      <c r="X436" s="135"/>
      <c r="Y436" s="135"/>
      <c r="Z436" s="135"/>
      <c r="AA436" s="135"/>
      <c r="AB436" s="135"/>
      <c r="AC436" s="135"/>
      <c r="AD436" s="135"/>
      <c r="AE436" s="135"/>
      <c r="AF436" s="135"/>
      <c r="AG436" s="135"/>
      <c r="AH436" s="135"/>
      <c r="AI436" s="135"/>
      <c r="AJ436" s="139"/>
      <c r="AK436" s="139"/>
      <c r="AL436" s="135"/>
      <c r="AM436" s="135"/>
      <c r="AN436" s="135"/>
      <c r="AO436" s="135"/>
      <c r="AP436" s="135"/>
      <c r="AQ436" s="135"/>
      <c r="AR436" s="139"/>
    </row>
    <row r="437" spans="1:44" ht="32.25" customHeight="1" x14ac:dyDescent="0.25">
      <c r="A437" s="145">
        <v>14</v>
      </c>
      <c r="B437" s="653" t="s">
        <v>520</v>
      </c>
      <c r="C437" s="462"/>
      <c r="D437" s="463"/>
      <c r="E437" s="653" t="s">
        <v>195</v>
      </c>
      <c r="F437" s="462"/>
      <c r="G437" s="462"/>
      <c r="H437" s="462"/>
      <c r="I437" s="462"/>
      <c r="J437" s="462"/>
      <c r="K437" s="462"/>
      <c r="L437" s="462"/>
      <c r="M437" s="462"/>
      <c r="N437" s="462"/>
    </row>
  </sheetData>
  <mergeCells count="214">
    <mergeCell ref="A323:A324"/>
    <mergeCell ref="A319:A322"/>
    <mergeCell ref="A297:G297"/>
    <mergeCell ref="C270:C271"/>
    <mergeCell ref="C284:C286"/>
    <mergeCell ref="A325:A328"/>
    <mergeCell ref="B325:B327"/>
    <mergeCell ref="C325:C327"/>
    <mergeCell ref="B319:B321"/>
    <mergeCell ref="C319:C321"/>
    <mergeCell ref="A307:A310"/>
    <mergeCell ref="A303:A306"/>
    <mergeCell ref="A292:A295"/>
    <mergeCell ref="B307:B309"/>
    <mergeCell ref="C307:C309"/>
    <mergeCell ref="A311:A314"/>
    <mergeCell ref="B311:B313"/>
    <mergeCell ref="C311:C313"/>
    <mergeCell ref="C299:C301"/>
    <mergeCell ref="C315:C317"/>
    <mergeCell ref="A315:A318"/>
    <mergeCell ref="B315:B317"/>
    <mergeCell ref="B288:B290"/>
    <mergeCell ref="C288:C290"/>
    <mergeCell ref="A288:A291"/>
    <mergeCell ref="B292:B294"/>
    <mergeCell ref="C292:C294"/>
    <mergeCell ref="A299:A302"/>
    <mergeCell ref="B299:B301"/>
    <mergeCell ref="B303:B305"/>
    <mergeCell ref="C303:C305"/>
    <mergeCell ref="A261:A263"/>
    <mergeCell ref="A255:A257"/>
    <mergeCell ref="A258:A260"/>
    <mergeCell ref="B273:B274"/>
    <mergeCell ref="C273:C274"/>
    <mergeCell ref="A276:A279"/>
    <mergeCell ref="C267:C268"/>
    <mergeCell ref="A284:A287"/>
    <mergeCell ref="B284:B286"/>
    <mergeCell ref="A273:A275"/>
    <mergeCell ref="A270:A272"/>
    <mergeCell ref="B261:B262"/>
    <mergeCell ref="C261:C262"/>
    <mergeCell ref="A264:A266"/>
    <mergeCell ref="B264:B265"/>
    <mergeCell ref="C264:C265"/>
    <mergeCell ref="B276:B278"/>
    <mergeCell ref="C276:C278"/>
    <mergeCell ref="A267:A269"/>
    <mergeCell ref="B267:B268"/>
    <mergeCell ref="C280:C282"/>
    <mergeCell ref="A280:A283"/>
    <mergeCell ref="B280:B282"/>
    <mergeCell ref="B270:B271"/>
    <mergeCell ref="A5:B5"/>
    <mergeCell ref="C5:N5"/>
    <mergeCell ref="A7:H7"/>
    <mergeCell ref="A16:H16"/>
    <mergeCell ref="A31:H31"/>
    <mergeCell ref="A46:H46"/>
    <mergeCell ref="A78:A79"/>
    <mergeCell ref="A80:A81"/>
    <mergeCell ref="A82:A83"/>
    <mergeCell ref="A84:A85"/>
    <mergeCell ref="A91:N91"/>
    <mergeCell ref="A111:A112"/>
    <mergeCell ref="A113:A114"/>
    <mergeCell ref="A86:A87"/>
    <mergeCell ref="A88:A89"/>
    <mergeCell ref="A99:A100"/>
    <mergeCell ref="A93:A94"/>
    <mergeCell ref="A1:B3"/>
    <mergeCell ref="C1:N1"/>
    <mergeCell ref="C2:N2"/>
    <mergeCell ref="C3:G3"/>
    <mergeCell ref="H3:N3"/>
    <mergeCell ref="A4:B4"/>
    <mergeCell ref="C4:N4"/>
    <mergeCell ref="A61:H61"/>
    <mergeCell ref="A76:N76"/>
    <mergeCell ref="A95:A96"/>
    <mergeCell ref="A97:A98"/>
    <mergeCell ref="A101:A102"/>
    <mergeCell ref="A103:A104"/>
    <mergeCell ref="A105:A106"/>
    <mergeCell ref="A107:A108"/>
    <mergeCell ref="A109:A110"/>
    <mergeCell ref="A115:A116"/>
    <mergeCell ref="A119:A120"/>
    <mergeCell ref="A152:A153"/>
    <mergeCell ref="A154:A155"/>
    <mergeCell ref="A156:A157"/>
    <mergeCell ref="B195:B196"/>
    <mergeCell ref="C195:C196"/>
    <mergeCell ref="A158:A159"/>
    <mergeCell ref="A146:A147"/>
    <mergeCell ref="A160:A161"/>
    <mergeCell ref="A162:A163"/>
    <mergeCell ref="A173:A174"/>
    <mergeCell ref="A175:A176"/>
    <mergeCell ref="A195:A197"/>
    <mergeCell ref="A190:G190"/>
    <mergeCell ref="A192:A194"/>
    <mergeCell ref="B192:B193"/>
    <mergeCell ref="C192:C193"/>
    <mergeCell ref="A177:A178"/>
    <mergeCell ref="A117:N117"/>
    <mergeCell ref="A123:A124"/>
    <mergeCell ref="A121:A122"/>
    <mergeCell ref="A135:A136"/>
    <mergeCell ref="A137:A138"/>
    <mergeCell ref="A125:A126"/>
    <mergeCell ref="A127:A128"/>
    <mergeCell ref="A164:A165"/>
    <mergeCell ref="A166:A167"/>
    <mergeCell ref="A144:N144"/>
    <mergeCell ref="A171:N171"/>
    <mergeCell ref="A129:A130"/>
    <mergeCell ref="A131:A132"/>
    <mergeCell ref="A133:A134"/>
    <mergeCell ref="A139:A140"/>
    <mergeCell ref="A141:A142"/>
    <mergeCell ref="A148:A149"/>
    <mergeCell ref="A150:A151"/>
    <mergeCell ref="A207:A209"/>
    <mergeCell ref="B207:B208"/>
    <mergeCell ref="C207:C208"/>
    <mergeCell ref="A204:A206"/>
    <mergeCell ref="A198:A200"/>
    <mergeCell ref="A201:A203"/>
    <mergeCell ref="B222:B223"/>
    <mergeCell ref="C222:C223"/>
    <mergeCell ref="A213:A215"/>
    <mergeCell ref="B213:B214"/>
    <mergeCell ref="B216:B217"/>
    <mergeCell ref="C216:C217"/>
    <mergeCell ref="A211:G211"/>
    <mergeCell ref="B201:B202"/>
    <mergeCell ref="C201:C202"/>
    <mergeCell ref="B204:B205"/>
    <mergeCell ref="C204:C205"/>
    <mergeCell ref="B198:B199"/>
    <mergeCell ref="C198:C199"/>
    <mergeCell ref="A225:A227"/>
    <mergeCell ref="B225:B226"/>
    <mergeCell ref="C225:C226"/>
    <mergeCell ref="B219:B220"/>
    <mergeCell ref="C219:C220"/>
    <mergeCell ref="A222:A224"/>
    <mergeCell ref="C213:C214"/>
    <mergeCell ref="A228:A230"/>
    <mergeCell ref="B228:B229"/>
    <mergeCell ref="A219:A221"/>
    <mergeCell ref="A216:A218"/>
    <mergeCell ref="B234:B235"/>
    <mergeCell ref="C234:C235"/>
    <mergeCell ref="C228:C229"/>
    <mergeCell ref="A237:A239"/>
    <mergeCell ref="B237:B238"/>
    <mergeCell ref="B240:B241"/>
    <mergeCell ref="C240:C241"/>
    <mergeCell ref="A234:A236"/>
    <mergeCell ref="B243:B245"/>
    <mergeCell ref="C243:C245"/>
    <mergeCell ref="A231:A233"/>
    <mergeCell ref="B231:B232"/>
    <mergeCell ref="C231:C232"/>
    <mergeCell ref="A247:A250"/>
    <mergeCell ref="B247:B249"/>
    <mergeCell ref="C247:C249"/>
    <mergeCell ref="C237:C238"/>
    <mergeCell ref="A253:G253"/>
    <mergeCell ref="B255:B256"/>
    <mergeCell ref="C255:C256"/>
    <mergeCell ref="B258:B259"/>
    <mergeCell ref="C258:C259"/>
    <mergeCell ref="A243:A246"/>
    <mergeCell ref="A240:A242"/>
    <mergeCell ref="A333:A336"/>
    <mergeCell ref="A337:A340"/>
    <mergeCell ref="B337:B339"/>
    <mergeCell ref="C337:C339"/>
    <mergeCell ref="A348:A351"/>
    <mergeCell ref="B348:B350"/>
    <mergeCell ref="C348:C350"/>
    <mergeCell ref="B329:B331"/>
    <mergeCell ref="C329:C331"/>
    <mergeCell ref="A343:G343"/>
    <mergeCell ref="E348:E349"/>
    <mergeCell ref="F348:F349"/>
    <mergeCell ref="B333:B335"/>
    <mergeCell ref="C333:C335"/>
    <mergeCell ref="A329:A332"/>
    <mergeCell ref="E436:N436"/>
    <mergeCell ref="E437:N437"/>
    <mergeCell ref="E435:N435"/>
    <mergeCell ref="B345:B346"/>
    <mergeCell ref="A352:A354"/>
    <mergeCell ref="B352:B353"/>
    <mergeCell ref="A374:H374"/>
    <mergeCell ref="A389:H389"/>
    <mergeCell ref="A404:H404"/>
    <mergeCell ref="A420:H420"/>
    <mergeCell ref="C345:C346"/>
    <mergeCell ref="A365:H365"/>
    <mergeCell ref="G348:G349"/>
    <mergeCell ref="C352:C353"/>
    <mergeCell ref="A411:A412"/>
    <mergeCell ref="B436:D436"/>
    <mergeCell ref="B437:D437"/>
    <mergeCell ref="B435:D435"/>
    <mergeCell ref="D348:D349"/>
    <mergeCell ref="A345:A347"/>
  </mergeCells>
  <pageMargins left="0.7" right="0.7" top="0.75" bottom="0.75" header="0" footer="0"/>
  <pageSetup orientation="portrait"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K567"/>
  <sheetViews>
    <sheetView workbookViewId="0"/>
  </sheetViews>
  <sheetFormatPr baseColWidth="10" defaultColWidth="14.42578125" defaultRowHeight="15" customHeight="1" x14ac:dyDescent="0.25"/>
  <cols>
    <col min="1" max="1" width="16.42578125" customWidth="1"/>
    <col min="2" max="2" width="37.85546875" customWidth="1"/>
    <col min="3" max="3" width="19.140625" customWidth="1"/>
    <col min="4" max="4" width="22.7109375" customWidth="1"/>
    <col min="5" max="5" width="24.85546875" customWidth="1"/>
    <col min="6" max="6" width="20.28515625" customWidth="1"/>
    <col min="7" max="7" width="19.42578125" customWidth="1"/>
    <col min="8" max="8" width="15.42578125" customWidth="1"/>
    <col min="9" max="9" width="18.42578125" customWidth="1"/>
    <col min="10" max="10" width="15.140625" customWidth="1"/>
    <col min="11" max="11" width="10.7109375" customWidth="1"/>
    <col min="12" max="12" width="14.42578125" customWidth="1"/>
    <col min="13" max="13" width="14.140625" customWidth="1"/>
    <col min="14" max="14" width="34.28515625" customWidth="1"/>
    <col min="15" max="15" width="11.42578125" customWidth="1"/>
    <col min="16" max="37" width="10.7109375" customWidth="1"/>
  </cols>
  <sheetData>
    <row r="1" spans="1:15" ht="30" x14ac:dyDescent="0.25">
      <c r="A1" s="555"/>
      <c r="B1" s="478"/>
      <c r="C1" s="680" t="s">
        <v>0</v>
      </c>
      <c r="D1" s="471"/>
      <c r="E1" s="471"/>
      <c r="F1" s="471"/>
      <c r="G1" s="471"/>
      <c r="H1" s="471"/>
      <c r="I1" s="471"/>
      <c r="J1" s="471"/>
      <c r="K1" s="471"/>
      <c r="L1" s="471"/>
      <c r="M1" s="471"/>
      <c r="N1" s="486"/>
      <c r="O1" s="66"/>
    </row>
    <row r="2" spans="1:15" x14ac:dyDescent="0.25">
      <c r="A2" s="479"/>
      <c r="B2" s="481"/>
      <c r="C2" s="681" t="s">
        <v>521</v>
      </c>
      <c r="D2" s="560"/>
      <c r="E2" s="560"/>
      <c r="F2" s="560"/>
      <c r="G2" s="560"/>
      <c r="H2" s="560"/>
      <c r="I2" s="560"/>
      <c r="J2" s="560"/>
      <c r="K2" s="560"/>
      <c r="L2" s="560"/>
      <c r="M2" s="560"/>
      <c r="N2" s="561"/>
      <c r="O2" s="66"/>
    </row>
    <row r="3" spans="1:15" ht="26.25" x14ac:dyDescent="0.4">
      <c r="A3" s="482"/>
      <c r="B3" s="484"/>
      <c r="C3" s="697" t="s">
        <v>358</v>
      </c>
      <c r="D3" s="488"/>
      <c r="E3" s="488"/>
      <c r="F3" s="488"/>
      <c r="G3" s="488"/>
      <c r="H3" s="683" t="s">
        <v>757</v>
      </c>
      <c r="I3" s="474"/>
      <c r="J3" s="474"/>
      <c r="K3" s="474"/>
      <c r="L3" s="474"/>
      <c r="M3" s="474"/>
      <c r="N3" s="475"/>
      <c r="O3" s="66"/>
    </row>
    <row r="4" spans="1:15" x14ac:dyDescent="0.25">
      <c r="A4" s="684" t="s">
        <v>4</v>
      </c>
      <c r="B4" s="646"/>
      <c r="C4" s="698" t="s">
        <v>758</v>
      </c>
      <c r="D4" s="474"/>
      <c r="E4" s="474"/>
      <c r="F4" s="474"/>
      <c r="G4" s="474"/>
      <c r="H4" s="474"/>
      <c r="I4" s="474"/>
      <c r="J4" s="474"/>
      <c r="K4" s="474"/>
      <c r="L4" s="474"/>
      <c r="M4" s="474"/>
      <c r="N4" s="475"/>
      <c r="O4" s="66"/>
    </row>
    <row r="5" spans="1:15" x14ac:dyDescent="0.25">
      <c r="A5" s="686" t="s">
        <v>6</v>
      </c>
      <c r="B5" s="475"/>
      <c r="C5" s="715" t="s">
        <v>759</v>
      </c>
      <c r="D5" s="483"/>
      <c r="E5" s="483"/>
      <c r="F5" s="483"/>
      <c r="G5" s="483"/>
      <c r="H5" s="483"/>
      <c r="I5" s="483"/>
      <c r="J5" s="483"/>
      <c r="K5" s="483"/>
      <c r="L5" s="483"/>
      <c r="M5" s="483"/>
      <c r="N5" s="484"/>
      <c r="O5" s="66"/>
    </row>
    <row r="6" spans="1:15" x14ac:dyDescent="0.25">
      <c r="O6" s="66"/>
    </row>
    <row r="7" spans="1:15" ht="20.25" x14ac:dyDescent="0.25">
      <c r="A7" s="677" t="s">
        <v>522</v>
      </c>
      <c r="B7" s="471"/>
      <c r="C7" s="471"/>
      <c r="D7" s="471"/>
      <c r="E7" s="471"/>
      <c r="F7" s="471"/>
      <c r="G7" s="471"/>
      <c r="H7" s="486"/>
      <c r="O7" s="66"/>
    </row>
    <row r="8" spans="1:15" ht="25.5" x14ac:dyDescent="0.25">
      <c r="A8" s="224" t="s">
        <v>25</v>
      </c>
      <c r="B8" s="225" t="s">
        <v>523</v>
      </c>
      <c r="C8" s="225" t="s">
        <v>524</v>
      </c>
      <c r="D8" s="225" t="s">
        <v>525</v>
      </c>
      <c r="E8" s="225" t="s">
        <v>526</v>
      </c>
      <c r="F8" s="225" t="s">
        <v>527</v>
      </c>
      <c r="G8" s="225" t="s">
        <v>528</v>
      </c>
      <c r="H8" s="226" t="s">
        <v>529</v>
      </c>
      <c r="O8" s="66"/>
    </row>
    <row r="9" spans="1:15" x14ac:dyDescent="0.25">
      <c r="A9" s="704" t="s">
        <v>530</v>
      </c>
      <c r="B9" s="227" t="s">
        <v>760</v>
      </c>
      <c r="C9" s="228">
        <v>1709485448</v>
      </c>
      <c r="D9" s="228">
        <v>1709485448</v>
      </c>
      <c r="E9" s="699">
        <f>+[4]INVERSIÓN!J36</f>
        <v>15250000</v>
      </c>
      <c r="F9" s="716">
        <f>+E9</f>
        <v>15250000</v>
      </c>
      <c r="G9" s="718"/>
      <c r="H9" s="718"/>
      <c r="O9" s="66"/>
    </row>
    <row r="10" spans="1:15" x14ac:dyDescent="0.25">
      <c r="A10" s="521"/>
      <c r="B10" s="229" t="s">
        <v>761</v>
      </c>
      <c r="C10" s="230">
        <v>295362955</v>
      </c>
      <c r="D10" s="230">
        <v>295362955</v>
      </c>
      <c r="E10" s="503"/>
      <c r="F10" s="503"/>
      <c r="G10" s="503"/>
      <c r="H10" s="503"/>
      <c r="O10" s="66"/>
    </row>
    <row r="11" spans="1:15" x14ac:dyDescent="0.25">
      <c r="A11" s="521"/>
      <c r="B11" s="229" t="s">
        <v>762</v>
      </c>
      <c r="C11" s="230">
        <v>1241705000</v>
      </c>
      <c r="D11" s="230">
        <v>1241705000</v>
      </c>
      <c r="E11" s="503"/>
      <c r="F11" s="503"/>
      <c r="G11" s="503"/>
      <c r="H11" s="503"/>
      <c r="O11" s="66"/>
    </row>
    <row r="12" spans="1:15" x14ac:dyDescent="0.25">
      <c r="A12" s="521"/>
      <c r="B12" s="229" t="s">
        <v>763</v>
      </c>
      <c r="C12" s="230">
        <v>106931000</v>
      </c>
      <c r="D12" s="230">
        <v>106931000</v>
      </c>
      <c r="E12" s="503"/>
      <c r="F12" s="503"/>
      <c r="G12" s="503"/>
      <c r="H12" s="503"/>
      <c r="O12" s="66"/>
    </row>
    <row r="13" spans="1:15" x14ac:dyDescent="0.25">
      <c r="A13" s="525"/>
      <c r="B13" s="231" t="s">
        <v>764</v>
      </c>
      <c r="C13" s="232">
        <v>565789625</v>
      </c>
      <c r="D13" s="232">
        <v>565789625</v>
      </c>
      <c r="E13" s="592"/>
      <c r="F13" s="592"/>
      <c r="G13" s="592"/>
      <c r="H13" s="592"/>
      <c r="O13" s="66"/>
    </row>
    <row r="14" spans="1:15" x14ac:dyDescent="0.25">
      <c r="A14" s="704" t="s">
        <v>532</v>
      </c>
      <c r="B14" s="227" t="s">
        <v>760</v>
      </c>
      <c r="C14" s="228">
        <v>1709485448</v>
      </c>
      <c r="D14" s="228">
        <v>1709485448</v>
      </c>
      <c r="E14" s="699">
        <f>+[4]INVERSIÓN!L36</f>
        <v>741070000</v>
      </c>
      <c r="F14" s="699">
        <f>+E14</f>
        <v>741070000</v>
      </c>
      <c r="G14" s="700"/>
      <c r="H14" s="701"/>
      <c r="O14" s="66"/>
    </row>
    <row r="15" spans="1:15" x14ac:dyDescent="0.25">
      <c r="A15" s="521"/>
      <c r="B15" s="229" t="s">
        <v>761</v>
      </c>
      <c r="C15" s="230">
        <v>295362955</v>
      </c>
      <c r="D15" s="230">
        <v>295362955</v>
      </c>
      <c r="E15" s="503"/>
      <c r="F15" s="503"/>
      <c r="G15" s="503"/>
      <c r="H15" s="468"/>
      <c r="O15" s="66"/>
    </row>
    <row r="16" spans="1:15" x14ac:dyDescent="0.25">
      <c r="A16" s="521"/>
      <c r="B16" s="229" t="s">
        <v>762</v>
      </c>
      <c r="C16" s="230">
        <v>1241705000</v>
      </c>
      <c r="D16" s="230">
        <v>1241705000</v>
      </c>
      <c r="E16" s="503"/>
      <c r="F16" s="503"/>
      <c r="G16" s="503"/>
      <c r="H16" s="468"/>
      <c r="O16" s="66"/>
    </row>
    <row r="17" spans="1:15" x14ac:dyDescent="0.25">
      <c r="A17" s="521"/>
      <c r="B17" s="229" t="s">
        <v>763</v>
      </c>
      <c r="C17" s="230">
        <v>106931000</v>
      </c>
      <c r="D17" s="230">
        <v>106931000</v>
      </c>
      <c r="E17" s="503"/>
      <c r="F17" s="503"/>
      <c r="G17" s="503"/>
      <c r="H17" s="468"/>
      <c r="O17" s="66"/>
    </row>
    <row r="18" spans="1:15" x14ac:dyDescent="0.25">
      <c r="A18" s="525"/>
      <c r="B18" s="231" t="s">
        <v>764</v>
      </c>
      <c r="C18" s="232">
        <v>565789625</v>
      </c>
      <c r="D18" s="232">
        <v>565789625</v>
      </c>
      <c r="E18" s="592"/>
      <c r="F18" s="592"/>
      <c r="G18" s="592"/>
      <c r="H18" s="623"/>
      <c r="O18" s="66"/>
    </row>
    <row r="19" spans="1:15" x14ac:dyDescent="0.25">
      <c r="A19" s="704" t="s">
        <v>533</v>
      </c>
      <c r="B19" s="227" t="s">
        <v>760</v>
      </c>
      <c r="C19" s="228">
        <v>1709485448</v>
      </c>
      <c r="D19" s="228">
        <v>1709485448</v>
      </c>
      <c r="E19" s="699">
        <f>+[4]INVERSIÓN!N36</f>
        <v>786690347</v>
      </c>
      <c r="F19" s="699">
        <f>+E19</f>
        <v>786690347</v>
      </c>
      <c r="G19" s="700"/>
      <c r="H19" s="701"/>
      <c r="O19" s="66"/>
    </row>
    <row r="20" spans="1:15" x14ac:dyDescent="0.25">
      <c r="A20" s="521"/>
      <c r="B20" s="229" t="s">
        <v>761</v>
      </c>
      <c r="C20" s="230">
        <v>295362955</v>
      </c>
      <c r="D20" s="230">
        <v>295362955</v>
      </c>
      <c r="E20" s="503"/>
      <c r="F20" s="503"/>
      <c r="G20" s="503"/>
      <c r="H20" s="468"/>
      <c r="O20" s="66"/>
    </row>
    <row r="21" spans="1:15" ht="15.75" customHeight="1" x14ac:dyDescent="0.25">
      <c r="A21" s="521"/>
      <c r="B21" s="229" t="s">
        <v>762</v>
      </c>
      <c r="C21" s="230">
        <v>1241705000</v>
      </c>
      <c r="D21" s="230">
        <v>1241705000</v>
      </c>
      <c r="E21" s="503"/>
      <c r="F21" s="503"/>
      <c r="G21" s="503"/>
      <c r="H21" s="468"/>
      <c r="O21" s="66"/>
    </row>
    <row r="22" spans="1:15" ht="15.75" customHeight="1" x14ac:dyDescent="0.25">
      <c r="A22" s="521"/>
      <c r="B22" s="229" t="s">
        <v>763</v>
      </c>
      <c r="C22" s="230">
        <v>106931000</v>
      </c>
      <c r="D22" s="230">
        <v>106931000</v>
      </c>
      <c r="E22" s="503"/>
      <c r="F22" s="503"/>
      <c r="G22" s="503"/>
      <c r="H22" s="468"/>
      <c r="O22" s="66"/>
    </row>
    <row r="23" spans="1:15" ht="15.75" customHeight="1" x14ac:dyDescent="0.25">
      <c r="A23" s="525"/>
      <c r="B23" s="231" t="s">
        <v>764</v>
      </c>
      <c r="C23" s="232">
        <v>565789625</v>
      </c>
      <c r="D23" s="232">
        <v>565789625</v>
      </c>
      <c r="E23" s="592"/>
      <c r="F23" s="592"/>
      <c r="G23" s="592"/>
      <c r="H23" s="623"/>
      <c r="O23" s="66"/>
    </row>
    <row r="24" spans="1:15" ht="15.75" customHeight="1" x14ac:dyDescent="0.25">
      <c r="A24" s="704" t="s">
        <v>534</v>
      </c>
      <c r="B24" s="227" t="s">
        <v>760</v>
      </c>
      <c r="C24" s="228">
        <v>1709485448</v>
      </c>
      <c r="D24" s="228">
        <v>1709485448</v>
      </c>
      <c r="E24" s="699">
        <f>+[4]INVERSIÓN!P36</f>
        <v>793469102</v>
      </c>
      <c r="F24" s="699">
        <f>+[4]INVERSIÓN!P36</f>
        <v>793469102</v>
      </c>
      <c r="G24" s="700"/>
      <c r="H24" s="701"/>
      <c r="O24" s="66"/>
    </row>
    <row r="25" spans="1:15" ht="15.75" customHeight="1" x14ac:dyDescent="0.25">
      <c r="A25" s="521"/>
      <c r="B25" s="229" t="s">
        <v>761</v>
      </c>
      <c r="C25" s="230">
        <v>295362955</v>
      </c>
      <c r="D25" s="230">
        <v>295362955</v>
      </c>
      <c r="E25" s="503"/>
      <c r="F25" s="503"/>
      <c r="G25" s="503"/>
      <c r="H25" s="468"/>
      <c r="O25" s="66"/>
    </row>
    <row r="26" spans="1:15" ht="15.75" customHeight="1" x14ac:dyDescent="0.25">
      <c r="A26" s="521"/>
      <c r="B26" s="229" t="s">
        <v>762</v>
      </c>
      <c r="C26" s="230">
        <v>1241705000</v>
      </c>
      <c r="D26" s="230">
        <v>1241705000</v>
      </c>
      <c r="E26" s="503"/>
      <c r="F26" s="503"/>
      <c r="G26" s="503"/>
      <c r="H26" s="468"/>
      <c r="O26" s="66"/>
    </row>
    <row r="27" spans="1:15" ht="15.75" customHeight="1" x14ac:dyDescent="0.25">
      <c r="A27" s="521"/>
      <c r="B27" s="229" t="s">
        <v>763</v>
      </c>
      <c r="C27" s="230">
        <v>106931000</v>
      </c>
      <c r="D27" s="230">
        <v>106931000</v>
      </c>
      <c r="E27" s="503"/>
      <c r="F27" s="503"/>
      <c r="G27" s="503"/>
      <c r="H27" s="468"/>
      <c r="O27" s="66"/>
    </row>
    <row r="28" spans="1:15" ht="15.75" customHeight="1" x14ac:dyDescent="0.25">
      <c r="A28" s="521"/>
      <c r="B28" s="233" t="s">
        <v>764</v>
      </c>
      <c r="C28" s="234">
        <v>565789625</v>
      </c>
      <c r="D28" s="234">
        <v>565789625</v>
      </c>
      <c r="E28" s="503"/>
      <c r="F28" s="503"/>
      <c r="G28" s="503"/>
      <c r="H28" s="468"/>
      <c r="O28" s="66"/>
    </row>
    <row r="29" spans="1:15" ht="15.75" customHeight="1" x14ac:dyDescent="0.25">
      <c r="A29" s="704" t="s">
        <v>535</v>
      </c>
      <c r="B29" s="235" t="s">
        <v>760</v>
      </c>
      <c r="C29" s="228">
        <v>1709485448</v>
      </c>
      <c r="D29" s="228">
        <v>1709485448</v>
      </c>
      <c r="E29" s="699">
        <v>874824904</v>
      </c>
      <c r="F29" s="699">
        <v>874824904</v>
      </c>
      <c r="G29" s="700"/>
      <c r="H29" s="701"/>
      <c r="O29" s="66"/>
    </row>
    <row r="30" spans="1:15" ht="15.75" customHeight="1" x14ac:dyDescent="0.25">
      <c r="A30" s="521"/>
      <c r="B30" s="157" t="s">
        <v>761</v>
      </c>
      <c r="C30" s="230">
        <v>295362955</v>
      </c>
      <c r="D30" s="230">
        <v>295362955</v>
      </c>
      <c r="E30" s="503"/>
      <c r="F30" s="503"/>
      <c r="G30" s="503"/>
      <c r="H30" s="468"/>
      <c r="O30" s="66"/>
    </row>
    <row r="31" spans="1:15" ht="15.75" customHeight="1" x14ac:dyDescent="0.25">
      <c r="A31" s="521"/>
      <c r="B31" s="157" t="s">
        <v>762</v>
      </c>
      <c r="C31" s="230">
        <v>1241705000</v>
      </c>
      <c r="D31" s="230">
        <v>1241705000</v>
      </c>
      <c r="E31" s="503"/>
      <c r="F31" s="503"/>
      <c r="G31" s="503"/>
      <c r="H31" s="468"/>
      <c r="O31" s="66"/>
    </row>
    <row r="32" spans="1:15" ht="15.75" customHeight="1" x14ac:dyDescent="0.25">
      <c r="A32" s="521"/>
      <c r="B32" s="157" t="s">
        <v>763</v>
      </c>
      <c r="C32" s="230">
        <v>106931000</v>
      </c>
      <c r="D32" s="230">
        <v>106931000</v>
      </c>
      <c r="E32" s="503"/>
      <c r="F32" s="503"/>
      <c r="G32" s="503"/>
      <c r="H32" s="468"/>
      <c r="O32" s="66"/>
    </row>
    <row r="33" spans="1:15" ht="15.75" customHeight="1" x14ac:dyDescent="0.25">
      <c r="A33" s="525"/>
      <c r="B33" s="167" t="s">
        <v>764</v>
      </c>
      <c r="C33" s="232">
        <v>565789625</v>
      </c>
      <c r="D33" s="234">
        <v>565789625</v>
      </c>
      <c r="E33" s="592"/>
      <c r="F33" s="592"/>
      <c r="G33" s="592"/>
      <c r="H33" s="623"/>
      <c r="O33" s="66"/>
    </row>
    <row r="34" spans="1:15" ht="15.75" customHeight="1" x14ac:dyDescent="0.25">
      <c r="A34" s="704" t="s">
        <v>536</v>
      </c>
      <c r="B34" s="235" t="s">
        <v>760</v>
      </c>
      <c r="C34" s="236">
        <v>1709485448</v>
      </c>
      <c r="D34" s="237">
        <v>1369505401</v>
      </c>
      <c r="E34" s="712">
        <f>E276+E285+E294+E303</f>
        <v>3537554981</v>
      </c>
      <c r="F34" s="699">
        <v>675702343</v>
      </c>
      <c r="G34" s="702">
        <f>+F34</f>
        <v>675702343</v>
      </c>
      <c r="H34" s="703"/>
      <c r="O34" s="66"/>
    </row>
    <row r="35" spans="1:15" ht="15.75" customHeight="1" x14ac:dyDescent="0.25">
      <c r="A35" s="521"/>
      <c r="B35" s="157" t="s">
        <v>761</v>
      </c>
      <c r="C35" s="238">
        <v>295362955</v>
      </c>
      <c r="D35" s="239">
        <v>295362955</v>
      </c>
      <c r="E35" s="629"/>
      <c r="F35" s="503"/>
      <c r="G35" s="527"/>
      <c r="H35" s="494"/>
      <c r="O35" s="66"/>
    </row>
    <row r="36" spans="1:15" ht="15.75" customHeight="1" x14ac:dyDescent="0.25">
      <c r="A36" s="521"/>
      <c r="B36" s="157" t="s">
        <v>762</v>
      </c>
      <c r="C36" s="238">
        <v>1241705000</v>
      </c>
      <c r="D36" s="239">
        <v>1199966000</v>
      </c>
      <c r="E36" s="629"/>
      <c r="F36" s="503"/>
      <c r="G36" s="527"/>
      <c r="H36" s="494"/>
      <c r="O36" s="66"/>
    </row>
    <row r="37" spans="1:15" ht="15.75" customHeight="1" x14ac:dyDescent="0.25">
      <c r="A37" s="521"/>
      <c r="B37" s="157" t="s">
        <v>763</v>
      </c>
      <c r="C37" s="238">
        <v>106931000</v>
      </c>
      <c r="D37" s="239">
        <v>106931000</v>
      </c>
      <c r="E37" s="629"/>
      <c r="F37" s="503"/>
      <c r="G37" s="527"/>
      <c r="H37" s="494"/>
      <c r="O37" s="66"/>
    </row>
    <row r="38" spans="1:15" ht="15.75" customHeight="1" x14ac:dyDescent="0.25">
      <c r="A38" s="525"/>
      <c r="B38" s="167" t="s">
        <v>764</v>
      </c>
      <c r="C38" s="240">
        <v>565789625</v>
      </c>
      <c r="D38" s="241">
        <v>565789625</v>
      </c>
      <c r="E38" s="648"/>
      <c r="F38" s="592"/>
      <c r="G38" s="528"/>
      <c r="H38" s="530"/>
      <c r="O38" s="66"/>
    </row>
    <row r="39" spans="1:15" ht="15.75" customHeight="1" x14ac:dyDescent="0.25">
      <c r="O39" s="66"/>
    </row>
    <row r="40" spans="1:15" ht="15.75" customHeight="1" x14ac:dyDescent="0.25">
      <c r="A40" s="677" t="s">
        <v>537</v>
      </c>
      <c r="B40" s="471"/>
      <c r="C40" s="471"/>
      <c r="D40" s="471"/>
      <c r="E40" s="471"/>
      <c r="F40" s="471"/>
      <c r="G40" s="471"/>
      <c r="H40" s="486"/>
      <c r="O40" s="66"/>
    </row>
    <row r="41" spans="1:15" ht="15.75" customHeight="1" x14ac:dyDescent="0.25">
      <c r="A41" s="224" t="s">
        <v>26</v>
      </c>
      <c r="B41" s="225" t="s">
        <v>523</v>
      </c>
      <c r="C41" s="225" t="s">
        <v>524</v>
      </c>
      <c r="D41" s="225" t="s">
        <v>525</v>
      </c>
      <c r="E41" s="225" t="s">
        <v>526</v>
      </c>
      <c r="F41" s="225" t="s">
        <v>527</v>
      </c>
      <c r="G41" s="225" t="s">
        <v>528</v>
      </c>
      <c r="H41" s="226" t="s">
        <v>529</v>
      </c>
      <c r="O41" s="66"/>
    </row>
    <row r="42" spans="1:15" ht="15.75" customHeight="1" x14ac:dyDescent="0.25">
      <c r="A42" s="714" t="s">
        <v>538</v>
      </c>
      <c r="B42" s="242" t="s">
        <v>765</v>
      </c>
      <c r="C42" s="243">
        <v>2373758000</v>
      </c>
      <c r="D42" s="243">
        <v>2373758000</v>
      </c>
      <c r="E42" s="709">
        <v>0</v>
      </c>
      <c r="F42" s="709">
        <v>0</v>
      </c>
      <c r="G42" s="710"/>
      <c r="H42" s="711"/>
      <c r="O42" s="66"/>
    </row>
    <row r="43" spans="1:15" ht="15.75" customHeight="1" x14ac:dyDescent="0.25">
      <c r="A43" s="494"/>
      <c r="B43" s="244" t="s">
        <v>766</v>
      </c>
      <c r="C43" s="245">
        <v>5500000000</v>
      </c>
      <c r="D43" s="245">
        <v>5500000000</v>
      </c>
      <c r="E43" s="503"/>
      <c r="F43" s="503"/>
      <c r="G43" s="503"/>
      <c r="H43" s="468"/>
      <c r="O43" s="66"/>
    </row>
    <row r="44" spans="1:15" ht="15.75" customHeight="1" x14ac:dyDescent="0.25">
      <c r="A44" s="494"/>
      <c r="B44" s="244" t="s">
        <v>767</v>
      </c>
      <c r="C44" s="245">
        <v>13435346000</v>
      </c>
      <c r="D44" s="245">
        <v>13435346000</v>
      </c>
      <c r="E44" s="503"/>
      <c r="F44" s="503"/>
      <c r="G44" s="503"/>
      <c r="H44" s="468"/>
      <c r="O44" s="66"/>
    </row>
    <row r="45" spans="1:15" ht="15.75" customHeight="1" x14ac:dyDescent="0.25">
      <c r="A45" s="494"/>
      <c r="B45" s="244" t="s">
        <v>768</v>
      </c>
      <c r="C45" s="245">
        <v>3186932000</v>
      </c>
      <c r="D45" s="245">
        <v>3186932000</v>
      </c>
      <c r="E45" s="503"/>
      <c r="F45" s="503"/>
      <c r="G45" s="503"/>
      <c r="H45" s="468"/>
      <c r="O45" s="66"/>
    </row>
    <row r="46" spans="1:15" ht="15.75" customHeight="1" x14ac:dyDescent="0.25">
      <c r="A46" s="494"/>
      <c r="B46" s="244" t="s">
        <v>769</v>
      </c>
      <c r="C46" s="245">
        <v>103930000</v>
      </c>
      <c r="D46" s="245">
        <v>103930000</v>
      </c>
      <c r="E46" s="503"/>
      <c r="F46" s="503"/>
      <c r="G46" s="503"/>
      <c r="H46" s="468"/>
      <c r="O46" s="66"/>
    </row>
    <row r="47" spans="1:15" ht="15.75" customHeight="1" x14ac:dyDescent="0.25">
      <c r="A47" s="494"/>
      <c r="B47" s="244" t="s">
        <v>770</v>
      </c>
      <c r="C47" s="245">
        <f t="shared" ref="C47:D47" si="0">304104000+35002000</f>
        <v>339106000</v>
      </c>
      <c r="D47" s="245">
        <f t="shared" si="0"/>
        <v>339106000</v>
      </c>
      <c r="E47" s="503"/>
      <c r="F47" s="503"/>
      <c r="G47" s="503"/>
      <c r="H47" s="468"/>
      <c r="O47" s="66"/>
    </row>
    <row r="48" spans="1:15" ht="15.75" customHeight="1" x14ac:dyDescent="0.25">
      <c r="A48" s="494"/>
      <c r="B48" s="244" t="s">
        <v>771</v>
      </c>
      <c r="C48" s="245">
        <v>119254000</v>
      </c>
      <c r="D48" s="245">
        <v>119254000</v>
      </c>
      <c r="E48" s="503"/>
      <c r="F48" s="503"/>
      <c r="G48" s="503"/>
      <c r="H48" s="468"/>
      <c r="O48" s="66"/>
    </row>
    <row r="49" spans="1:15" ht="15.75" customHeight="1" x14ac:dyDescent="0.25">
      <c r="A49" s="530"/>
      <c r="B49" s="246" t="s">
        <v>772</v>
      </c>
      <c r="C49" s="247">
        <v>298778000</v>
      </c>
      <c r="D49" s="247">
        <v>298778000</v>
      </c>
      <c r="E49" s="592"/>
      <c r="F49" s="592"/>
      <c r="G49" s="592"/>
      <c r="H49" s="623"/>
      <c r="O49" s="66"/>
    </row>
    <row r="50" spans="1:15" ht="15.75" customHeight="1" x14ac:dyDescent="0.25">
      <c r="A50" s="163" t="s">
        <v>539</v>
      </c>
      <c r="B50" s="157"/>
      <c r="C50" s="157"/>
      <c r="D50" s="157"/>
      <c r="E50" s="157"/>
      <c r="F50" s="157"/>
      <c r="G50" s="157"/>
      <c r="H50" s="159" t="e">
        <f t="shared" ref="H50:H60" si="1">G50/E50</f>
        <v>#DIV/0!</v>
      </c>
      <c r="O50" s="66"/>
    </row>
    <row r="51" spans="1:15" ht="15.75" customHeight="1" x14ac:dyDescent="0.25">
      <c r="A51" s="163" t="s">
        <v>540</v>
      </c>
      <c r="B51" s="157"/>
      <c r="C51" s="157"/>
      <c r="D51" s="157"/>
      <c r="E51" s="157"/>
      <c r="F51" s="157"/>
      <c r="G51" s="157"/>
      <c r="H51" s="159" t="e">
        <f t="shared" si="1"/>
        <v>#DIV/0!</v>
      </c>
      <c r="O51" s="66"/>
    </row>
    <row r="52" spans="1:15" ht="15.75" customHeight="1" x14ac:dyDescent="0.25">
      <c r="A52" s="163" t="s">
        <v>541</v>
      </c>
      <c r="B52" s="157"/>
      <c r="C52" s="157"/>
      <c r="D52" s="157"/>
      <c r="E52" s="157"/>
      <c r="F52" s="157"/>
      <c r="G52" s="157"/>
      <c r="H52" s="159" t="e">
        <f t="shared" si="1"/>
        <v>#DIV/0!</v>
      </c>
      <c r="O52" s="66"/>
    </row>
    <row r="53" spans="1:15" ht="15.75" customHeight="1" x14ac:dyDescent="0.25">
      <c r="A53" s="163" t="s">
        <v>542</v>
      </c>
      <c r="B53" s="157"/>
      <c r="C53" s="157"/>
      <c r="D53" s="157"/>
      <c r="E53" s="157"/>
      <c r="F53" s="157"/>
      <c r="G53" s="157"/>
      <c r="H53" s="159" t="e">
        <f t="shared" si="1"/>
        <v>#DIV/0!</v>
      </c>
      <c r="O53" s="66"/>
    </row>
    <row r="54" spans="1:15" ht="15.75" customHeight="1" x14ac:dyDescent="0.25">
      <c r="A54" s="163" t="s">
        <v>543</v>
      </c>
      <c r="B54" s="157"/>
      <c r="C54" s="157"/>
      <c r="D54" s="157"/>
      <c r="E54" s="157"/>
      <c r="F54" s="157"/>
      <c r="G54" s="157"/>
      <c r="H54" s="159" t="e">
        <f t="shared" si="1"/>
        <v>#DIV/0!</v>
      </c>
      <c r="O54" s="66"/>
    </row>
    <row r="55" spans="1:15" ht="15.75" customHeight="1" x14ac:dyDescent="0.25">
      <c r="A55" s="163" t="s">
        <v>530</v>
      </c>
      <c r="B55" s="157"/>
      <c r="C55" s="157"/>
      <c r="D55" s="157"/>
      <c r="E55" s="157"/>
      <c r="F55" s="157"/>
      <c r="G55" s="157"/>
      <c r="H55" s="159" t="e">
        <f t="shared" si="1"/>
        <v>#DIV/0!</v>
      </c>
      <c r="O55" s="66"/>
    </row>
    <row r="56" spans="1:15" ht="15.75" customHeight="1" x14ac:dyDescent="0.25">
      <c r="A56" s="163" t="s">
        <v>532</v>
      </c>
      <c r="B56" s="157"/>
      <c r="C56" s="157"/>
      <c r="D56" s="157"/>
      <c r="E56" s="157"/>
      <c r="F56" s="157"/>
      <c r="G56" s="157"/>
      <c r="H56" s="159" t="e">
        <f t="shared" si="1"/>
        <v>#DIV/0!</v>
      </c>
      <c r="O56" s="66"/>
    </row>
    <row r="57" spans="1:15" ht="15.75" customHeight="1" x14ac:dyDescent="0.25">
      <c r="A57" s="163" t="s">
        <v>533</v>
      </c>
      <c r="B57" s="157"/>
      <c r="C57" s="157"/>
      <c r="D57" s="157"/>
      <c r="E57" s="157"/>
      <c r="F57" s="157"/>
      <c r="G57" s="157"/>
      <c r="H57" s="159" t="e">
        <f t="shared" si="1"/>
        <v>#DIV/0!</v>
      </c>
      <c r="O57" s="66"/>
    </row>
    <row r="58" spans="1:15" ht="15.75" customHeight="1" x14ac:dyDescent="0.25">
      <c r="A58" s="163" t="s">
        <v>534</v>
      </c>
      <c r="B58" s="157"/>
      <c r="C58" s="157"/>
      <c r="D58" s="157"/>
      <c r="E58" s="157"/>
      <c r="F58" s="157"/>
      <c r="G58" s="157"/>
      <c r="H58" s="159" t="e">
        <f t="shared" si="1"/>
        <v>#DIV/0!</v>
      </c>
      <c r="O58" s="66"/>
    </row>
    <row r="59" spans="1:15" ht="15.75" customHeight="1" x14ac:dyDescent="0.25">
      <c r="A59" s="163" t="s">
        <v>535</v>
      </c>
      <c r="B59" s="157"/>
      <c r="C59" s="157"/>
      <c r="D59" s="157"/>
      <c r="E59" s="157"/>
      <c r="F59" s="157"/>
      <c r="G59" s="157"/>
      <c r="H59" s="159" t="e">
        <f t="shared" si="1"/>
        <v>#DIV/0!</v>
      </c>
      <c r="O59" s="66"/>
    </row>
    <row r="60" spans="1:15" ht="15.75" customHeight="1" x14ac:dyDescent="0.25">
      <c r="A60" s="165" t="s">
        <v>536</v>
      </c>
      <c r="B60" s="167"/>
      <c r="C60" s="167"/>
      <c r="D60" s="167"/>
      <c r="E60" s="167"/>
      <c r="F60" s="167"/>
      <c r="G60" s="167"/>
      <c r="H60" s="159" t="e">
        <f t="shared" si="1"/>
        <v>#DIV/0!</v>
      </c>
      <c r="O60" s="66"/>
    </row>
    <row r="61" spans="1:15" ht="15.75" customHeight="1" x14ac:dyDescent="0.25">
      <c r="O61" s="66"/>
    </row>
    <row r="62" spans="1:15" ht="15.75" hidden="1" customHeight="1" x14ac:dyDescent="0.25">
      <c r="A62" s="677" t="s">
        <v>544</v>
      </c>
      <c r="B62" s="471"/>
      <c r="C62" s="471"/>
      <c r="D62" s="471"/>
      <c r="E62" s="471"/>
      <c r="F62" s="471"/>
      <c r="G62" s="471"/>
      <c r="H62" s="486"/>
      <c r="O62" s="66"/>
    </row>
    <row r="63" spans="1:15" ht="15.75" hidden="1" customHeight="1" x14ac:dyDescent="0.25">
      <c r="A63" s="153" t="s">
        <v>27</v>
      </c>
      <c r="B63" s="154" t="s">
        <v>523</v>
      </c>
      <c r="C63" s="154" t="s">
        <v>524</v>
      </c>
      <c r="D63" s="154" t="s">
        <v>525</v>
      </c>
      <c r="E63" s="154" t="s">
        <v>526</v>
      </c>
      <c r="F63" s="154" t="s">
        <v>527</v>
      </c>
      <c r="G63" s="154" t="s">
        <v>528</v>
      </c>
      <c r="H63" s="155" t="s">
        <v>529</v>
      </c>
      <c r="O63" s="66"/>
    </row>
    <row r="64" spans="1:15" ht="15.75" hidden="1" customHeight="1" x14ac:dyDescent="0.25">
      <c r="A64" s="163" t="s">
        <v>538</v>
      </c>
      <c r="B64" s="157"/>
      <c r="C64" s="157"/>
      <c r="D64" s="157"/>
      <c r="E64" s="157"/>
      <c r="F64" s="157"/>
      <c r="G64" s="157"/>
      <c r="H64" s="159" t="e">
        <f t="shared" ref="H64:H75" si="2">G64/E64</f>
        <v>#DIV/0!</v>
      </c>
      <c r="O64" s="66"/>
    </row>
    <row r="65" spans="1:15" ht="15.75" hidden="1" customHeight="1" x14ac:dyDescent="0.25">
      <c r="A65" s="163" t="s">
        <v>539</v>
      </c>
      <c r="B65" s="157"/>
      <c r="C65" s="157"/>
      <c r="D65" s="157"/>
      <c r="E65" s="157"/>
      <c r="F65" s="157"/>
      <c r="G65" s="157"/>
      <c r="H65" s="159" t="e">
        <f t="shared" si="2"/>
        <v>#DIV/0!</v>
      </c>
      <c r="O65" s="66"/>
    </row>
    <row r="66" spans="1:15" ht="15.75" hidden="1" customHeight="1" x14ac:dyDescent="0.25">
      <c r="A66" s="163" t="s">
        <v>540</v>
      </c>
      <c r="B66" s="157"/>
      <c r="C66" s="157"/>
      <c r="D66" s="157"/>
      <c r="E66" s="157"/>
      <c r="F66" s="157"/>
      <c r="G66" s="157"/>
      <c r="H66" s="159" t="e">
        <f t="shared" si="2"/>
        <v>#DIV/0!</v>
      </c>
      <c r="O66" s="66"/>
    </row>
    <row r="67" spans="1:15" ht="15.75" hidden="1" customHeight="1" x14ac:dyDescent="0.25">
      <c r="A67" s="163" t="s">
        <v>541</v>
      </c>
      <c r="B67" s="157"/>
      <c r="C67" s="157"/>
      <c r="D67" s="157"/>
      <c r="E67" s="157"/>
      <c r="F67" s="157"/>
      <c r="G67" s="157"/>
      <c r="H67" s="159" t="e">
        <f t="shared" si="2"/>
        <v>#DIV/0!</v>
      </c>
      <c r="O67" s="66"/>
    </row>
    <row r="68" spans="1:15" ht="15.75" hidden="1" customHeight="1" x14ac:dyDescent="0.25">
      <c r="A68" s="163" t="s">
        <v>542</v>
      </c>
      <c r="B68" s="157"/>
      <c r="C68" s="157"/>
      <c r="D68" s="157"/>
      <c r="E68" s="157"/>
      <c r="F68" s="157"/>
      <c r="G68" s="157"/>
      <c r="H68" s="159" t="e">
        <f t="shared" si="2"/>
        <v>#DIV/0!</v>
      </c>
      <c r="O68" s="66"/>
    </row>
    <row r="69" spans="1:15" ht="15.75" hidden="1" customHeight="1" x14ac:dyDescent="0.25">
      <c r="A69" s="163" t="s">
        <v>543</v>
      </c>
      <c r="B69" s="157"/>
      <c r="C69" s="157"/>
      <c r="D69" s="157"/>
      <c r="E69" s="157"/>
      <c r="F69" s="157"/>
      <c r="G69" s="157"/>
      <c r="H69" s="159" t="e">
        <f t="shared" si="2"/>
        <v>#DIV/0!</v>
      </c>
      <c r="O69" s="66"/>
    </row>
    <row r="70" spans="1:15" ht="15.75" hidden="1" customHeight="1" x14ac:dyDescent="0.25">
      <c r="A70" s="163" t="s">
        <v>530</v>
      </c>
      <c r="B70" s="157"/>
      <c r="C70" s="157"/>
      <c r="D70" s="157"/>
      <c r="E70" s="157"/>
      <c r="F70" s="157"/>
      <c r="G70" s="157"/>
      <c r="H70" s="159" t="e">
        <f t="shared" si="2"/>
        <v>#DIV/0!</v>
      </c>
      <c r="O70" s="66"/>
    </row>
    <row r="71" spans="1:15" ht="15.75" hidden="1" customHeight="1" x14ac:dyDescent="0.25">
      <c r="A71" s="163" t="s">
        <v>532</v>
      </c>
      <c r="B71" s="157"/>
      <c r="C71" s="157"/>
      <c r="D71" s="157"/>
      <c r="E71" s="157"/>
      <c r="F71" s="157"/>
      <c r="G71" s="157"/>
      <c r="H71" s="159" t="e">
        <f t="shared" si="2"/>
        <v>#DIV/0!</v>
      </c>
      <c r="O71" s="66"/>
    </row>
    <row r="72" spans="1:15" ht="15.75" hidden="1" customHeight="1" x14ac:dyDescent="0.25">
      <c r="A72" s="163" t="s">
        <v>533</v>
      </c>
      <c r="B72" s="157"/>
      <c r="C72" s="157"/>
      <c r="D72" s="157"/>
      <c r="E72" s="157"/>
      <c r="F72" s="157"/>
      <c r="G72" s="157"/>
      <c r="H72" s="159" t="e">
        <f t="shared" si="2"/>
        <v>#DIV/0!</v>
      </c>
      <c r="O72" s="66"/>
    </row>
    <row r="73" spans="1:15" ht="15.75" hidden="1" customHeight="1" x14ac:dyDescent="0.25">
      <c r="A73" s="163" t="s">
        <v>534</v>
      </c>
      <c r="B73" s="157"/>
      <c r="C73" s="157"/>
      <c r="D73" s="157"/>
      <c r="E73" s="157"/>
      <c r="F73" s="157"/>
      <c r="G73" s="157"/>
      <c r="H73" s="159" t="e">
        <f t="shared" si="2"/>
        <v>#DIV/0!</v>
      </c>
      <c r="O73" s="66"/>
    </row>
    <row r="74" spans="1:15" ht="15.75" hidden="1" customHeight="1" x14ac:dyDescent="0.25">
      <c r="A74" s="163" t="s">
        <v>535</v>
      </c>
      <c r="B74" s="157"/>
      <c r="C74" s="157"/>
      <c r="D74" s="157"/>
      <c r="E74" s="157"/>
      <c r="F74" s="157"/>
      <c r="G74" s="157"/>
      <c r="H74" s="159" t="e">
        <f t="shared" si="2"/>
        <v>#DIV/0!</v>
      </c>
      <c r="O74" s="66"/>
    </row>
    <row r="75" spans="1:15" ht="15.75" hidden="1" customHeight="1" x14ac:dyDescent="0.25">
      <c r="A75" s="165" t="s">
        <v>536</v>
      </c>
      <c r="B75" s="167"/>
      <c r="C75" s="167"/>
      <c r="D75" s="167"/>
      <c r="E75" s="167"/>
      <c r="F75" s="167"/>
      <c r="G75" s="167"/>
      <c r="H75" s="159" t="e">
        <f t="shared" si="2"/>
        <v>#DIV/0!</v>
      </c>
      <c r="O75" s="66"/>
    </row>
    <row r="76" spans="1:15" ht="15.75" customHeight="1" x14ac:dyDescent="0.25">
      <c r="O76" s="66"/>
    </row>
    <row r="77" spans="1:15" ht="15.75" hidden="1" customHeight="1" x14ac:dyDescent="0.25">
      <c r="A77" s="677" t="s">
        <v>545</v>
      </c>
      <c r="B77" s="471"/>
      <c r="C77" s="471"/>
      <c r="D77" s="471"/>
      <c r="E77" s="471"/>
      <c r="F77" s="471"/>
      <c r="G77" s="471"/>
      <c r="H77" s="486"/>
      <c r="O77" s="66"/>
    </row>
    <row r="78" spans="1:15" ht="15.75" hidden="1" customHeight="1" x14ac:dyDescent="0.25">
      <c r="A78" s="153" t="s">
        <v>28</v>
      </c>
      <c r="B78" s="154" t="s">
        <v>523</v>
      </c>
      <c r="C78" s="154" t="s">
        <v>524</v>
      </c>
      <c r="D78" s="154" t="s">
        <v>525</v>
      </c>
      <c r="E78" s="154" t="s">
        <v>526</v>
      </c>
      <c r="F78" s="154" t="s">
        <v>527</v>
      </c>
      <c r="G78" s="154" t="s">
        <v>528</v>
      </c>
      <c r="H78" s="155" t="s">
        <v>529</v>
      </c>
      <c r="O78" s="66"/>
    </row>
    <row r="79" spans="1:15" ht="15.75" hidden="1" customHeight="1" x14ac:dyDescent="0.25">
      <c r="A79" s="163" t="s">
        <v>538</v>
      </c>
      <c r="B79" s="157"/>
      <c r="C79" s="157"/>
      <c r="D79" s="157"/>
      <c r="E79" s="157"/>
      <c r="F79" s="157"/>
      <c r="G79" s="157"/>
      <c r="H79" s="159" t="e">
        <f t="shared" ref="H79:H90" si="3">G79/E79</f>
        <v>#DIV/0!</v>
      </c>
      <c r="O79" s="66"/>
    </row>
    <row r="80" spans="1:15" ht="15.75" hidden="1" customHeight="1" x14ac:dyDescent="0.25">
      <c r="A80" s="163" t="s">
        <v>539</v>
      </c>
      <c r="B80" s="157"/>
      <c r="C80" s="157"/>
      <c r="D80" s="157"/>
      <c r="E80" s="157"/>
      <c r="F80" s="157"/>
      <c r="G80" s="157"/>
      <c r="H80" s="159" t="e">
        <f t="shared" si="3"/>
        <v>#DIV/0!</v>
      </c>
      <c r="O80" s="66"/>
    </row>
    <row r="81" spans="1:15" ht="15.75" hidden="1" customHeight="1" x14ac:dyDescent="0.25">
      <c r="A81" s="163" t="s">
        <v>540</v>
      </c>
      <c r="B81" s="157"/>
      <c r="C81" s="157"/>
      <c r="D81" s="157"/>
      <c r="E81" s="157"/>
      <c r="F81" s="157"/>
      <c r="G81" s="157"/>
      <c r="H81" s="159" t="e">
        <f t="shared" si="3"/>
        <v>#DIV/0!</v>
      </c>
      <c r="O81" s="66"/>
    </row>
    <row r="82" spans="1:15" ht="15.75" hidden="1" customHeight="1" x14ac:dyDescent="0.25">
      <c r="A82" s="163" t="s">
        <v>541</v>
      </c>
      <c r="B82" s="157"/>
      <c r="C82" s="157"/>
      <c r="D82" s="157"/>
      <c r="E82" s="157"/>
      <c r="F82" s="157"/>
      <c r="G82" s="157"/>
      <c r="H82" s="159" t="e">
        <f t="shared" si="3"/>
        <v>#DIV/0!</v>
      </c>
      <c r="O82" s="66"/>
    </row>
    <row r="83" spans="1:15" ht="15.75" hidden="1" customHeight="1" x14ac:dyDescent="0.25">
      <c r="A83" s="163" t="s">
        <v>542</v>
      </c>
      <c r="B83" s="157"/>
      <c r="C83" s="157"/>
      <c r="D83" s="157"/>
      <c r="E83" s="157"/>
      <c r="F83" s="157"/>
      <c r="G83" s="157"/>
      <c r="H83" s="159" t="e">
        <f t="shared" si="3"/>
        <v>#DIV/0!</v>
      </c>
      <c r="O83" s="66"/>
    </row>
    <row r="84" spans="1:15" ht="15.75" hidden="1" customHeight="1" x14ac:dyDescent="0.25">
      <c r="A84" s="163" t="s">
        <v>543</v>
      </c>
      <c r="B84" s="157"/>
      <c r="C84" s="157"/>
      <c r="D84" s="157"/>
      <c r="E84" s="157"/>
      <c r="F84" s="157"/>
      <c r="G84" s="157"/>
      <c r="H84" s="159" t="e">
        <f t="shared" si="3"/>
        <v>#DIV/0!</v>
      </c>
      <c r="O84" s="66"/>
    </row>
    <row r="85" spans="1:15" ht="15.75" hidden="1" customHeight="1" x14ac:dyDescent="0.25">
      <c r="A85" s="163" t="s">
        <v>530</v>
      </c>
      <c r="B85" s="157"/>
      <c r="C85" s="157"/>
      <c r="D85" s="157"/>
      <c r="E85" s="157"/>
      <c r="F85" s="157"/>
      <c r="G85" s="157"/>
      <c r="H85" s="159" t="e">
        <f t="shared" si="3"/>
        <v>#DIV/0!</v>
      </c>
      <c r="O85" s="66"/>
    </row>
    <row r="86" spans="1:15" ht="15.75" hidden="1" customHeight="1" x14ac:dyDescent="0.25">
      <c r="A86" s="163" t="s">
        <v>532</v>
      </c>
      <c r="B86" s="157"/>
      <c r="C86" s="157"/>
      <c r="D86" s="157"/>
      <c r="E86" s="157"/>
      <c r="F86" s="157"/>
      <c r="G86" s="157"/>
      <c r="H86" s="159" t="e">
        <f t="shared" si="3"/>
        <v>#DIV/0!</v>
      </c>
      <c r="O86" s="66"/>
    </row>
    <row r="87" spans="1:15" ht="15.75" hidden="1" customHeight="1" x14ac:dyDescent="0.25">
      <c r="A87" s="163" t="s">
        <v>533</v>
      </c>
      <c r="B87" s="157"/>
      <c r="C87" s="157"/>
      <c r="D87" s="157"/>
      <c r="E87" s="157"/>
      <c r="F87" s="157"/>
      <c r="G87" s="157"/>
      <c r="H87" s="159" t="e">
        <f t="shared" si="3"/>
        <v>#DIV/0!</v>
      </c>
      <c r="O87" s="66"/>
    </row>
    <row r="88" spans="1:15" ht="15.75" hidden="1" customHeight="1" x14ac:dyDescent="0.25">
      <c r="A88" s="163" t="s">
        <v>534</v>
      </c>
      <c r="B88" s="157"/>
      <c r="C88" s="157"/>
      <c r="D88" s="157"/>
      <c r="E88" s="157"/>
      <c r="F88" s="157"/>
      <c r="G88" s="157"/>
      <c r="H88" s="159" t="e">
        <f t="shared" si="3"/>
        <v>#DIV/0!</v>
      </c>
      <c r="O88" s="66"/>
    </row>
    <row r="89" spans="1:15" ht="15.75" hidden="1" customHeight="1" x14ac:dyDescent="0.25">
      <c r="A89" s="163" t="s">
        <v>535</v>
      </c>
      <c r="B89" s="157"/>
      <c r="C89" s="157"/>
      <c r="D89" s="157"/>
      <c r="E89" s="157"/>
      <c r="F89" s="157"/>
      <c r="G89" s="157"/>
      <c r="H89" s="159" t="e">
        <f t="shared" si="3"/>
        <v>#DIV/0!</v>
      </c>
      <c r="O89" s="66"/>
    </row>
    <row r="90" spans="1:15" ht="15.75" hidden="1" customHeight="1" x14ac:dyDescent="0.25">
      <c r="A90" s="165" t="s">
        <v>536</v>
      </c>
      <c r="B90" s="167"/>
      <c r="C90" s="167"/>
      <c r="D90" s="167"/>
      <c r="E90" s="167"/>
      <c r="F90" s="167"/>
      <c r="G90" s="167"/>
      <c r="H90" s="159" t="e">
        <f t="shared" si="3"/>
        <v>#DIV/0!</v>
      </c>
      <c r="O90" s="66"/>
    </row>
    <row r="91" spans="1:15" ht="15.75" hidden="1" customHeight="1" x14ac:dyDescent="0.25">
      <c r="O91" s="66"/>
    </row>
    <row r="92" spans="1:15" ht="15.75" hidden="1" customHeight="1" x14ac:dyDescent="0.25">
      <c r="A92" s="677" t="s">
        <v>546</v>
      </c>
      <c r="B92" s="471"/>
      <c r="C92" s="471"/>
      <c r="D92" s="471"/>
      <c r="E92" s="471"/>
      <c r="F92" s="471"/>
      <c r="G92" s="471"/>
      <c r="H92" s="486"/>
      <c r="O92" s="66"/>
    </row>
    <row r="93" spans="1:15" ht="15.75" hidden="1" customHeight="1" x14ac:dyDescent="0.25">
      <c r="A93" s="153" t="s">
        <v>29</v>
      </c>
      <c r="B93" s="154" t="s">
        <v>523</v>
      </c>
      <c r="C93" s="154" t="s">
        <v>524</v>
      </c>
      <c r="D93" s="154" t="s">
        <v>525</v>
      </c>
      <c r="E93" s="154" t="s">
        <v>526</v>
      </c>
      <c r="F93" s="154" t="s">
        <v>527</v>
      </c>
      <c r="G93" s="154" t="s">
        <v>528</v>
      </c>
      <c r="H93" s="155" t="s">
        <v>529</v>
      </c>
      <c r="O93" s="66"/>
    </row>
    <row r="94" spans="1:15" ht="15.75" hidden="1" customHeight="1" x14ac:dyDescent="0.25">
      <c r="A94" s="163" t="s">
        <v>538</v>
      </c>
      <c r="B94" s="157"/>
      <c r="C94" s="157"/>
      <c r="D94" s="157"/>
      <c r="E94" s="157"/>
      <c r="F94" s="157"/>
      <c r="G94" s="157"/>
      <c r="H94" s="159" t="e">
        <f t="shared" ref="H94:H105" si="4">G94/E94</f>
        <v>#DIV/0!</v>
      </c>
      <c r="O94" s="66"/>
    </row>
    <row r="95" spans="1:15" ht="15.75" hidden="1" customHeight="1" x14ac:dyDescent="0.25">
      <c r="A95" s="163" t="s">
        <v>539</v>
      </c>
      <c r="B95" s="157"/>
      <c r="C95" s="157"/>
      <c r="D95" s="157"/>
      <c r="E95" s="157"/>
      <c r="F95" s="157"/>
      <c r="G95" s="157"/>
      <c r="H95" s="159" t="e">
        <f t="shared" si="4"/>
        <v>#DIV/0!</v>
      </c>
      <c r="O95" s="66"/>
    </row>
    <row r="96" spans="1:15" ht="15.75" hidden="1" customHeight="1" x14ac:dyDescent="0.25">
      <c r="A96" s="163" t="s">
        <v>540</v>
      </c>
      <c r="B96" s="157"/>
      <c r="C96" s="157"/>
      <c r="D96" s="157"/>
      <c r="E96" s="157"/>
      <c r="F96" s="157"/>
      <c r="G96" s="157"/>
      <c r="H96" s="159" t="e">
        <f t="shared" si="4"/>
        <v>#DIV/0!</v>
      </c>
      <c r="O96" s="66"/>
    </row>
    <row r="97" spans="1:37" ht="15.75" hidden="1" customHeight="1" x14ac:dyDescent="0.25">
      <c r="A97" s="163" t="s">
        <v>541</v>
      </c>
      <c r="B97" s="157"/>
      <c r="C97" s="157"/>
      <c r="D97" s="157"/>
      <c r="E97" s="157"/>
      <c r="F97" s="157"/>
      <c r="G97" s="157"/>
      <c r="H97" s="159" t="e">
        <f t="shared" si="4"/>
        <v>#DIV/0!</v>
      </c>
      <c r="O97" s="66"/>
    </row>
    <row r="98" spans="1:37" ht="15.75" hidden="1" customHeight="1" x14ac:dyDescent="0.25">
      <c r="A98" s="163" t="s">
        <v>542</v>
      </c>
      <c r="B98" s="157"/>
      <c r="C98" s="157"/>
      <c r="D98" s="157"/>
      <c r="E98" s="157"/>
      <c r="F98" s="157"/>
      <c r="G98" s="157"/>
      <c r="H98" s="159" t="e">
        <f t="shared" si="4"/>
        <v>#DIV/0!</v>
      </c>
      <c r="O98" s="66"/>
    </row>
    <row r="99" spans="1:37" ht="15.75" hidden="1" customHeight="1" x14ac:dyDescent="0.25">
      <c r="A99" s="163" t="s">
        <v>543</v>
      </c>
      <c r="B99" s="157"/>
      <c r="C99" s="157"/>
      <c r="D99" s="157"/>
      <c r="E99" s="157"/>
      <c r="F99" s="157"/>
      <c r="G99" s="157"/>
      <c r="H99" s="159" t="e">
        <f t="shared" si="4"/>
        <v>#DIV/0!</v>
      </c>
      <c r="O99" s="66"/>
    </row>
    <row r="100" spans="1:37" ht="15.75" hidden="1" customHeight="1" x14ac:dyDescent="0.25">
      <c r="A100" s="163" t="s">
        <v>530</v>
      </c>
      <c r="B100" s="157"/>
      <c r="C100" s="157"/>
      <c r="D100" s="157"/>
      <c r="E100" s="157"/>
      <c r="F100" s="157"/>
      <c r="G100" s="157"/>
      <c r="H100" s="159" t="e">
        <f t="shared" si="4"/>
        <v>#DIV/0!</v>
      </c>
      <c r="O100" s="66"/>
    </row>
    <row r="101" spans="1:37" ht="15.75" hidden="1" customHeight="1" x14ac:dyDescent="0.25">
      <c r="A101" s="163" t="s">
        <v>532</v>
      </c>
      <c r="B101" s="157"/>
      <c r="C101" s="157"/>
      <c r="D101" s="157"/>
      <c r="E101" s="157"/>
      <c r="F101" s="157"/>
      <c r="G101" s="157"/>
      <c r="H101" s="159" t="e">
        <f t="shared" si="4"/>
        <v>#DIV/0!</v>
      </c>
      <c r="O101" s="66"/>
    </row>
    <row r="102" spans="1:37" ht="15.75" hidden="1" customHeight="1" x14ac:dyDescent="0.25">
      <c r="A102" s="163" t="s">
        <v>533</v>
      </c>
      <c r="B102" s="157"/>
      <c r="C102" s="157"/>
      <c r="D102" s="157"/>
      <c r="E102" s="157"/>
      <c r="F102" s="157"/>
      <c r="G102" s="157"/>
      <c r="H102" s="159" t="e">
        <f t="shared" si="4"/>
        <v>#DIV/0!</v>
      </c>
      <c r="O102" s="66"/>
    </row>
    <row r="103" spans="1:37" ht="15.75" hidden="1" customHeight="1" x14ac:dyDescent="0.25">
      <c r="A103" s="163" t="s">
        <v>534</v>
      </c>
      <c r="B103" s="157"/>
      <c r="C103" s="157"/>
      <c r="D103" s="157"/>
      <c r="E103" s="157"/>
      <c r="F103" s="157"/>
      <c r="G103" s="157"/>
      <c r="H103" s="159" t="e">
        <f t="shared" si="4"/>
        <v>#DIV/0!</v>
      </c>
      <c r="O103" s="66"/>
    </row>
    <row r="104" spans="1:37" ht="15.75" hidden="1" customHeight="1" x14ac:dyDescent="0.25">
      <c r="A104" s="163" t="s">
        <v>535</v>
      </c>
      <c r="B104" s="157"/>
      <c r="C104" s="157"/>
      <c r="D104" s="157"/>
      <c r="E104" s="157"/>
      <c r="F104" s="157"/>
      <c r="G104" s="157"/>
      <c r="H104" s="159" t="e">
        <f t="shared" si="4"/>
        <v>#DIV/0!</v>
      </c>
      <c r="O104" s="66"/>
    </row>
    <row r="105" spans="1:37" ht="15.75" hidden="1" customHeight="1" x14ac:dyDescent="0.25">
      <c r="A105" s="165" t="s">
        <v>536</v>
      </c>
      <c r="B105" s="167"/>
      <c r="C105" s="167"/>
      <c r="D105" s="167"/>
      <c r="E105" s="167"/>
      <c r="F105" s="167"/>
      <c r="G105" s="167"/>
      <c r="H105" s="159" t="e">
        <f t="shared" si="4"/>
        <v>#DIV/0!</v>
      </c>
      <c r="O105" s="66"/>
    </row>
    <row r="106" spans="1:37" ht="15.75" customHeight="1" x14ac:dyDescent="0.25">
      <c r="O106" s="66"/>
    </row>
    <row r="107" spans="1:37" ht="15.75" hidden="1" customHeight="1" x14ac:dyDescent="0.25">
      <c r="A107" s="717" t="s">
        <v>547</v>
      </c>
      <c r="B107" s="645"/>
      <c r="C107" s="645"/>
      <c r="D107" s="645"/>
      <c r="E107" s="645"/>
      <c r="F107" s="645"/>
      <c r="G107" s="645"/>
      <c r="H107" s="645"/>
      <c r="I107" s="645"/>
      <c r="J107" s="645"/>
      <c r="K107" s="645"/>
      <c r="L107" s="645"/>
      <c r="M107" s="645"/>
      <c r="N107" s="646"/>
      <c r="O107" s="66"/>
    </row>
    <row r="108" spans="1:37" ht="15.75" hidden="1" customHeight="1" x14ac:dyDescent="0.25">
      <c r="A108" s="153" t="s">
        <v>25</v>
      </c>
      <c r="B108" s="248" t="s">
        <v>548</v>
      </c>
      <c r="C108" s="249" t="s">
        <v>549</v>
      </c>
      <c r="D108" s="250" t="s">
        <v>550</v>
      </c>
      <c r="E108" s="250" t="s">
        <v>551</v>
      </c>
      <c r="F108" s="250" t="s">
        <v>552</v>
      </c>
      <c r="G108" s="250" t="s">
        <v>553</v>
      </c>
      <c r="H108" s="250" t="s">
        <v>554</v>
      </c>
      <c r="I108" s="250" t="s">
        <v>555</v>
      </c>
      <c r="J108" s="251" t="s">
        <v>556</v>
      </c>
      <c r="K108" s="250" t="s">
        <v>557</v>
      </c>
      <c r="L108" s="250" t="s">
        <v>558</v>
      </c>
      <c r="M108" s="250" t="s">
        <v>559</v>
      </c>
      <c r="N108" s="252" t="s">
        <v>560</v>
      </c>
      <c r="O108" s="66"/>
      <c r="Q108" s="253">
        <f>J114-J113</f>
        <v>9.9999999999999978E-2</v>
      </c>
    </row>
    <row r="109" spans="1:37" ht="15.75" hidden="1" customHeight="1" x14ac:dyDescent="0.25">
      <c r="A109" s="156" t="s">
        <v>530</v>
      </c>
      <c r="B109" s="696" t="s">
        <v>773</v>
      </c>
      <c r="C109" s="706" t="s">
        <v>774</v>
      </c>
      <c r="D109" s="689" t="s">
        <v>775</v>
      </c>
      <c r="E109" s="665" t="s">
        <v>776</v>
      </c>
      <c r="F109" s="678">
        <v>100</v>
      </c>
      <c r="G109" s="678">
        <v>8</v>
      </c>
      <c r="H109" s="51">
        <v>1</v>
      </c>
      <c r="I109" s="157"/>
      <c r="J109" s="157">
        <f t="shared" ref="J109:J112" si="5">I109/H109</f>
        <v>0</v>
      </c>
      <c r="K109" s="157"/>
      <c r="L109" s="157"/>
      <c r="M109" s="254" t="s">
        <v>777</v>
      </c>
      <c r="N109" s="159"/>
      <c r="O109" s="255">
        <f t="shared" ref="O109:O114" si="6">LEN(N109)</f>
        <v>0</v>
      </c>
    </row>
    <row r="110" spans="1:37" ht="15.75" hidden="1" customHeight="1" x14ac:dyDescent="0.25">
      <c r="A110" s="156" t="s">
        <v>532</v>
      </c>
      <c r="B110" s="527"/>
      <c r="C110" s="521"/>
      <c r="D110" s="503"/>
      <c r="E110" s="503"/>
      <c r="F110" s="503"/>
      <c r="G110" s="503"/>
      <c r="H110" s="51">
        <v>1</v>
      </c>
      <c r="I110" s="157"/>
      <c r="J110" s="157">
        <f t="shared" si="5"/>
        <v>0</v>
      </c>
      <c r="K110" s="157"/>
      <c r="L110" s="157"/>
      <c r="M110" s="254" t="s">
        <v>777</v>
      </c>
      <c r="N110" s="159"/>
      <c r="O110" s="255">
        <f t="shared" si="6"/>
        <v>0</v>
      </c>
    </row>
    <row r="111" spans="1:37" ht="15.75" hidden="1" customHeight="1" x14ac:dyDescent="0.25">
      <c r="A111" s="156" t="s">
        <v>533</v>
      </c>
      <c r="B111" s="527"/>
      <c r="C111" s="521"/>
      <c r="D111" s="503"/>
      <c r="E111" s="503"/>
      <c r="F111" s="503"/>
      <c r="G111" s="503"/>
      <c r="H111" s="51">
        <v>1</v>
      </c>
      <c r="I111" s="157"/>
      <c r="J111" s="157">
        <f t="shared" si="5"/>
        <v>0</v>
      </c>
      <c r="K111" s="157"/>
      <c r="L111" s="157"/>
      <c r="M111" s="254" t="s">
        <v>777</v>
      </c>
      <c r="N111" s="159"/>
      <c r="O111" s="255">
        <f t="shared" si="6"/>
        <v>0</v>
      </c>
    </row>
    <row r="112" spans="1:37" ht="15.75" hidden="1" customHeight="1" x14ac:dyDescent="0.25">
      <c r="A112" s="217" t="s">
        <v>534</v>
      </c>
      <c r="B112" s="527"/>
      <c r="C112" s="521"/>
      <c r="D112" s="503"/>
      <c r="E112" s="503"/>
      <c r="F112" s="503"/>
      <c r="G112" s="503"/>
      <c r="H112" s="51">
        <v>1</v>
      </c>
      <c r="I112" s="178">
        <v>0.4</v>
      </c>
      <c r="J112" s="179">
        <f t="shared" si="5"/>
        <v>0.4</v>
      </c>
      <c r="K112" s="178"/>
      <c r="L112" s="178"/>
      <c r="M112" s="51" t="s">
        <v>777</v>
      </c>
      <c r="N112" s="256" t="s">
        <v>778</v>
      </c>
      <c r="O112" s="255">
        <f t="shared" si="6"/>
        <v>190</v>
      </c>
      <c r="P112" s="257"/>
      <c r="Q112" s="257"/>
      <c r="R112" s="257"/>
      <c r="S112" s="257"/>
      <c r="T112" s="257"/>
      <c r="U112" s="257"/>
      <c r="V112" s="257"/>
      <c r="W112" s="257"/>
      <c r="X112" s="257"/>
      <c r="Y112" s="257"/>
      <c r="Z112" s="257"/>
      <c r="AA112" s="257"/>
      <c r="AB112" s="257"/>
      <c r="AC112" s="257"/>
      <c r="AD112" s="257"/>
      <c r="AE112" s="257"/>
      <c r="AF112" s="257"/>
      <c r="AG112" s="257"/>
      <c r="AH112" s="257"/>
      <c r="AI112" s="257"/>
      <c r="AJ112" s="257"/>
      <c r="AK112" s="257"/>
    </row>
    <row r="113" spans="1:37" ht="15.75" hidden="1" customHeight="1" x14ac:dyDescent="0.25">
      <c r="A113" s="156" t="s">
        <v>535</v>
      </c>
      <c r="B113" s="527"/>
      <c r="C113" s="521"/>
      <c r="D113" s="503"/>
      <c r="E113" s="503"/>
      <c r="F113" s="503"/>
      <c r="G113" s="503"/>
      <c r="H113" s="51">
        <v>1</v>
      </c>
      <c r="I113" s="157">
        <v>0.9</v>
      </c>
      <c r="J113" s="258">
        <f>+I113</f>
        <v>0.9</v>
      </c>
      <c r="K113" s="157"/>
      <c r="L113" s="157"/>
      <c r="M113" s="254" t="s">
        <v>777</v>
      </c>
      <c r="N113" s="159" t="s">
        <v>779</v>
      </c>
      <c r="O113" s="255">
        <f t="shared" si="6"/>
        <v>199</v>
      </c>
    </row>
    <row r="114" spans="1:37" ht="15.75" hidden="1" customHeight="1" x14ac:dyDescent="0.25">
      <c r="A114" s="259" t="s">
        <v>536</v>
      </c>
      <c r="B114" s="528"/>
      <c r="C114" s="525"/>
      <c r="D114" s="592"/>
      <c r="E114" s="592"/>
      <c r="F114" s="592"/>
      <c r="G114" s="592"/>
      <c r="H114" s="260">
        <v>1</v>
      </c>
      <c r="I114" s="261">
        <v>1</v>
      </c>
      <c r="J114" s="262">
        <v>1</v>
      </c>
      <c r="K114" s="261"/>
      <c r="L114" s="261"/>
      <c r="M114" s="263" t="s">
        <v>777</v>
      </c>
      <c r="N114" s="264" t="s">
        <v>780</v>
      </c>
      <c r="O114" s="255">
        <f t="shared" si="6"/>
        <v>193</v>
      </c>
    </row>
    <row r="115" spans="1:37" ht="15.75" hidden="1" customHeight="1" x14ac:dyDescent="0.25">
      <c r="A115" s="265"/>
      <c r="B115" s="266"/>
      <c r="C115" s="266"/>
      <c r="D115" s="266"/>
      <c r="E115" s="266"/>
      <c r="F115" s="66"/>
      <c r="G115" s="66"/>
      <c r="H115" s="66"/>
      <c r="O115" s="266"/>
    </row>
    <row r="116" spans="1:37" ht="15.75" hidden="1" customHeight="1" x14ac:dyDescent="0.25">
      <c r="A116" s="265"/>
      <c r="B116" s="266"/>
      <c r="C116" s="266"/>
      <c r="D116" s="266"/>
      <c r="E116" s="266"/>
      <c r="F116" s="66"/>
      <c r="G116" s="66"/>
      <c r="H116" s="66"/>
      <c r="O116" s="266"/>
    </row>
    <row r="117" spans="1:37" ht="15.75" hidden="1" customHeight="1" x14ac:dyDescent="0.25">
      <c r="A117" s="267" t="s">
        <v>25</v>
      </c>
      <c r="B117" s="268" t="s">
        <v>548</v>
      </c>
      <c r="C117" s="249" t="s">
        <v>549</v>
      </c>
      <c r="D117" s="250" t="s">
        <v>550</v>
      </c>
      <c r="E117" s="250" t="s">
        <v>551</v>
      </c>
      <c r="F117" s="250" t="s">
        <v>552</v>
      </c>
      <c r="G117" s="250" t="s">
        <v>553</v>
      </c>
      <c r="H117" s="250" t="s">
        <v>554</v>
      </c>
      <c r="I117" s="250" t="s">
        <v>555</v>
      </c>
      <c r="J117" s="251" t="s">
        <v>556</v>
      </c>
      <c r="K117" s="250" t="s">
        <v>557</v>
      </c>
      <c r="L117" s="250" t="s">
        <v>558</v>
      </c>
      <c r="M117" s="250" t="s">
        <v>559</v>
      </c>
      <c r="N117" s="252" t="s">
        <v>560</v>
      </c>
      <c r="O117" s="266"/>
    </row>
    <row r="118" spans="1:37" ht="15.75" hidden="1" customHeight="1" x14ac:dyDescent="0.25">
      <c r="A118" s="156" t="s">
        <v>530</v>
      </c>
      <c r="B118" s="696" t="s">
        <v>781</v>
      </c>
      <c r="C118" s="705" t="s">
        <v>782</v>
      </c>
      <c r="D118" s="665" t="s">
        <v>783</v>
      </c>
      <c r="E118" s="665" t="s">
        <v>784</v>
      </c>
      <c r="F118" s="678">
        <v>100</v>
      </c>
      <c r="G118" s="678">
        <v>370</v>
      </c>
      <c r="H118" s="51">
        <v>5</v>
      </c>
      <c r="I118" s="157"/>
      <c r="J118" s="157">
        <f t="shared" ref="J118:J123" si="7">I118/H118</f>
        <v>0</v>
      </c>
      <c r="K118" s="157"/>
      <c r="L118" s="157"/>
      <c r="M118" s="254" t="s">
        <v>777</v>
      </c>
      <c r="N118" s="159"/>
      <c r="O118" s="255">
        <f t="shared" ref="O118:O123" si="8">LEN(N118)</f>
        <v>0</v>
      </c>
    </row>
    <row r="119" spans="1:37" ht="15.75" hidden="1" customHeight="1" x14ac:dyDescent="0.25">
      <c r="A119" s="156" t="s">
        <v>532</v>
      </c>
      <c r="B119" s="527"/>
      <c r="C119" s="521"/>
      <c r="D119" s="503"/>
      <c r="E119" s="503"/>
      <c r="F119" s="503"/>
      <c r="G119" s="503"/>
      <c r="H119" s="51">
        <v>5</v>
      </c>
      <c r="I119" s="157"/>
      <c r="J119" s="157">
        <f t="shared" si="7"/>
        <v>0</v>
      </c>
      <c r="K119" s="157"/>
      <c r="L119" s="157"/>
      <c r="M119" s="254" t="s">
        <v>777</v>
      </c>
      <c r="N119" s="159"/>
      <c r="O119" s="255">
        <f t="shared" si="8"/>
        <v>0</v>
      </c>
    </row>
    <row r="120" spans="1:37" ht="15.75" hidden="1" customHeight="1" x14ac:dyDescent="0.25">
      <c r="A120" s="156" t="s">
        <v>533</v>
      </c>
      <c r="B120" s="527"/>
      <c r="C120" s="521"/>
      <c r="D120" s="503"/>
      <c r="E120" s="503"/>
      <c r="F120" s="503"/>
      <c r="G120" s="503"/>
      <c r="H120" s="51">
        <v>5</v>
      </c>
      <c r="I120" s="157"/>
      <c r="J120" s="157">
        <f t="shared" si="7"/>
        <v>0</v>
      </c>
      <c r="K120" s="157"/>
      <c r="L120" s="157"/>
      <c r="M120" s="254" t="s">
        <v>777</v>
      </c>
      <c r="N120" s="159"/>
      <c r="O120" s="255">
        <f t="shared" si="8"/>
        <v>0</v>
      </c>
    </row>
    <row r="121" spans="1:37" ht="15.75" hidden="1" customHeight="1" x14ac:dyDescent="0.25">
      <c r="A121" s="217" t="s">
        <v>534</v>
      </c>
      <c r="B121" s="527"/>
      <c r="C121" s="521"/>
      <c r="D121" s="503"/>
      <c r="E121" s="503"/>
      <c r="F121" s="503"/>
      <c r="G121" s="503"/>
      <c r="H121" s="51">
        <v>5</v>
      </c>
      <c r="I121" s="178">
        <v>1.54</v>
      </c>
      <c r="J121" s="179">
        <f t="shared" si="7"/>
        <v>0.308</v>
      </c>
      <c r="K121" s="178"/>
      <c r="L121" s="178"/>
      <c r="M121" s="51" t="s">
        <v>777</v>
      </c>
      <c r="N121" s="256" t="s">
        <v>785</v>
      </c>
      <c r="O121" s="269">
        <f t="shared" si="8"/>
        <v>200</v>
      </c>
      <c r="P121" s="257"/>
      <c r="Q121" s="257"/>
      <c r="R121" s="257"/>
      <c r="S121" s="257"/>
      <c r="T121" s="257"/>
      <c r="U121" s="257"/>
      <c r="V121" s="257"/>
      <c r="W121" s="257"/>
      <c r="X121" s="257"/>
      <c r="Y121" s="257"/>
      <c r="Z121" s="257"/>
      <c r="AA121" s="257"/>
      <c r="AB121" s="257"/>
      <c r="AC121" s="257"/>
      <c r="AD121" s="257"/>
      <c r="AE121" s="257"/>
      <c r="AF121" s="257"/>
      <c r="AG121" s="257"/>
      <c r="AH121" s="257"/>
      <c r="AI121" s="257"/>
      <c r="AJ121" s="257"/>
      <c r="AK121" s="257"/>
    </row>
    <row r="122" spans="1:37" ht="15.75" hidden="1" customHeight="1" x14ac:dyDescent="0.25">
      <c r="A122" s="156" t="s">
        <v>535</v>
      </c>
      <c r="B122" s="527"/>
      <c r="C122" s="521"/>
      <c r="D122" s="503"/>
      <c r="E122" s="503"/>
      <c r="F122" s="503"/>
      <c r="G122" s="503"/>
      <c r="H122" s="51">
        <v>5</v>
      </c>
      <c r="I122" s="157">
        <v>2.54</v>
      </c>
      <c r="J122" s="175">
        <f t="shared" si="7"/>
        <v>0.50800000000000001</v>
      </c>
      <c r="K122" s="157"/>
      <c r="L122" s="157"/>
      <c r="M122" s="254" t="s">
        <v>777</v>
      </c>
      <c r="N122" s="159" t="s">
        <v>786</v>
      </c>
      <c r="O122" s="255">
        <f t="shared" si="8"/>
        <v>121</v>
      </c>
    </row>
    <row r="123" spans="1:37" ht="15.75" hidden="1" customHeight="1" x14ac:dyDescent="0.25">
      <c r="A123" s="259" t="s">
        <v>536</v>
      </c>
      <c r="B123" s="528"/>
      <c r="C123" s="525"/>
      <c r="D123" s="592"/>
      <c r="E123" s="592"/>
      <c r="F123" s="592"/>
      <c r="G123" s="592"/>
      <c r="H123" s="260">
        <v>5</v>
      </c>
      <c r="I123" s="261">
        <v>5.29</v>
      </c>
      <c r="J123" s="270">
        <f t="shared" si="7"/>
        <v>1.0580000000000001</v>
      </c>
      <c r="K123" s="261"/>
      <c r="L123" s="261"/>
      <c r="M123" s="263" t="s">
        <v>777</v>
      </c>
      <c r="N123" s="264" t="s">
        <v>787</v>
      </c>
      <c r="O123" s="255">
        <f t="shared" si="8"/>
        <v>121</v>
      </c>
    </row>
    <row r="124" spans="1:37" ht="15.75" hidden="1" customHeight="1" x14ac:dyDescent="0.25">
      <c r="A124" s="265"/>
      <c r="B124" s="266"/>
      <c r="C124" s="266"/>
      <c r="D124" s="266"/>
      <c r="E124" s="266"/>
      <c r="F124" s="66"/>
      <c r="G124" s="66"/>
      <c r="H124" s="66"/>
      <c r="O124" s="266"/>
    </row>
    <row r="125" spans="1:37" ht="15.75" hidden="1" customHeight="1" x14ac:dyDescent="0.25">
      <c r="A125" s="265"/>
      <c r="B125" s="266"/>
      <c r="C125" s="266"/>
      <c r="D125" s="266"/>
      <c r="E125" s="266"/>
      <c r="F125" s="66"/>
      <c r="G125" s="66"/>
      <c r="H125" s="66"/>
      <c r="O125" s="266"/>
    </row>
    <row r="126" spans="1:37" ht="15.75" hidden="1" customHeight="1" x14ac:dyDescent="0.25">
      <c r="A126" s="267" t="s">
        <v>25</v>
      </c>
      <c r="B126" s="268" t="s">
        <v>548</v>
      </c>
      <c r="C126" s="249" t="s">
        <v>549</v>
      </c>
      <c r="D126" s="250" t="s">
        <v>550</v>
      </c>
      <c r="E126" s="250" t="s">
        <v>551</v>
      </c>
      <c r="F126" s="250" t="s">
        <v>552</v>
      </c>
      <c r="G126" s="250" t="s">
        <v>553</v>
      </c>
      <c r="H126" s="250" t="s">
        <v>554</v>
      </c>
      <c r="I126" s="250" t="s">
        <v>555</v>
      </c>
      <c r="J126" s="251" t="s">
        <v>556</v>
      </c>
      <c r="K126" s="250" t="s">
        <v>557</v>
      </c>
      <c r="L126" s="250" t="s">
        <v>558</v>
      </c>
      <c r="M126" s="250" t="s">
        <v>559</v>
      </c>
      <c r="N126" s="252" t="s">
        <v>560</v>
      </c>
      <c r="O126" s="266"/>
    </row>
    <row r="127" spans="1:37" ht="15.75" hidden="1" customHeight="1" x14ac:dyDescent="0.25">
      <c r="A127" s="156" t="s">
        <v>530</v>
      </c>
      <c r="B127" s="696" t="s">
        <v>781</v>
      </c>
      <c r="C127" s="705" t="s">
        <v>782</v>
      </c>
      <c r="D127" s="665" t="s">
        <v>788</v>
      </c>
      <c r="E127" s="665" t="s">
        <v>784</v>
      </c>
      <c r="F127" s="678">
        <v>100</v>
      </c>
      <c r="G127" s="678">
        <v>590</v>
      </c>
      <c r="H127" s="51">
        <v>54</v>
      </c>
      <c r="I127" s="157"/>
      <c r="J127" s="157">
        <f t="shared" ref="J127:J132" si="9">I127/H127</f>
        <v>0</v>
      </c>
      <c r="K127" s="157"/>
      <c r="L127" s="157"/>
      <c r="M127" s="254" t="s">
        <v>777</v>
      </c>
      <c r="N127" s="159"/>
      <c r="O127" s="255">
        <f t="shared" ref="O127:O132" si="10">LEN(N127)</f>
        <v>0</v>
      </c>
    </row>
    <row r="128" spans="1:37" ht="15.75" hidden="1" customHeight="1" x14ac:dyDescent="0.25">
      <c r="A128" s="156" t="s">
        <v>532</v>
      </c>
      <c r="B128" s="527"/>
      <c r="C128" s="521"/>
      <c r="D128" s="503"/>
      <c r="E128" s="503"/>
      <c r="F128" s="503"/>
      <c r="G128" s="503"/>
      <c r="H128" s="51">
        <v>54</v>
      </c>
      <c r="I128" s="157"/>
      <c r="J128" s="157">
        <f t="shared" si="9"/>
        <v>0</v>
      </c>
      <c r="K128" s="157"/>
      <c r="L128" s="157"/>
      <c r="M128" s="254" t="s">
        <v>777</v>
      </c>
      <c r="N128" s="159"/>
      <c r="O128" s="255">
        <f t="shared" si="10"/>
        <v>0</v>
      </c>
    </row>
    <row r="129" spans="1:37" ht="15.75" hidden="1" customHeight="1" x14ac:dyDescent="0.25">
      <c r="A129" s="156" t="s">
        <v>533</v>
      </c>
      <c r="B129" s="527"/>
      <c r="C129" s="521"/>
      <c r="D129" s="503"/>
      <c r="E129" s="503"/>
      <c r="F129" s="503"/>
      <c r="G129" s="503"/>
      <c r="H129" s="51">
        <v>54</v>
      </c>
      <c r="I129" s="157"/>
      <c r="J129" s="157">
        <f t="shared" si="9"/>
        <v>0</v>
      </c>
      <c r="K129" s="157"/>
      <c r="L129" s="157"/>
      <c r="M129" s="254" t="s">
        <v>777</v>
      </c>
      <c r="N129" s="159"/>
      <c r="O129" s="255">
        <f t="shared" si="10"/>
        <v>0</v>
      </c>
    </row>
    <row r="130" spans="1:37" ht="15.75" hidden="1" customHeight="1" x14ac:dyDescent="0.25">
      <c r="A130" s="217" t="s">
        <v>534</v>
      </c>
      <c r="B130" s="527"/>
      <c r="C130" s="521"/>
      <c r="D130" s="503"/>
      <c r="E130" s="503"/>
      <c r="F130" s="503"/>
      <c r="G130" s="503"/>
      <c r="H130" s="51">
        <v>54</v>
      </c>
      <c r="I130" s="178">
        <v>4.24</v>
      </c>
      <c r="J130" s="179">
        <f t="shared" si="9"/>
        <v>7.8518518518518529E-2</v>
      </c>
      <c r="K130" s="178"/>
      <c r="L130" s="178"/>
      <c r="M130" s="51" t="s">
        <v>777</v>
      </c>
      <c r="N130" s="256" t="s">
        <v>789</v>
      </c>
      <c r="O130" s="269">
        <f t="shared" si="10"/>
        <v>170</v>
      </c>
      <c r="P130" s="257"/>
      <c r="Q130" s="257"/>
      <c r="R130" s="257"/>
      <c r="S130" s="257"/>
      <c r="T130" s="257"/>
      <c r="U130" s="257"/>
      <c r="V130" s="257"/>
      <c r="W130" s="257"/>
      <c r="X130" s="257"/>
      <c r="Y130" s="257"/>
      <c r="Z130" s="257"/>
      <c r="AA130" s="257"/>
      <c r="AB130" s="257"/>
      <c r="AC130" s="257"/>
      <c r="AD130" s="257"/>
      <c r="AE130" s="257"/>
      <c r="AF130" s="257"/>
      <c r="AG130" s="257"/>
      <c r="AH130" s="257"/>
      <c r="AI130" s="257"/>
      <c r="AJ130" s="257"/>
      <c r="AK130" s="257"/>
    </row>
    <row r="131" spans="1:37" ht="15.75" hidden="1" customHeight="1" x14ac:dyDescent="0.25">
      <c r="A131" s="156" t="s">
        <v>535</v>
      </c>
      <c r="B131" s="527"/>
      <c r="C131" s="521"/>
      <c r="D131" s="503"/>
      <c r="E131" s="503"/>
      <c r="F131" s="503"/>
      <c r="G131" s="503"/>
      <c r="H131" s="51">
        <v>54</v>
      </c>
      <c r="I131" s="157">
        <v>4.8099999999999996</v>
      </c>
      <c r="J131" s="271">
        <f t="shared" si="9"/>
        <v>8.9074074074074069E-2</v>
      </c>
      <c r="K131" s="157"/>
      <c r="L131" s="157"/>
      <c r="M131" s="254" t="s">
        <v>777</v>
      </c>
      <c r="N131" s="159" t="s">
        <v>790</v>
      </c>
      <c r="O131" s="255">
        <f t="shared" si="10"/>
        <v>200</v>
      </c>
    </row>
    <row r="132" spans="1:37" ht="15.75" hidden="1" customHeight="1" x14ac:dyDescent="0.25">
      <c r="A132" s="259" t="s">
        <v>536</v>
      </c>
      <c r="B132" s="528"/>
      <c r="C132" s="525"/>
      <c r="D132" s="592"/>
      <c r="E132" s="592"/>
      <c r="F132" s="592"/>
      <c r="G132" s="592"/>
      <c r="H132" s="260">
        <v>54</v>
      </c>
      <c r="I132" s="261">
        <v>5.24</v>
      </c>
      <c r="J132" s="270">
        <f t="shared" si="9"/>
        <v>9.7037037037037047E-2</v>
      </c>
      <c r="K132" s="261"/>
      <c r="L132" s="261"/>
      <c r="M132" s="263" t="s">
        <v>777</v>
      </c>
      <c r="N132" s="264" t="s">
        <v>791</v>
      </c>
      <c r="O132" s="255">
        <f t="shared" si="10"/>
        <v>198</v>
      </c>
    </row>
    <row r="133" spans="1:37" ht="15.75" hidden="1" customHeight="1" x14ac:dyDescent="0.25">
      <c r="A133" s="265"/>
      <c r="B133" s="266"/>
      <c r="C133" s="266"/>
      <c r="D133" s="266"/>
      <c r="E133" s="266"/>
      <c r="F133" s="66"/>
      <c r="G133" s="66"/>
      <c r="H133" s="66"/>
      <c r="O133" s="266"/>
    </row>
    <row r="134" spans="1:37" ht="15.75" hidden="1" customHeight="1" x14ac:dyDescent="0.25">
      <c r="A134" s="265"/>
      <c r="B134" s="266"/>
      <c r="C134" s="266"/>
      <c r="D134" s="266"/>
      <c r="E134" s="266"/>
      <c r="F134" s="66"/>
      <c r="G134" s="66"/>
      <c r="H134" s="66"/>
      <c r="O134" s="266"/>
    </row>
    <row r="135" spans="1:37" ht="15.75" hidden="1" customHeight="1" x14ac:dyDescent="0.25">
      <c r="A135" s="267" t="s">
        <v>25</v>
      </c>
      <c r="B135" s="250" t="s">
        <v>548</v>
      </c>
      <c r="C135" s="250" t="s">
        <v>549</v>
      </c>
      <c r="D135" s="250" t="s">
        <v>550</v>
      </c>
      <c r="E135" s="250" t="s">
        <v>551</v>
      </c>
      <c r="F135" s="250" t="s">
        <v>552</v>
      </c>
      <c r="G135" s="250" t="s">
        <v>553</v>
      </c>
      <c r="H135" s="250" t="s">
        <v>554</v>
      </c>
      <c r="I135" s="250" t="s">
        <v>555</v>
      </c>
      <c r="J135" s="251" t="s">
        <v>556</v>
      </c>
      <c r="K135" s="250" t="s">
        <v>557</v>
      </c>
      <c r="L135" s="250" t="s">
        <v>558</v>
      </c>
      <c r="M135" s="250" t="s">
        <v>559</v>
      </c>
      <c r="N135" s="252" t="s">
        <v>560</v>
      </c>
      <c r="O135" s="266"/>
    </row>
    <row r="136" spans="1:37" ht="15.75" hidden="1" customHeight="1" x14ac:dyDescent="0.25">
      <c r="A136" s="156" t="s">
        <v>530</v>
      </c>
      <c r="B136" s="665" t="s">
        <v>792</v>
      </c>
      <c r="C136" s="665" t="s">
        <v>793</v>
      </c>
      <c r="D136" s="665" t="s">
        <v>794</v>
      </c>
      <c r="E136" s="678" t="s">
        <v>776</v>
      </c>
      <c r="F136" s="678">
        <v>100</v>
      </c>
      <c r="G136" s="678">
        <v>4</v>
      </c>
      <c r="H136" s="187">
        <v>0.27</v>
      </c>
      <c r="I136" s="157"/>
      <c r="J136" s="157">
        <f t="shared" ref="J136:J141" si="11">I136/H136</f>
        <v>0</v>
      </c>
      <c r="K136" s="157"/>
      <c r="L136" s="157"/>
      <c r="M136" s="254" t="s">
        <v>777</v>
      </c>
      <c r="N136" s="159"/>
      <c r="O136" s="255">
        <f t="shared" ref="O136:O141" si="12">LEN(N136)</f>
        <v>0</v>
      </c>
    </row>
    <row r="137" spans="1:37" ht="15.75" hidden="1" customHeight="1" x14ac:dyDescent="0.25">
      <c r="A137" s="156" t="s">
        <v>532</v>
      </c>
      <c r="B137" s="503"/>
      <c r="C137" s="503"/>
      <c r="D137" s="503"/>
      <c r="E137" s="503"/>
      <c r="F137" s="503"/>
      <c r="G137" s="503"/>
      <c r="H137" s="187">
        <v>0.27</v>
      </c>
      <c r="I137" s="157"/>
      <c r="J137" s="157">
        <f t="shared" si="11"/>
        <v>0</v>
      </c>
      <c r="K137" s="157"/>
      <c r="L137" s="157"/>
      <c r="M137" s="254" t="s">
        <v>777</v>
      </c>
      <c r="N137" s="159"/>
      <c r="O137" s="255">
        <f t="shared" si="12"/>
        <v>0</v>
      </c>
    </row>
    <row r="138" spans="1:37" ht="15.75" hidden="1" customHeight="1" x14ac:dyDescent="0.25">
      <c r="A138" s="156" t="s">
        <v>533</v>
      </c>
      <c r="B138" s="503"/>
      <c r="C138" s="503"/>
      <c r="D138" s="503"/>
      <c r="E138" s="503"/>
      <c r="F138" s="503"/>
      <c r="G138" s="503"/>
      <c r="H138" s="187">
        <v>0.27</v>
      </c>
      <c r="I138" s="157"/>
      <c r="J138" s="157">
        <f t="shared" si="11"/>
        <v>0</v>
      </c>
      <c r="K138" s="157"/>
      <c r="L138" s="157"/>
      <c r="M138" s="254" t="s">
        <v>777</v>
      </c>
      <c r="N138" s="159"/>
      <c r="O138" s="255">
        <f t="shared" si="12"/>
        <v>0</v>
      </c>
    </row>
    <row r="139" spans="1:37" ht="15.75" hidden="1" customHeight="1" x14ac:dyDescent="0.25">
      <c r="A139" s="217" t="s">
        <v>534</v>
      </c>
      <c r="B139" s="503"/>
      <c r="C139" s="503"/>
      <c r="D139" s="503"/>
      <c r="E139" s="503"/>
      <c r="F139" s="503"/>
      <c r="G139" s="503"/>
      <c r="H139" s="187">
        <v>0.27</v>
      </c>
      <c r="I139" s="178">
        <v>0.14000000000000001</v>
      </c>
      <c r="J139" s="179">
        <f t="shared" si="11"/>
        <v>0.51851851851851849</v>
      </c>
      <c r="K139" s="178"/>
      <c r="L139" s="178"/>
      <c r="M139" s="51" t="s">
        <v>777</v>
      </c>
      <c r="N139" s="256" t="s">
        <v>795</v>
      </c>
      <c r="O139" s="269">
        <f t="shared" si="12"/>
        <v>194</v>
      </c>
      <c r="P139" s="257"/>
      <c r="Q139" s="257"/>
      <c r="R139" s="257"/>
      <c r="S139" s="257"/>
      <c r="T139" s="257"/>
      <c r="U139" s="257"/>
      <c r="V139" s="257"/>
      <c r="W139" s="257"/>
      <c r="X139" s="257"/>
      <c r="Y139" s="257"/>
      <c r="Z139" s="257"/>
      <c r="AA139" s="257"/>
      <c r="AB139" s="257"/>
      <c r="AC139" s="257"/>
      <c r="AD139" s="257"/>
      <c r="AE139" s="257"/>
      <c r="AF139" s="257"/>
      <c r="AG139" s="257"/>
      <c r="AH139" s="257"/>
      <c r="AI139" s="257"/>
      <c r="AJ139" s="257"/>
      <c r="AK139" s="257"/>
    </row>
    <row r="140" spans="1:37" ht="15.75" hidden="1" customHeight="1" x14ac:dyDescent="0.25">
      <c r="A140" s="156" t="s">
        <v>535</v>
      </c>
      <c r="B140" s="503"/>
      <c r="C140" s="503"/>
      <c r="D140" s="503"/>
      <c r="E140" s="503"/>
      <c r="F140" s="503"/>
      <c r="G140" s="503"/>
      <c r="H140" s="187">
        <v>0.27</v>
      </c>
      <c r="I140" s="272">
        <v>0.2</v>
      </c>
      <c r="J140" s="175">
        <f t="shared" si="11"/>
        <v>0.7407407407407407</v>
      </c>
      <c r="K140" s="157"/>
      <c r="L140" s="157"/>
      <c r="M140" s="254" t="s">
        <v>777</v>
      </c>
      <c r="N140" s="159" t="s">
        <v>796</v>
      </c>
      <c r="O140" s="255">
        <f t="shared" si="12"/>
        <v>154</v>
      </c>
    </row>
    <row r="141" spans="1:37" ht="15.75" hidden="1" customHeight="1" x14ac:dyDescent="0.25">
      <c r="A141" s="259" t="s">
        <v>536</v>
      </c>
      <c r="B141" s="592"/>
      <c r="C141" s="592"/>
      <c r="D141" s="592"/>
      <c r="E141" s="592"/>
      <c r="F141" s="592"/>
      <c r="G141" s="592"/>
      <c r="H141" s="260">
        <v>0.27</v>
      </c>
      <c r="I141" s="261">
        <v>0.26</v>
      </c>
      <c r="J141" s="270">
        <f t="shared" si="11"/>
        <v>0.96296296296296291</v>
      </c>
      <c r="K141" s="261"/>
      <c r="L141" s="261"/>
      <c r="M141" s="263" t="s">
        <v>777</v>
      </c>
      <c r="N141" s="264" t="s">
        <v>797</v>
      </c>
      <c r="O141" s="255">
        <f t="shared" si="12"/>
        <v>149</v>
      </c>
    </row>
    <row r="142" spans="1:37" ht="15.75" customHeight="1" x14ac:dyDescent="0.25">
      <c r="A142" s="265"/>
      <c r="B142" s="266"/>
      <c r="C142" s="266"/>
      <c r="D142" s="266"/>
      <c r="E142" s="66"/>
      <c r="F142" s="66"/>
      <c r="G142" s="66"/>
      <c r="H142" s="66"/>
      <c r="J142" s="273"/>
      <c r="M142" s="44"/>
      <c r="O142" s="266"/>
    </row>
    <row r="143" spans="1:37" ht="15.75" customHeight="1" x14ac:dyDescent="0.25">
      <c r="A143" s="265"/>
      <c r="B143" s="266"/>
      <c r="C143" s="266"/>
      <c r="D143" s="266"/>
      <c r="E143" s="66"/>
      <c r="F143" s="66"/>
      <c r="G143" s="66"/>
      <c r="H143" s="66"/>
      <c r="J143" s="273"/>
      <c r="M143" s="44"/>
      <c r="O143" s="266"/>
    </row>
    <row r="144" spans="1:37" ht="15.75" customHeight="1" x14ac:dyDescent="0.25">
      <c r="A144" s="717" t="s">
        <v>575</v>
      </c>
      <c r="B144" s="645"/>
      <c r="C144" s="645"/>
      <c r="D144" s="645"/>
      <c r="E144" s="645"/>
      <c r="F144" s="645"/>
      <c r="G144" s="645"/>
      <c r="H144" s="645"/>
      <c r="I144" s="645"/>
      <c r="J144" s="645"/>
      <c r="K144" s="645"/>
      <c r="L144" s="645"/>
      <c r="M144" s="645"/>
      <c r="N144" s="646"/>
      <c r="O144" s="66"/>
    </row>
    <row r="145" spans="1:37" ht="15.75" customHeight="1" x14ac:dyDescent="0.25">
      <c r="A145" s="153" t="s">
        <v>26</v>
      </c>
      <c r="B145" s="248" t="s">
        <v>548</v>
      </c>
      <c r="C145" s="249" t="s">
        <v>549</v>
      </c>
      <c r="D145" s="250" t="s">
        <v>550</v>
      </c>
      <c r="E145" s="250" t="s">
        <v>551</v>
      </c>
      <c r="F145" s="250" t="s">
        <v>576</v>
      </c>
      <c r="G145" s="250" t="s">
        <v>553</v>
      </c>
      <c r="H145" s="250" t="s">
        <v>577</v>
      </c>
      <c r="I145" s="250" t="s">
        <v>578</v>
      </c>
      <c r="J145" s="251" t="s">
        <v>579</v>
      </c>
      <c r="K145" s="250" t="s">
        <v>557</v>
      </c>
      <c r="L145" s="250" t="s">
        <v>558</v>
      </c>
      <c r="M145" s="250" t="s">
        <v>559</v>
      </c>
      <c r="N145" s="252" t="s">
        <v>560</v>
      </c>
      <c r="O145" s="66"/>
      <c r="Q145" s="253">
        <f>J157-J156</f>
        <v>0</v>
      </c>
    </row>
    <row r="146" spans="1:37" ht="15.75" customHeight="1" x14ac:dyDescent="0.25">
      <c r="A146" s="274" t="s">
        <v>538</v>
      </c>
      <c r="B146" s="696" t="s">
        <v>773</v>
      </c>
      <c r="C146" s="706" t="s">
        <v>774</v>
      </c>
      <c r="D146" s="689" t="s">
        <v>775</v>
      </c>
      <c r="E146" s="665" t="s">
        <v>776</v>
      </c>
      <c r="F146" s="678">
        <v>100</v>
      </c>
      <c r="G146" s="678">
        <v>8</v>
      </c>
      <c r="H146" s="275">
        <v>2</v>
      </c>
      <c r="I146" s="276">
        <v>0</v>
      </c>
      <c r="J146" s="277">
        <f t="shared" ref="J146:J157" si="13">I146/H146</f>
        <v>0</v>
      </c>
      <c r="K146" s="276"/>
      <c r="L146" s="276"/>
      <c r="M146" s="278" t="s">
        <v>777</v>
      </c>
      <c r="N146" s="279"/>
      <c r="O146" s="255">
        <f t="shared" ref="O146:O157" si="14">LEN(N146)</f>
        <v>0</v>
      </c>
    </row>
    <row r="147" spans="1:37" ht="15.75" customHeight="1" x14ac:dyDescent="0.25">
      <c r="A147" s="156" t="s">
        <v>539</v>
      </c>
      <c r="B147" s="527"/>
      <c r="C147" s="521"/>
      <c r="D147" s="503"/>
      <c r="E147" s="503"/>
      <c r="F147" s="503"/>
      <c r="G147" s="503"/>
      <c r="H147" s="51">
        <v>2</v>
      </c>
      <c r="I147" s="157"/>
      <c r="J147" s="175">
        <f t="shared" si="13"/>
        <v>0</v>
      </c>
      <c r="K147" s="157"/>
      <c r="L147" s="157"/>
      <c r="M147" s="254" t="s">
        <v>777</v>
      </c>
      <c r="N147" s="159"/>
      <c r="O147" s="255">
        <f t="shared" si="14"/>
        <v>0</v>
      </c>
    </row>
    <row r="148" spans="1:37" ht="15.75" customHeight="1" x14ac:dyDescent="0.25">
      <c r="A148" s="156" t="s">
        <v>540</v>
      </c>
      <c r="B148" s="527"/>
      <c r="C148" s="521"/>
      <c r="D148" s="503"/>
      <c r="E148" s="503"/>
      <c r="F148" s="503"/>
      <c r="G148" s="503"/>
      <c r="H148" s="51">
        <v>2</v>
      </c>
      <c r="I148" s="157"/>
      <c r="J148" s="175">
        <f t="shared" si="13"/>
        <v>0</v>
      </c>
      <c r="K148" s="157"/>
      <c r="L148" s="157"/>
      <c r="M148" s="254" t="s">
        <v>777</v>
      </c>
      <c r="N148" s="159"/>
      <c r="O148" s="255">
        <f t="shared" si="14"/>
        <v>0</v>
      </c>
    </row>
    <row r="149" spans="1:37" ht="15.75" customHeight="1" x14ac:dyDescent="0.25">
      <c r="A149" s="156" t="s">
        <v>541</v>
      </c>
      <c r="B149" s="527"/>
      <c r="C149" s="521"/>
      <c r="D149" s="503"/>
      <c r="E149" s="503"/>
      <c r="F149" s="503"/>
      <c r="G149" s="503"/>
      <c r="H149" s="51">
        <v>2</v>
      </c>
      <c r="I149" s="157"/>
      <c r="J149" s="175">
        <f t="shared" si="13"/>
        <v>0</v>
      </c>
      <c r="K149" s="157"/>
      <c r="L149" s="157"/>
      <c r="M149" s="254" t="s">
        <v>777</v>
      </c>
      <c r="N149" s="159"/>
      <c r="O149" s="255">
        <f t="shared" si="14"/>
        <v>0</v>
      </c>
    </row>
    <row r="150" spans="1:37" ht="15.75" customHeight="1" x14ac:dyDescent="0.25">
      <c r="A150" s="156" t="s">
        <v>542</v>
      </c>
      <c r="B150" s="527"/>
      <c r="C150" s="521"/>
      <c r="D150" s="503"/>
      <c r="E150" s="503"/>
      <c r="F150" s="503"/>
      <c r="G150" s="503"/>
      <c r="H150" s="51">
        <v>2</v>
      </c>
      <c r="I150" s="157"/>
      <c r="J150" s="175">
        <f t="shared" si="13"/>
        <v>0</v>
      </c>
      <c r="K150" s="157"/>
      <c r="L150" s="157"/>
      <c r="M150" s="254" t="s">
        <v>777</v>
      </c>
      <c r="N150" s="159"/>
      <c r="O150" s="255">
        <f t="shared" si="14"/>
        <v>0</v>
      </c>
    </row>
    <row r="151" spans="1:37" ht="15.75" customHeight="1" x14ac:dyDescent="0.25">
      <c r="A151" s="156" t="s">
        <v>543</v>
      </c>
      <c r="B151" s="527"/>
      <c r="C151" s="521"/>
      <c r="D151" s="503"/>
      <c r="E151" s="503"/>
      <c r="F151" s="503"/>
      <c r="G151" s="503"/>
      <c r="H151" s="51">
        <v>2</v>
      </c>
      <c r="I151" s="157"/>
      <c r="J151" s="175">
        <f t="shared" si="13"/>
        <v>0</v>
      </c>
      <c r="K151" s="157"/>
      <c r="L151" s="157"/>
      <c r="M151" s="254" t="s">
        <v>777</v>
      </c>
      <c r="N151" s="159"/>
      <c r="O151" s="255">
        <f t="shared" si="14"/>
        <v>0</v>
      </c>
    </row>
    <row r="152" spans="1:37" ht="15.75" customHeight="1" x14ac:dyDescent="0.25">
      <c r="A152" s="156" t="s">
        <v>530</v>
      </c>
      <c r="B152" s="527"/>
      <c r="C152" s="521"/>
      <c r="D152" s="503"/>
      <c r="E152" s="503"/>
      <c r="F152" s="503"/>
      <c r="G152" s="503"/>
      <c r="H152" s="51">
        <v>2</v>
      </c>
      <c r="I152" s="157"/>
      <c r="J152" s="175">
        <f t="shared" si="13"/>
        <v>0</v>
      </c>
      <c r="K152" s="157"/>
      <c r="L152" s="157"/>
      <c r="M152" s="254" t="s">
        <v>777</v>
      </c>
      <c r="N152" s="159"/>
      <c r="O152" s="255">
        <f t="shared" si="14"/>
        <v>0</v>
      </c>
    </row>
    <row r="153" spans="1:37" ht="15.75" customHeight="1" x14ac:dyDescent="0.25">
      <c r="A153" s="156" t="s">
        <v>532</v>
      </c>
      <c r="B153" s="527"/>
      <c r="C153" s="521"/>
      <c r="D153" s="503"/>
      <c r="E153" s="503"/>
      <c r="F153" s="503"/>
      <c r="G153" s="503"/>
      <c r="H153" s="51">
        <v>2</v>
      </c>
      <c r="I153" s="157"/>
      <c r="J153" s="175">
        <f t="shared" si="13"/>
        <v>0</v>
      </c>
      <c r="K153" s="157"/>
      <c r="L153" s="157"/>
      <c r="M153" s="254" t="s">
        <v>777</v>
      </c>
      <c r="N153" s="159"/>
      <c r="O153" s="255">
        <f t="shared" si="14"/>
        <v>0</v>
      </c>
    </row>
    <row r="154" spans="1:37" ht="15.75" customHeight="1" x14ac:dyDescent="0.25">
      <c r="A154" s="156" t="s">
        <v>533</v>
      </c>
      <c r="B154" s="527"/>
      <c r="C154" s="521"/>
      <c r="D154" s="503"/>
      <c r="E154" s="503"/>
      <c r="F154" s="503"/>
      <c r="G154" s="503"/>
      <c r="H154" s="51">
        <v>2</v>
      </c>
      <c r="I154" s="157"/>
      <c r="J154" s="175">
        <f t="shared" si="13"/>
        <v>0</v>
      </c>
      <c r="K154" s="157"/>
      <c r="L154" s="157"/>
      <c r="M154" s="254" t="s">
        <v>777</v>
      </c>
      <c r="N154" s="159"/>
      <c r="O154" s="255">
        <f t="shared" si="14"/>
        <v>0</v>
      </c>
    </row>
    <row r="155" spans="1:37" ht="15.75" customHeight="1" x14ac:dyDescent="0.25">
      <c r="A155" s="217" t="s">
        <v>534</v>
      </c>
      <c r="B155" s="527"/>
      <c r="C155" s="521"/>
      <c r="D155" s="503"/>
      <c r="E155" s="503"/>
      <c r="F155" s="503"/>
      <c r="G155" s="503"/>
      <c r="H155" s="51">
        <v>2</v>
      </c>
      <c r="I155" s="178"/>
      <c r="J155" s="175">
        <f t="shared" si="13"/>
        <v>0</v>
      </c>
      <c r="K155" s="178"/>
      <c r="L155" s="178"/>
      <c r="M155" s="254" t="s">
        <v>777</v>
      </c>
      <c r="N155" s="256"/>
      <c r="O155" s="255">
        <f t="shared" si="14"/>
        <v>0</v>
      </c>
      <c r="P155" s="257"/>
      <c r="Q155" s="257"/>
      <c r="R155" s="257"/>
      <c r="S155" s="257"/>
      <c r="T155" s="257"/>
      <c r="U155" s="257"/>
      <c r="V155" s="257"/>
      <c r="W155" s="257"/>
      <c r="X155" s="257"/>
      <c r="Y155" s="257"/>
      <c r="Z155" s="257"/>
      <c r="AA155" s="257"/>
      <c r="AB155" s="257"/>
      <c r="AC155" s="257"/>
      <c r="AD155" s="257"/>
      <c r="AE155" s="257"/>
      <c r="AF155" s="257"/>
      <c r="AG155" s="257"/>
      <c r="AH155" s="257"/>
      <c r="AI155" s="257"/>
      <c r="AJ155" s="257"/>
      <c r="AK155" s="257"/>
    </row>
    <row r="156" spans="1:37" ht="15.75" customHeight="1" x14ac:dyDescent="0.25">
      <c r="A156" s="156" t="s">
        <v>535</v>
      </c>
      <c r="B156" s="527"/>
      <c r="C156" s="521"/>
      <c r="D156" s="503"/>
      <c r="E156" s="503"/>
      <c r="F156" s="503"/>
      <c r="G156" s="503"/>
      <c r="H156" s="51">
        <v>2</v>
      </c>
      <c r="I156" s="157"/>
      <c r="J156" s="175">
        <f t="shared" si="13"/>
        <v>0</v>
      </c>
      <c r="K156" s="157"/>
      <c r="L156" s="157"/>
      <c r="M156" s="254" t="s">
        <v>777</v>
      </c>
      <c r="N156" s="159"/>
      <c r="O156" s="255">
        <f t="shared" si="14"/>
        <v>0</v>
      </c>
    </row>
    <row r="157" spans="1:37" ht="15.75" customHeight="1" x14ac:dyDescent="0.25">
      <c r="A157" s="161" t="s">
        <v>536</v>
      </c>
      <c r="B157" s="528"/>
      <c r="C157" s="525"/>
      <c r="D157" s="592"/>
      <c r="E157" s="592"/>
      <c r="F157" s="592"/>
      <c r="G157" s="592"/>
      <c r="H157" s="280">
        <v>2</v>
      </c>
      <c r="I157" s="167"/>
      <c r="J157" s="281">
        <f t="shared" si="13"/>
        <v>0</v>
      </c>
      <c r="K157" s="167"/>
      <c r="L157" s="167"/>
      <c r="M157" s="282" t="s">
        <v>777</v>
      </c>
      <c r="N157" s="184"/>
      <c r="O157" s="255">
        <f t="shared" si="14"/>
        <v>0</v>
      </c>
    </row>
    <row r="158" spans="1:37" ht="15.75" customHeight="1" x14ac:dyDescent="0.25">
      <c r="A158" s="265"/>
      <c r="B158" s="266"/>
      <c r="C158" s="266"/>
      <c r="D158" s="266"/>
      <c r="E158" s="266"/>
      <c r="F158" s="66"/>
      <c r="G158" s="66"/>
      <c r="H158" s="66"/>
      <c r="O158" s="266"/>
    </row>
    <row r="159" spans="1:37" ht="15.75" customHeight="1" x14ac:dyDescent="0.25">
      <c r="A159" s="265"/>
      <c r="B159" s="266"/>
      <c r="C159" s="266"/>
      <c r="D159" s="266"/>
      <c r="E159" s="266"/>
      <c r="F159" s="66"/>
      <c r="G159" s="66"/>
      <c r="H159" s="66"/>
      <c r="O159" s="266"/>
    </row>
    <row r="160" spans="1:37" ht="15.75" customHeight="1" x14ac:dyDescent="0.25">
      <c r="A160" s="267" t="s">
        <v>26</v>
      </c>
      <c r="B160" s="268" t="s">
        <v>548</v>
      </c>
      <c r="C160" s="249" t="s">
        <v>549</v>
      </c>
      <c r="D160" s="250" t="s">
        <v>550</v>
      </c>
      <c r="E160" s="250" t="s">
        <v>551</v>
      </c>
      <c r="F160" s="250" t="s">
        <v>576</v>
      </c>
      <c r="G160" s="250" t="s">
        <v>553</v>
      </c>
      <c r="H160" s="250" t="s">
        <v>577</v>
      </c>
      <c r="I160" s="250" t="s">
        <v>578</v>
      </c>
      <c r="J160" s="251" t="s">
        <v>579</v>
      </c>
      <c r="K160" s="250" t="s">
        <v>557</v>
      </c>
      <c r="L160" s="250" t="s">
        <v>558</v>
      </c>
      <c r="M160" s="250" t="s">
        <v>559</v>
      </c>
      <c r="N160" s="252" t="s">
        <v>560</v>
      </c>
      <c r="O160" s="266"/>
    </row>
    <row r="161" spans="1:37" ht="15.75" customHeight="1" x14ac:dyDescent="0.25">
      <c r="A161" s="274" t="s">
        <v>538</v>
      </c>
      <c r="B161" s="696" t="s">
        <v>781</v>
      </c>
      <c r="C161" s="705" t="s">
        <v>782</v>
      </c>
      <c r="D161" s="665" t="s">
        <v>783</v>
      </c>
      <c r="E161" s="665" t="s">
        <v>784</v>
      </c>
      <c r="F161" s="678">
        <v>100</v>
      </c>
      <c r="G161" s="678">
        <v>370</v>
      </c>
      <c r="H161" s="275">
        <v>50</v>
      </c>
      <c r="I161" s="276" t="e">
        <f>+#REF!</f>
        <v>#REF!</v>
      </c>
      <c r="J161" s="283" t="e">
        <f t="shared" ref="J161:J172" si="15">I161/H161</f>
        <v>#REF!</v>
      </c>
      <c r="K161" s="278" t="s">
        <v>777</v>
      </c>
      <c r="L161" s="278" t="s">
        <v>777</v>
      </c>
      <c r="M161" s="278" t="s">
        <v>777</v>
      </c>
      <c r="N161" s="279"/>
      <c r="O161" s="255">
        <f t="shared" ref="O161:O172" si="16">LEN(N161)</f>
        <v>0</v>
      </c>
    </row>
    <row r="162" spans="1:37" ht="15.75" customHeight="1" x14ac:dyDescent="0.25">
      <c r="A162" s="156" t="s">
        <v>539</v>
      </c>
      <c r="B162" s="527"/>
      <c r="C162" s="521"/>
      <c r="D162" s="503"/>
      <c r="E162" s="503"/>
      <c r="F162" s="503"/>
      <c r="G162" s="503"/>
      <c r="H162" s="51">
        <v>50</v>
      </c>
      <c r="I162" s="157"/>
      <c r="J162" s="175">
        <f t="shared" si="15"/>
        <v>0</v>
      </c>
      <c r="K162" s="157"/>
      <c r="L162" s="157"/>
      <c r="M162" s="254" t="s">
        <v>777</v>
      </c>
      <c r="N162" s="159"/>
      <c r="O162" s="255">
        <f t="shared" si="16"/>
        <v>0</v>
      </c>
    </row>
    <row r="163" spans="1:37" ht="15.75" customHeight="1" x14ac:dyDescent="0.25">
      <c r="A163" s="156" t="s">
        <v>540</v>
      </c>
      <c r="B163" s="527"/>
      <c r="C163" s="521"/>
      <c r="D163" s="503"/>
      <c r="E163" s="503"/>
      <c r="F163" s="503"/>
      <c r="G163" s="503"/>
      <c r="H163" s="51">
        <v>50</v>
      </c>
      <c r="I163" s="157"/>
      <c r="J163" s="175">
        <f t="shared" si="15"/>
        <v>0</v>
      </c>
      <c r="K163" s="157"/>
      <c r="L163" s="157"/>
      <c r="M163" s="254" t="s">
        <v>777</v>
      </c>
      <c r="N163" s="159"/>
      <c r="O163" s="255">
        <f t="shared" si="16"/>
        <v>0</v>
      </c>
    </row>
    <row r="164" spans="1:37" ht="15.75" customHeight="1" x14ac:dyDescent="0.25">
      <c r="A164" s="156" t="s">
        <v>541</v>
      </c>
      <c r="B164" s="527"/>
      <c r="C164" s="521"/>
      <c r="D164" s="503"/>
      <c r="E164" s="503"/>
      <c r="F164" s="503"/>
      <c r="G164" s="503"/>
      <c r="H164" s="51">
        <v>50</v>
      </c>
      <c r="I164" s="157"/>
      <c r="J164" s="175">
        <f t="shared" si="15"/>
        <v>0</v>
      </c>
      <c r="K164" s="157"/>
      <c r="L164" s="157"/>
      <c r="M164" s="254" t="s">
        <v>777</v>
      </c>
      <c r="N164" s="159"/>
      <c r="O164" s="255">
        <f t="shared" si="16"/>
        <v>0</v>
      </c>
    </row>
    <row r="165" spans="1:37" ht="15.75" customHeight="1" x14ac:dyDescent="0.25">
      <c r="A165" s="156" t="s">
        <v>542</v>
      </c>
      <c r="B165" s="527"/>
      <c r="C165" s="521"/>
      <c r="D165" s="503"/>
      <c r="E165" s="503"/>
      <c r="F165" s="503"/>
      <c r="G165" s="503"/>
      <c r="H165" s="51">
        <v>50</v>
      </c>
      <c r="I165" s="157"/>
      <c r="J165" s="175">
        <f t="shared" si="15"/>
        <v>0</v>
      </c>
      <c r="K165" s="157"/>
      <c r="L165" s="157"/>
      <c r="M165" s="254" t="s">
        <v>777</v>
      </c>
      <c r="N165" s="159"/>
      <c r="O165" s="255">
        <f t="shared" si="16"/>
        <v>0</v>
      </c>
    </row>
    <row r="166" spans="1:37" ht="15.75" customHeight="1" x14ac:dyDescent="0.25">
      <c r="A166" s="156" t="s">
        <v>543</v>
      </c>
      <c r="B166" s="527"/>
      <c r="C166" s="521"/>
      <c r="D166" s="503"/>
      <c r="E166" s="503"/>
      <c r="F166" s="503"/>
      <c r="G166" s="503"/>
      <c r="H166" s="51">
        <v>50</v>
      </c>
      <c r="I166" s="157"/>
      <c r="J166" s="175">
        <f t="shared" si="15"/>
        <v>0</v>
      </c>
      <c r="K166" s="157"/>
      <c r="L166" s="157"/>
      <c r="M166" s="254" t="s">
        <v>777</v>
      </c>
      <c r="N166" s="159"/>
      <c r="O166" s="255">
        <f t="shared" si="16"/>
        <v>0</v>
      </c>
    </row>
    <row r="167" spans="1:37" ht="15.75" customHeight="1" x14ac:dyDescent="0.25">
      <c r="A167" s="156" t="s">
        <v>530</v>
      </c>
      <c r="B167" s="527"/>
      <c r="C167" s="521"/>
      <c r="D167" s="503"/>
      <c r="E167" s="503"/>
      <c r="F167" s="503"/>
      <c r="G167" s="503"/>
      <c r="H167" s="51">
        <v>50</v>
      </c>
      <c r="I167" s="157"/>
      <c r="J167" s="175">
        <f t="shared" si="15"/>
        <v>0</v>
      </c>
      <c r="K167" s="157"/>
      <c r="L167" s="157"/>
      <c r="M167" s="254" t="s">
        <v>777</v>
      </c>
      <c r="N167" s="159"/>
      <c r="O167" s="255">
        <f t="shared" si="16"/>
        <v>0</v>
      </c>
    </row>
    <row r="168" spans="1:37" ht="15.75" customHeight="1" x14ac:dyDescent="0.25">
      <c r="A168" s="156" t="s">
        <v>532</v>
      </c>
      <c r="B168" s="527"/>
      <c r="C168" s="521"/>
      <c r="D168" s="503"/>
      <c r="E168" s="503"/>
      <c r="F168" s="503"/>
      <c r="G168" s="503"/>
      <c r="H168" s="51">
        <v>50</v>
      </c>
      <c r="I168" s="157"/>
      <c r="J168" s="175">
        <f t="shared" si="15"/>
        <v>0</v>
      </c>
      <c r="K168" s="157"/>
      <c r="L168" s="157"/>
      <c r="M168" s="254" t="s">
        <v>777</v>
      </c>
      <c r="N168" s="159"/>
      <c r="O168" s="255">
        <f t="shared" si="16"/>
        <v>0</v>
      </c>
    </row>
    <row r="169" spans="1:37" ht="15.75" customHeight="1" x14ac:dyDescent="0.25">
      <c r="A169" s="156" t="s">
        <v>533</v>
      </c>
      <c r="B169" s="527"/>
      <c r="C169" s="521"/>
      <c r="D169" s="503"/>
      <c r="E169" s="503"/>
      <c r="F169" s="503"/>
      <c r="G169" s="503"/>
      <c r="H169" s="51">
        <v>50</v>
      </c>
      <c r="I169" s="157"/>
      <c r="J169" s="175">
        <f t="shared" si="15"/>
        <v>0</v>
      </c>
      <c r="K169" s="157"/>
      <c r="L169" s="157"/>
      <c r="M169" s="254" t="s">
        <v>777</v>
      </c>
      <c r="N169" s="159"/>
      <c r="O169" s="255">
        <f t="shared" si="16"/>
        <v>0</v>
      </c>
    </row>
    <row r="170" spans="1:37" ht="15.75" customHeight="1" x14ac:dyDescent="0.25">
      <c r="A170" s="217" t="s">
        <v>534</v>
      </c>
      <c r="B170" s="527"/>
      <c r="C170" s="521"/>
      <c r="D170" s="503"/>
      <c r="E170" s="503"/>
      <c r="F170" s="503"/>
      <c r="G170" s="503"/>
      <c r="H170" s="51">
        <v>50</v>
      </c>
      <c r="I170" s="178"/>
      <c r="J170" s="175">
        <f t="shared" si="15"/>
        <v>0</v>
      </c>
      <c r="K170" s="178"/>
      <c r="L170" s="178"/>
      <c r="M170" s="254" t="s">
        <v>777</v>
      </c>
      <c r="N170" s="256"/>
      <c r="O170" s="255">
        <f t="shared" si="16"/>
        <v>0</v>
      </c>
      <c r="P170" s="257"/>
      <c r="Q170" s="257"/>
      <c r="R170" s="257"/>
      <c r="S170" s="257"/>
      <c r="T170" s="257"/>
      <c r="U170" s="257"/>
      <c r="V170" s="257"/>
      <c r="W170" s="257"/>
      <c r="X170" s="257"/>
      <c r="Y170" s="257"/>
      <c r="Z170" s="257"/>
      <c r="AA170" s="257"/>
      <c r="AB170" s="257"/>
      <c r="AC170" s="257"/>
      <c r="AD170" s="257"/>
      <c r="AE170" s="257"/>
      <c r="AF170" s="257"/>
      <c r="AG170" s="257"/>
      <c r="AH170" s="257"/>
      <c r="AI170" s="257"/>
      <c r="AJ170" s="257"/>
      <c r="AK170" s="257"/>
    </row>
    <row r="171" spans="1:37" ht="15.75" customHeight="1" x14ac:dyDescent="0.25">
      <c r="A171" s="156" t="s">
        <v>535</v>
      </c>
      <c r="B171" s="527"/>
      <c r="C171" s="521"/>
      <c r="D171" s="503"/>
      <c r="E171" s="503"/>
      <c r="F171" s="503"/>
      <c r="G171" s="503"/>
      <c r="H171" s="51">
        <v>50</v>
      </c>
      <c r="I171" s="157"/>
      <c r="J171" s="175">
        <f t="shared" si="15"/>
        <v>0</v>
      </c>
      <c r="K171" s="157"/>
      <c r="L171" s="157"/>
      <c r="M171" s="254" t="s">
        <v>777</v>
      </c>
      <c r="N171" s="159"/>
      <c r="O171" s="255">
        <f t="shared" si="16"/>
        <v>0</v>
      </c>
    </row>
    <row r="172" spans="1:37" ht="15.75" customHeight="1" x14ac:dyDescent="0.25">
      <c r="A172" s="161" t="s">
        <v>536</v>
      </c>
      <c r="B172" s="528"/>
      <c r="C172" s="525"/>
      <c r="D172" s="592"/>
      <c r="E172" s="592"/>
      <c r="F172" s="592"/>
      <c r="G172" s="592"/>
      <c r="H172" s="280">
        <v>50</v>
      </c>
      <c r="I172" s="167"/>
      <c r="J172" s="281">
        <f t="shared" si="15"/>
        <v>0</v>
      </c>
      <c r="K172" s="167"/>
      <c r="L172" s="167"/>
      <c r="M172" s="282" t="s">
        <v>777</v>
      </c>
      <c r="N172" s="184"/>
      <c r="O172" s="255">
        <f t="shared" si="16"/>
        <v>0</v>
      </c>
    </row>
    <row r="173" spans="1:37" ht="15.75" customHeight="1" x14ac:dyDescent="0.25">
      <c r="A173" s="265"/>
      <c r="B173" s="266"/>
      <c r="C173" s="266"/>
      <c r="D173" s="266"/>
      <c r="E173" s="266"/>
      <c r="F173" s="66"/>
      <c r="G173" s="66"/>
      <c r="H173" s="66"/>
      <c r="O173" s="266"/>
    </row>
    <row r="174" spans="1:37" ht="15.75" customHeight="1" x14ac:dyDescent="0.25">
      <c r="A174" s="265"/>
      <c r="B174" s="266"/>
      <c r="C174" s="266"/>
      <c r="D174" s="266"/>
      <c r="E174" s="266"/>
      <c r="F174" s="66"/>
      <c r="G174" s="66"/>
      <c r="H174" s="66"/>
      <c r="O174" s="266"/>
    </row>
    <row r="175" spans="1:37" ht="15.75" customHeight="1" x14ac:dyDescent="0.25">
      <c r="A175" s="267" t="s">
        <v>26</v>
      </c>
      <c r="B175" s="268" t="s">
        <v>548</v>
      </c>
      <c r="C175" s="249" t="s">
        <v>549</v>
      </c>
      <c r="D175" s="250" t="s">
        <v>550</v>
      </c>
      <c r="E175" s="250" t="s">
        <v>551</v>
      </c>
      <c r="F175" s="250" t="s">
        <v>576</v>
      </c>
      <c r="G175" s="250" t="s">
        <v>553</v>
      </c>
      <c r="H175" s="250" t="s">
        <v>577</v>
      </c>
      <c r="I175" s="250" t="s">
        <v>578</v>
      </c>
      <c r="J175" s="251" t="s">
        <v>579</v>
      </c>
      <c r="K175" s="250" t="s">
        <v>557</v>
      </c>
      <c r="L175" s="250" t="s">
        <v>558</v>
      </c>
      <c r="M175" s="250" t="s">
        <v>559</v>
      </c>
      <c r="N175" s="252" t="s">
        <v>560</v>
      </c>
      <c r="O175" s="266"/>
    </row>
    <row r="176" spans="1:37" ht="15.75" customHeight="1" x14ac:dyDescent="0.25">
      <c r="A176" s="274" t="s">
        <v>538</v>
      </c>
      <c r="B176" s="696" t="s">
        <v>781</v>
      </c>
      <c r="C176" s="705" t="s">
        <v>782</v>
      </c>
      <c r="D176" s="665" t="s">
        <v>788</v>
      </c>
      <c r="E176" s="665" t="s">
        <v>784</v>
      </c>
      <c r="F176" s="678">
        <v>100</v>
      </c>
      <c r="G176" s="678">
        <v>590</v>
      </c>
      <c r="H176" s="275">
        <v>590</v>
      </c>
      <c r="I176" s="276" t="e">
        <f>+#REF!</f>
        <v>#REF!</v>
      </c>
      <c r="J176" s="283" t="e">
        <f t="shared" ref="J176:J187" si="17">I176/H176</f>
        <v>#REF!</v>
      </c>
      <c r="K176" s="278" t="s">
        <v>777</v>
      </c>
      <c r="L176" s="278" t="s">
        <v>777</v>
      </c>
      <c r="M176" s="278" t="s">
        <v>777</v>
      </c>
      <c r="N176" s="279"/>
      <c r="O176" s="255">
        <f t="shared" ref="O176:O187" si="18">LEN(N176)</f>
        <v>0</v>
      </c>
    </row>
    <row r="177" spans="1:37" ht="15.75" customHeight="1" x14ac:dyDescent="0.25">
      <c r="A177" s="156" t="s">
        <v>539</v>
      </c>
      <c r="B177" s="527"/>
      <c r="C177" s="521"/>
      <c r="D177" s="503"/>
      <c r="E177" s="503"/>
      <c r="F177" s="503"/>
      <c r="G177" s="503"/>
      <c r="H177" s="51">
        <v>590</v>
      </c>
      <c r="I177" s="157"/>
      <c r="J177" s="175">
        <f t="shared" si="17"/>
        <v>0</v>
      </c>
      <c r="K177" s="157"/>
      <c r="L177" s="157"/>
      <c r="M177" s="254"/>
      <c r="N177" s="159"/>
      <c r="O177" s="255">
        <f t="shared" si="18"/>
        <v>0</v>
      </c>
    </row>
    <row r="178" spans="1:37" ht="15.75" customHeight="1" x14ac:dyDescent="0.25">
      <c r="A178" s="156" t="s">
        <v>540</v>
      </c>
      <c r="B178" s="527"/>
      <c r="C178" s="521"/>
      <c r="D178" s="503"/>
      <c r="E178" s="503"/>
      <c r="F178" s="503"/>
      <c r="G178" s="503"/>
      <c r="H178" s="51">
        <v>590</v>
      </c>
      <c r="I178" s="157"/>
      <c r="J178" s="175">
        <f t="shared" si="17"/>
        <v>0</v>
      </c>
      <c r="K178" s="157"/>
      <c r="L178" s="157"/>
      <c r="M178" s="254"/>
      <c r="N178" s="159"/>
      <c r="O178" s="255">
        <f t="shared" si="18"/>
        <v>0</v>
      </c>
    </row>
    <row r="179" spans="1:37" ht="15.75" customHeight="1" x14ac:dyDescent="0.25">
      <c r="A179" s="156" t="s">
        <v>541</v>
      </c>
      <c r="B179" s="527"/>
      <c r="C179" s="521"/>
      <c r="D179" s="503"/>
      <c r="E179" s="503"/>
      <c r="F179" s="503"/>
      <c r="G179" s="503"/>
      <c r="H179" s="51">
        <v>590</v>
      </c>
      <c r="I179" s="157"/>
      <c r="J179" s="175">
        <f t="shared" si="17"/>
        <v>0</v>
      </c>
      <c r="K179" s="157"/>
      <c r="L179" s="157"/>
      <c r="M179" s="254"/>
      <c r="N179" s="159"/>
      <c r="O179" s="255">
        <f t="shared" si="18"/>
        <v>0</v>
      </c>
    </row>
    <row r="180" spans="1:37" ht="15.75" customHeight="1" x14ac:dyDescent="0.25">
      <c r="A180" s="156" t="s">
        <v>542</v>
      </c>
      <c r="B180" s="527"/>
      <c r="C180" s="521"/>
      <c r="D180" s="503"/>
      <c r="E180" s="503"/>
      <c r="F180" s="503"/>
      <c r="G180" s="503"/>
      <c r="H180" s="51">
        <v>590</v>
      </c>
      <c r="I180" s="157"/>
      <c r="J180" s="175">
        <f t="shared" si="17"/>
        <v>0</v>
      </c>
      <c r="K180" s="157"/>
      <c r="L180" s="157"/>
      <c r="M180" s="254"/>
      <c r="N180" s="159"/>
      <c r="O180" s="255">
        <f t="shared" si="18"/>
        <v>0</v>
      </c>
    </row>
    <row r="181" spans="1:37" ht="15.75" customHeight="1" x14ac:dyDescent="0.25">
      <c r="A181" s="156" t="s">
        <v>543</v>
      </c>
      <c r="B181" s="527"/>
      <c r="C181" s="521"/>
      <c r="D181" s="503"/>
      <c r="E181" s="503"/>
      <c r="F181" s="503"/>
      <c r="G181" s="503"/>
      <c r="H181" s="51">
        <v>590</v>
      </c>
      <c r="I181" s="157"/>
      <c r="J181" s="175">
        <f t="shared" si="17"/>
        <v>0</v>
      </c>
      <c r="K181" s="157"/>
      <c r="L181" s="157"/>
      <c r="M181" s="254"/>
      <c r="N181" s="159"/>
      <c r="O181" s="255">
        <f t="shared" si="18"/>
        <v>0</v>
      </c>
    </row>
    <row r="182" spans="1:37" ht="15.75" customHeight="1" x14ac:dyDescent="0.25">
      <c r="A182" s="156" t="s">
        <v>530</v>
      </c>
      <c r="B182" s="527"/>
      <c r="C182" s="521"/>
      <c r="D182" s="503"/>
      <c r="E182" s="503"/>
      <c r="F182" s="503"/>
      <c r="G182" s="503"/>
      <c r="H182" s="51">
        <v>590</v>
      </c>
      <c r="I182" s="157"/>
      <c r="J182" s="175">
        <f t="shared" si="17"/>
        <v>0</v>
      </c>
      <c r="K182" s="157"/>
      <c r="L182" s="157"/>
      <c r="M182" s="254"/>
      <c r="N182" s="159"/>
      <c r="O182" s="255">
        <f t="shared" si="18"/>
        <v>0</v>
      </c>
    </row>
    <row r="183" spans="1:37" ht="15.75" customHeight="1" x14ac:dyDescent="0.25">
      <c r="A183" s="156" t="s">
        <v>532</v>
      </c>
      <c r="B183" s="527"/>
      <c r="C183" s="521"/>
      <c r="D183" s="503"/>
      <c r="E183" s="503"/>
      <c r="F183" s="503"/>
      <c r="G183" s="503"/>
      <c r="H183" s="51">
        <v>590</v>
      </c>
      <c r="I183" s="157"/>
      <c r="J183" s="175">
        <f t="shared" si="17"/>
        <v>0</v>
      </c>
      <c r="K183" s="157"/>
      <c r="L183" s="157"/>
      <c r="M183" s="254"/>
      <c r="N183" s="159"/>
      <c r="O183" s="255">
        <f t="shared" si="18"/>
        <v>0</v>
      </c>
    </row>
    <row r="184" spans="1:37" ht="15.75" customHeight="1" x14ac:dyDescent="0.25">
      <c r="A184" s="156" t="s">
        <v>533</v>
      </c>
      <c r="B184" s="527"/>
      <c r="C184" s="521"/>
      <c r="D184" s="503"/>
      <c r="E184" s="503"/>
      <c r="F184" s="503"/>
      <c r="G184" s="503"/>
      <c r="H184" s="51">
        <v>590</v>
      </c>
      <c r="I184" s="157"/>
      <c r="J184" s="175">
        <f t="shared" si="17"/>
        <v>0</v>
      </c>
      <c r="K184" s="157"/>
      <c r="L184" s="157"/>
      <c r="M184" s="254"/>
      <c r="N184" s="159"/>
      <c r="O184" s="255">
        <f t="shared" si="18"/>
        <v>0</v>
      </c>
    </row>
    <row r="185" spans="1:37" ht="15.75" customHeight="1" x14ac:dyDescent="0.25">
      <c r="A185" s="217" t="s">
        <v>534</v>
      </c>
      <c r="B185" s="527"/>
      <c r="C185" s="521"/>
      <c r="D185" s="503"/>
      <c r="E185" s="503"/>
      <c r="F185" s="503"/>
      <c r="G185" s="503"/>
      <c r="H185" s="51">
        <v>590</v>
      </c>
      <c r="I185" s="178"/>
      <c r="J185" s="175">
        <f t="shared" si="17"/>
        <v>0</v>
      </c>
      <c r="K185" s="178"/>
      <c r="L185" s="178"/>
      <c r="M185" s="51"/>
      <c r="N185" s="256"/>
      <c r="O185" s="255">
        <f t="shared" si="18"/>
        <v>0</v>
      </c>
      <c r="P185" s="257"/>
      <c r="Q185" s="257"/>
      <c r="R185" s="257"/>
      <c r="S185" s="257"/>
      <c r="T185" s="257"/>
      <c r="U185" s="257"/>
      <c r="V185" s="257"/>
      <c r="W185" s="257"/>
      <c r="X185" s="257"/>
      <c r="Y185" s="257"/>
      <c r="Z185" s="257"/>
      <c r="AA185" s="257"/>
      <c r="AB185" s="257"/>
      <c r="AC185" s="257"/>
      <c r="AD185" s="257"/>
      <c r="AE185" s="257"/>
      <c r="AF185" s="257"/>
      <c r="AG185" s="257"/>
      <c r="AH185" s="257"/>
      <c r="AI185" s="257"/>
      <c r="AJ185" s="257"/>
      <c r="AK185" s="257"/>
    </row>
    <row r="186" spans="1:37" ht="15.75" customHeight="1" x14ac:dyDescent="0.25">
      <c r="A186" s="156" t="s">
        <v>535</v>
      </c>
      <c r="B186" s="527"/>
      <c r="C186" s="521"/>
      <c r="D186" s="503"/>
      <c r="E186" s="503"/>
      <c r="F186" s="503"/>
      <c r="G186" s="503"/>
      <c r="H186" s="51">
        <v>590</v>
      </c>
      <c r="I186" s="157"/>
      <c r="J186" s="175">
        <f t="shared" si="17"/>
        <v>0</v>
      </c>
      <c r="K186" s="157"/>
      <c r="L186" s="157"/>
      <c r="M186" s="254"/>
      <c r="N186" s="159"/>
      <c r="O186" s="255">
        <f t="shared" si="18"/>
        <v>0</v>
      </c>
    </row>
    <row r="187" spans="1:37" ht="15.75" customHeight="1" x14ac:dyDescent="0.25">
      <c r="A187" s="161" t="s">
        <v>536</v>
      </c>
      <c r="B187" s="528"/>
      <c r="C187" s="525"/>
      <c r="D187" s="592"/>
      <c r="E187" s="592"/>
      <c r="F187" s="592"/>
      <c r="G187" s="592"/>
      <c r="H187" s="280">
        <v>590</v>
      </c>
      <c r="I187" s="167"/>
      <c r="J187" s="281">
        <f t="shared" si="17"/>
        <v>0</v>
      </c>
      <c r="K187" s="167"/>
      <c r="L187" s="167"/>
      <c r="M187" s="282"/>
      <c r="N187" s="184"/>
      <c r="O187" s="255">
        <f t="shared" si="18"/>
        <v>0</v>
      </c>
    </row>
    <row r="188" spans="1:37" ht="15.75" customHeight="1" x14ac:dyDescent="0.25">
      <c r="A188" s="265"/>
      <c r="B188" s="266"/>
      <c r="C188" s="266"/>
      <c r="D188" s="266"/>
      <c r="E188" s="266"/>
      <c r="F188" s="66"/>
      <c r="G188" s="66"/>
      <c r="H188" s="66"/>
      <c r="O188" s="266"/>
    </row>
    <row r="189" spans="1:37" ht="15.75" customHeight="1" x14ac:dyDescent="0.25">
      <c r="A189" s="265"/>
      <c r="B189" s="266"/>
      <c r="C189" s="266"/>
      <c r="D189" s="266"/>
      <c r="E189" s="266"/>
      <c r="F189" s="66"/>
      <c r="G189" s="66"/>
      <c r="H189" s="66"/>
      <c r="O189" s="266"/>
    </row>
    <row r="190" spans="1:37" ht="15.75" customHeight="1" x14ac:dyDescent="0.25">
      <c r="A190" s="267" t="s">
        <v>26</v>
      </c>
      <c r="B190" s="250" t="s">
        <v>548</v>
      </c>
      <c r="C190" s="250" t="s">
        <v>549</v>
      </c>
      <c r="D190" s="250" t="s">
        <v>550</v>
      </c>
      <c r="E190" s="250" t="s">
        <v>551</v>
      </c>
      <c r="F190" s="250" t="s">
        <v>576</v>
      </c>
      <c r="G190" s="250" t="s">
        <v>553</v>
      </c>
      <c r="H190" s="250" t="s">
        <v>577</v>
      </c>
      <c r="I190" s="250" t="s">
        <v>578</v>
      </c>
      <c r="J190" s="251" t="s">
        <v>579</v>
      </c>
      <c r="K190" s="250" t="s">
        <v>557</v>
      </c>
      <c r="L190" s="250" t="s">
        <v>558</v>
      </c>
      <c r="M190" s="250" t="s">
        <v>559</v>
      </c>
      <c r="N190" s="252" t="s">
        <v>560</v>
      </c>
      <c r="O190" s="266"/>
    </row>
    <row r="191" spans="1:37" ht="15.75" customHeight="1" x14ac:dyDescent="0.25">
      <c r="A191" s="274" t="s">
        <v>538</v>
      </c>
      <c r="B191" s="665" t="s">
        <v>792</v>
      </c>
      <c r="C191" s="665" t="s">
        <v>793</v>
      </c>
      <c r="D191" s="665" t="s">
        <v>794</v>
      </c>
      <c r="E191" s="678" t="s">
        <v>776</v>
      </c>
      <c r="F191" s="678">
        <v>100</v>
      </c>
      <c r="G191" s="678">
        <v>4</v>
      </c>
      <c r="H191" s="284">
        <v>0.73</v>
      </c>
      <c r="I191" s="276" t="e">
        <f>+#REF!</f>
        <v>#REF!</v>
      </c>
      <c r="J191" s="283" t="e">
        <f t="shared" ref="J191:J202" si="19">I191/H191</f>
        <v>#REF!</v>
      </c>
      <c r="K191" s="285" t="e">
        <f>+INVERSIÓN!#REF!</f>
        <v>#REF!</v>
      </c>
      <c r="L191" s="278">
        <v>0</v>
      </c>
      <c r="M191" s="278" t="e">
        <f>L191/K191</f>
        <v>#REF!</v>
      </c>
      <c r="N191" s="279"/>
      <c r="O191" s="255">
        <f>LEN(N191)</f>
        <v>0</v>
      </c>
    </row>
    <row r="192" spans="1:37" ht="15.75" customHeight="1" x14ac:dyDescent="0.25">
      <c r="A192" s="156" t="s">
        <v>539</v>
      </c>
      <c r="B192" s="503"/>
      <c r="C192" s="503"/>
      <c r="D192" s="503"/>
      <c r="E192" s="503"/>
      <c r="F192" s="503"/>
      <c r="G192" s="503"/>
      <c r="H192" s="187">
        <v>0.73</v>
      </c>
      <c r="I192" s="157"/>
      <c r="J192" s="175">
        <f t="shared" si="19"/>
        <v>0</v>
      </c>
      <c r="K192" s="157"/>
      <c r="L192" s="157"/>
      <c r="M192" s="254"/>
      <c r="N192" s="159"/>
      <c r="O192" s="255"/>
    </row>
    <row r="193" spans="1:37" ht="15.75" customHeight="1" x14ac:dyDescent="0.25">
      <c r="A193" s="156" t="s">
        <v>540</v>
      </c>
      <c r="B193" s="503"/>
      <c r="C193" s="503"/>
      <c r="D193" s="503"/>
      <c r="E193" s="503"/>
      <c r="F193" s="503"/>
      <c r="G193" s="503"/>
      <c r="H193" s="187">
        <v>0.73</v>
      </c>
      <c r="I193" s="157"/>
      <c r="J193" s="175">
        <f t="shared" si="19"/>
        <v>0</v>
      </c>
      <c r="K193" s="157"/>
      <c r="L193" s="157"/>
      <c r="M193" s="254"/>
      <c r="N193" s="159"/>
      <c r="O193" s="255"/>
    </row>
    <row r="194" spans="1:37" ht="15.75" customHeight="1" x14ac:dyDescent="0.25">
      <c r="A194" s="156" t="s">
        <v>541</v>
      </c>
      <c r="B194" s="503"/>
      <c r="C194" s="503"/>
      <c r="D194" s="503"/>
      <c r="E194" s="503"/>
      <c r="F194" s="503"/>
      <c r="G194" s="503"/>
      <c r="H194" s="187">
        <v>0.73</v>
      </c>
      <c r="I194" s="157"/>
      <c r="J194" s="175">
        <f t="shared" si="19"/>
        <v>0</v>
      </c>
      <c r="K194" s="157"/>
      <c r="L194" s="157"/>
      <c r="M194" s="254"/>
      <c r="N194" s="159"/>
      <c r="O194" s="255"/>
    </row>
    <row r="195" spans="1:37" ht="15.75" customHeight="1" x14ac:dyDescent="0.25">
      <c r="A195" s="156" t="s">
        <v>542</v>
      </c>
      <c r="B195" s="503"/>
      <c r="C195" s="503"/>
      <c r="D195" s="503"/>
      <c r="E195" s="503"/>
      <c r="F195" s="503"/>
      <c r="G195" s="503"/>
      <c r="H195" s="187">
        <v>0.73</v>
      </c>
      <c r="I195" s="157"/>
      <c r="J195" s="175">
        <f t="shared" si="19"/>
        <v>0</v>
      </c>
      <c r="K195" s="157"/>
      <c r="L195" s="157"/>
      <c r="M195" s="254"/>
      <c r="N195" s="159"/>
      <c r="O195" s="255"/>
    </row>
    <row r="196" spans="1:37" ht="15.75" customHeight="1" x14ac:dyDescent="0.25">
      <c r="A196" s="156" t="s">
        <v>543</v>
      </c>
      <c r="B196" s="503"/>
      <c r="C196" s="503"/>
      <c r="D196" s="503"/>
      <c r="E196" s="503"/>
      <c r="F196" s="503"/>
      <c r="G196" s="503"/>
      <c r="H196" s="187">
        <v>0.73</v>
      </c>
      <c r="I196" s="157"/>
      <c r="J196" s="175">
        <f t="shared" si="19"/>
        <v>0</v>
      </c>
      <c r="K196" s="157"/>
      <c r="L196" s="157"/>
      <c r="M196" s="254"/>
      <c r="N196" s="159"/>
      <c r="O196" s="255"/>
    </row>
    <row r="197" spans="1:37" ht="15.75" customHeight="1" x14ac:dyDescent="0.25">
      <c r="A197" s="156" t="s">
        <v>530</v>
      </c>
      <c r="B197" s="503"/>
      <c r="C197" s="503"/>
      <c r="D197" s="503"/>
      <c r="E197" s="503"/>
      <c r="F197" s="503"/>
      <c r="G197" s="503"/>
      <c r="H197" s="187">
        <v>0.73</v>
      </c>
      <c r="I197" s="157"/>
      <c r="J197" s="175">
        <f t="shared" si="19"/>
        <v>0</v>
      </c>
      <c r="K197" s="157"/>
      <c r="L197" s="157"/>
      <c r="M197" s="254"/>
      <c r="N197" s="159"/>
      <c r="O197" s="255"/>
    </row>
    <row r="198" spans="1:37" ht="15.75" customHeight="1" x14ac:dyDescent="0.25">
      <c r="A198" s="156" t="s">
        <v>532</v>
      </c>
      <c r="B198" s="503"/>
      <c r="C198" s="503"/>
      <c r="D198" s="503"/>
      <c r="E198" s="503"/>
      <c r="F198" s="503"/>
      <c r="G198" s="503"/>
      <c r="H198" s="187">
        <v>0.73</v>
      </c>
      <c r="I198" s="157"/>
      <c r="J198" s="175">
        <f t="shared" si="19"/>
        <v>0</v>
      </c>
      <c r="K198" s="157"/>
      <c r="L198" s="157"/>
      <c r="M198" s="254" t="s">
        <v>777</v>
      </c>
      <c r="N198" s="159"/>
      <c r="O198" s="255">
        <f t="shared" ref="O198:O202" si="20">LEN(N198)</f>
        <v>0</v>
      </c>
    </row>
    <row r="199" spans="1:37" ht="15.75" customHeight="1" x14ac:dyDescent="0.25">
      <c r="A199" s="156" t="s">
        <v>533</v>
      </c>
      <c r="B199" s="503"/>
      <c r="C199" s="503"/>
      <c r="D199" s="503"/>
      <c r="E199" s="503"/>
      <c r="F199" s="503"/>
      <c r="G199" s="503"/>
      <c r="H199" s="187">
        <v>0.73</v>
      </c>
      <c r="I199" s="157"/>
      <c r="J199" s="175">
        <f t="shared" si="19"/>
        <v>0</v>
      </c>
      <c r="K199" s="157"/>
      <c r="L199" s="157"/>
      <c r="M199" s="254" t="s">
        <v>777</v>
      </c>
      <c r="N199" s="159"/>
      <c r="O199" s="255">
        <f t="shared" si="20"/>
        <v>0</v>
      </c>
    </row>
    <row r="200" spans="1:37" ht="15.75" customHeight="1" x14ac:dyDescent="0.25">
      <c r="A200" s="217" t="s">
        <v>534</v>
      </c>
      <c r="B200" s="503"/>
      <c r="C200" s="503"/>
      <c r="D200" s="503"/>
      <c r="E200" s="503"/>
      <c r="F200" s="503"/>
      <c r="G200" s="503"/>
      <c r="H200" s="187">
        <v>0.73</v>
      </c>
      <c r="I200" s="178"/>
      <c r="J200" s="175">
        <f t="shared" si="19"/>
        <v>0</v>
      </c>
      <c r="K200" s="178"/>
      <c r="L200" s="178"/>
      <c r="M200" s="51" t="s">
        <v>777</v>
      </c>
      <c r="N200" s="256"/>
      <c r="O200" s="269">
        <f t="shared" si="20"/>
        <v>0</v>
      </c>
      <c r="P200" s="257"/>
      <c r="Q200" s="257"/>
      <c r="R200" s="257"/>
      <c r="S200" s="257"/>
      <c r="T200" s="257"/>
      <c r="U200" s="257"/>
      <c r="V200" s="257"/>
      <c r="W200" s="257"/>
      <c r="X200" s="257"/>
      <c r="Y200" s="257"/>
      <c r="Z200" s="257"/>
      <c r="AA200" s="257"/>
      <c r="AB200" s="257"/>
      <c r="AC200" s="257"/>
      <c r="AD200" s="257"/>
      <c r="AE200" s="257"/>
      <c r="AF200" s="257"/>
      <c r="AG200" s="257"/>
      <c r="AH200" s="257"/>
      <c r="AI200" s="257"/>
      <c r="AJ200" s="257"/>
      <c r="AK200" s="257"/>
    </row>
    <row r="201" spans="1:37" ht="15.75" customHeight="1" x14ac:dyDescent="0.25">
      <c r="A201" s="156" t="s">
        <v>535</v>
      </c>
      <c r="B201" s="503"/>
      <c r="C201" s="503"/>
      <c r="D201" s="503"/>
      <c r="E201" s="503"/>
      <c r="F201" s="503"/>
      <c r="G201" s="503"/>
      <c r="H201" s="187">
        <v>0.73</v>
      </c>
      <c r="I201" s="272"/>
      <c r="J201" s="175">
        <f t="shared" si="19"/>
        <v>0</v>
      </c>
      <c r="K201" s="157"/>
      <c r="L201" s="157"/>
      <c r="M201" s="254" t="s">
        <v>777</v>
      </c>
      <c r="N201" s="159"/>
      <c r="O201" s="255">
        <f t="shared" si="20"/>
        <v>0</v>
      </c>
    </row>
    <row r="202" spans="1:37" ht="15.75" customHeight="1" x14ac:dyDescent="0.25">
      <c r="A202" s="161" t="s">
        <v>536</v>
      </c>
      <c r="B202" s="592"/>
      <c r="C202" s="592"/>
      <c r="D202" s="592"/>
      <c r="E202" s="592"/>
      <c r="F202" s="592"/>
      <c r="G202" s="592"/>
      <c r="H202" s="280">
        <v>0.73</v>
      </c>
      <c r="I202" s="167"/>
      <c r="J202" s="281">
        <f t="shared" si="19"/>
        <v>0</v>
      </c>
      <c r="K202" s="167"/>
      <c r="L202" s="167"/>
      <c r="M202" s="282" t="s">
        <v>777</v>
      </c>
      <c r="N202" s="184"/>
      <c r="O202" s="255">
        <f t="shared" si="20"/>
        <v>0</v>
      </c>
    </row>
    <row r="203" spans="1:37" ht="15.75" customHeight="1" x14ac:dyDescent="0.25">
      <c r="A203" s="265"/>
      <c r="B203" s="266"/>
      <c r="C203" s="266"/>
      <c r="D203" s="266"/>
      <c r="E203" s="66"/>
      <c r="F203" s="66"/>
      <c r="G203" s="66"/>
      <c r="H203" s="66"/>
      <c r="J203" s="273"/>
      <c r="M203" s="44"/>
      <c r="O203" s="266"/>
    </row>
    <row r="204" spans="1:37" ht="15.75" customHeight="1" x14ac:dyDescent="0.25">
      <c r="A204" s="265"/>
      <c r="B204" s="266"/>
      <c r="C204" s="266"/>
      <c r="D204" s="266"/>
      <c r="E204" s="66"/>
      <c r="F204" s="66"/>
      <c r="G204" s="66"/>
      <c r="H204" s="66"/>
      <c r="J204" s="273"/>
      <c r="M204" s="44"/>
      <c r="O204" s="266"/>
    </row>
    <row r="205" spans="1:37" ht="15.75" customHeight="1" x14ac:dyDescent="0.25">
      <c r="A205" s="265"/>
      <c r="B205" s="266"/>
      <c r="C205" s="266"/>
      <c r="D205" s="266"/>
      <c r="E205" s="66"/>
      <c r="F205" s="66"/>
      <c r="G205" s="66"/>
      <c r="H205" s="66"/>
      <c r="J205" s="273"/>
      <c r="M205" s="44"/>
      <c r="O205" s="266"/>
    </row>
    <row r="206" spans="1:37" ht="15.75" customHeight="1" x14ac:dyDescent="0.25">
      <c r="A206" s="265"/>
      <c r="B206" s="266"/>
      <c r="C206" s="266"/>
      <c r="D206" s="266"/>
      <c r="E206" s="66"/>
      <c r="F206" s="66"/>
      <c r="G206" s="66"/>
      <c r="H206" s="66"/>
      <c r="J206" s="273"/>
      <c r="M206" s="44"/>
      <c r="O206" s="266"/>
    </row>
    <row r="207" spans="1:37" ht="15.75" customHeight="1" x14ac:dyDescent="0.25">
      <c r="A207" s="265"/>
      <c r="B207" s="266"/>
      <c r="C207" s="266"/>
      <c r="D207" s="266"/>
      <c r="E207" s="66"/>
      <c r="F207" s="66"/>
      <c r="G207" s="66"/>
      <c r="H207" s="66"/>
      <c r="J207" s="273"/>
      <c r="M207" s="44"/>
      <c r="O207" s="266"/>
    </row>
    <row r="208" spans="1:37" ht="15.75" hidden="1" customHeight="1" x14ac:dyDescent="0.25">
      <c r="A208" s="677" t="s">
        <v>575</v>
      </c>
      <c r="B208" s="471"/>
      <c r="C208" s="471"/>
      <c r="D208" s="471"/>
      <c r="E208" s="471"/>
      <c r="F208" s="471"/>
      <c r="G208" s="471"/>
      <c r="H208" s="471"/>
      <c r="I208" s="471"/>
      <c r="J208" s="471"/>
      <c r="K208" s="471"/>
      <c r="L208" s="471"/>
      <c r="M208" s="471"/>
      <c r="N208" s="486"/>
      <c r="O208" s="66"/>
    </row>
    <row r="209" spans="1:37" ht="15.75" hidden="1" customHeight="1" x14ac:dyDescent="0.25">
      <c r="A209" s="153" t="s">
        <v>26</v>
      </c>
      <c r="B209" s="154" t="s">
        <v>548</v>
      </c>
      <c r="C209" s="154" t="s">
        <v>549</v>
      </c>
      <c r="D209" s="154" t="s">
        <v>550</v>
      </c>
      <c r="E209" s="154" t="s">
        <v>551</v>
      </c>
      <c r="F209" s="154" t="s">
        <v>576</v>
      </c>
      <c r="G209" s="154" t="s">
        <v>553</v>
      </c>
      <c r="H209" s="154" t="s">
        <v>577</v>
      </c>
      <c r="I209" s="154" t="s">
        <v>578</v>
      </c>
      <c r="J209" s="173" t="s">
        <v>579</v>
      </c>
      <c r="K209" s="154" t="s">
        <v>557</v>
      </c>
      <c r="L209" s="154" t="s">
        <v>558</v>
      </c>
      <c r="M209" s="154" t="s">
        <v>559</v>
      </c>
      <c r="N209" s="155" t="s">
        <v>560</v>
      </c>
      <c r="O209" s="66"/>
    </row>
    <row r="210" spans="1:37" ht="15.75" hidden="1" customHeight="1" x14ac:dyDescent="0.25">
      <c r="A210" s="286" t="s">
        <v>538</v>
      </c>
      <c r="B210" s="276"/>
      <c r="C210" s="276"/>
      <c r="D210" s="276"/>
      <c r="E210" s="276"/>
      <c r="F210" s="276"/>
      <c r="G210" s="276"/>
      <c r="H210" s="276"/>
      <c r="I210" s="276">
        <v>75</v>
      </c>
      <c r="J210" s="276" t="e">
        <f t="shared" ref="J210:J221" si="21">I210/H210</f>
        <v>#DIV/0!</v>
      </c>
      <c r="K210" s="276"/>
      <c r="L210" s="276"/>
      <c r="M210" s="276" t="e">
        <f t="shared" ref="M210:M221" si="22">L210/K210</f>
        <v>#DIV/0!</v>
      </c>
      <c r="N210" s="279" t="s">
        <v>798</v>
      </c>
      <c r="O210" s="287">
        <f t="shared" ref="O210:O220" si="23">LEN(N210)</f>
        <v>253</v>
      </c>
      <c r="P210" s="288"/>
      <c r="Q210" s="288"/>
      <c r="R210" s="288"/>
      <c r="S210" s="288"/>
      <c r="T210" s="288"/>
      <c r="U210" s="288"/>
      <c r="V210" s="288"/>
      <c r="W210" s="288"/>
      <c r="X210" s="288"/>
      <c r="Y210" s="288"/>
      <c r="Z210" s="288"/>
      <c r="AA210" s="288"/>
      <c r="AB210" s="288"/>
      <c r="AC210" s="288"/>
      <c r="AD210" s="288"/>
      <c r="AE210" s="288"/>
      <c r="AF210" s="288"/>
      <c r="AG210" s="288"/>
      <c r="AH210" s="288"/>
      <c r="AI210" s="288"/>
      <c r="AJ210" s="288"/>
      <c r="AK210" s="288"/>
    </row>
    <row r="211" spans="1:37" ht="15.75" hidden="1" customHeight="1" x14ac:dyDescent="0.25">
      <c r="A211" s="286" t="s">
        <v>539</v>
      </c>
      <c r="B211" s="276"/>
      <c r="C211" s="276"/>
      <c r="D211" s="276"/>
      <c r="E211" s="276"/>
      <c r="F211" s="276"/>
      <c r="G211" s="276"/>
      <c r="H211" s="276"/>
      <c r="I211" s="276">
        <v>370</v>
      </c>
      <c r="J211" s="276" t="e">
        <f t="shared" si="21"/>
        <v>#DIV/0!</v>
      </c>
      <c r="K211" s="276"/>
      <c r="L211" s="276"/>
      <c r="M211" s="276" t="e">
        <f t="shared" si="22"/>
        <v>#DIV/0!</v>
      </c>
      <c r="N211" s="288" t="s">
        <v>799</v>
      </c>
      <c r="O211" s="287">
        <f t="shared" si="23"/>
        <v>278</v>
      </c>
      <c r="P211" s="288"/>
      <c r="Q211" s="288"/>
      <c r="R211" s="288"/>
      <c r="S211" s="288"/>
      <c r="T211" s="288"/>
      <c r="U211" s="288"/>
      <c r="V211" s="288"/>
      <c r="W211" s="288"/>
      <c r="X211" s="288"/>
      <c r="Y211" s="288"/>
      <c r="Z211" s="288"/>
      <c r="AA211" s="288"/>
      <c r="AB211" s="288"/>
      <c r="AC211" s="288"/>
      <c r="AD211" s="288"/>
      <c r="AE211" s="288"/>
      <c r="AF211" s="288"/>
      <c r="AG211" s="288"/>
      <c r="AH211" s="288"/>
      <c r="AI211" s="288"/>
      <c r="AJ211" s="288"/>
      <c r="AK211" s="288"/>
    </row>
    <row r="212" spans="1:37" ht="15.75" hidden="1" customHeight="1" x14ac:dyDescent="0.25">
      <c r="A212" s="286" t="s">
        <v>540</v>
      </c>
      <c r="B212" s="276"/>
      <c r="C212" s="276"/>
      <c r="D212" s="276"/>
      <c r="E212" s="276"/>
      <c r="F212" s="276"/>
      <c r="G212" s="276"/>
      <c r="H212" s="276"/>
      <c r="I212" s="276">
        <v>590</v>
      </c>
      <c r="J212" s="276" t="e">
        <f t="shared" si="21"/>
        <v>#DIV/0!</v>
      </c>
      <c r="K212" s="276"/>
      <c r="L212" s="276"/>
      <c r="M212" s="276" t="e">
        <f t="shared" si="22"/>
        <v>#DIV/0!</v>
      </c>
      <c r="N212" s="289" t="s">
        <v>800</v>
      </c>
      <c r="O212" s="287">
        <f t="shared" si="23"/>
        <v>184</v>
      </c>
      <c r="P212" s="288"/>
      <c r="Q212" s="288"/>
      <c r="R212" s="288"/>
      <c r="S212" s="288"/>
      <c r="T212" s="288"/>
      <c r="U212" s="288"/>
      <c r="V212" s="288"/>
      <c r="W212" s="288"/>
      <c r="X212" s="288"/>
      <c r="Y212" s="288"/>
      <c r="Z212" s="288"/>
      <c r="AA212" s="288"/>
      <c r="AB212" s="288"/>
      <c r="AC212" s="288"/>
      <c r="AD212" s="288"/>
      <c r="AE212" s="288"/>
      <c r="AF212" s="288"/>
      <c r="AG212" s="288"/>
      <c r="AH212" s="288"/>
      <c r="AI212" s="288"/>
      <c r="AJ212" s="288"/>
      <c r="AK212" s="288"/>
    </row>
    <row r="213" spans="1:37" ht="15.75" hidden="1" customHeight="1" x14ac:dyDescent="0.25">
      <c r="A213" s="286" t="s">
        <v>541</v>
      </c>
      <c r="B213" s="276"/>
      <c r="C213" s="276"/>
      <c r="D213" s="276"/>
      <c r="E213" s="276"/>
      <c r="F213" s="276"/>
      <c r="G213" s="276"/>
      <c r="H213" s="276"/>
      <c r="I213" s="290" t="s">
        <v>801</v>
      </c>
      <c r="J213" s="276" t="e">
        <f t="shared" si="21"/>
        <v>#VALUE!</v>
      </c>
      <c r="K213" s="276"/>
      <c r="L213" s="276"/>
      <c r="M213" s="276" t="e">
        <f t="shared" si="22"/>
        <v>#DIV/0!</v>
      </c>
      <c r="N213" s="291" t="s">
        <v>802</v>
      </c>
      <c r="O213" s="287">
        <f t="shared" si="23"/>
        <v>149</v>
      </c>
      <c r="P213" s="288"/>
      <c r="Q213" s="288"/>
      <c r="R213" s="288"/>
      <c r="S213" s="288"/>
      <c r="T213" s="288"/>
      <c r="U213" s="288"/>
      <c r="V213" s="288"/>
      <c r="W213" s="288"/>
      <c r="X213" s="288"/>
      <c r="Y213" s="288"/>
      <c r="Z213" s="288"/>
      <c r="AA213" s="288"/>
      <c r="AB213" s="288"/>
      <c r="AC213" s="288"/>
      <c r="AD213" s="288"/>
      <c r="AE213" s="288"/>
      <c r="AF213" s="288"/>
      <c r="AG213" s="288"/>
      <c r="AH213" s="288"/>
      <c r="AI213" s="288"/>
      <c r="AJ213" s="288"/>
      <c r="AK213" s="288"/>
    </row>
    <row r="214" spans="1:37" ht="15.75" hidden="1" customHeight="1" x14ac:dyDescent="0.25">
      <c r="A214" s="286" t="s">
        <v>542</v>
      </c>
      <c r="B214" s="276"/>
      <c r="C214" s="276"/>
      <c r="D214" s="276"/>
      <c r="E214" s="276"/>
      <c r="F214" s="276"/>
      <c r="G214" s="276"/>
      <c r="H214" s="276"/>
      <c r="I214" s="276"/>
      <c r="J214" s="276" t="e">
        <f t="shared" si="21"/>
        <v>#DIV/0!</v>
      </c>
      <c r="K214" s="276"/>
      <c r="L214" s="276"/>
      <c r="M214" s="276" t="e">
        <f t="shared" si="22"/>
        <v>#DIV/0!</v>
      </c>
      <c r="N214" s="279"/>
      <c r="O214" s="287">
        <f t="shared" si="23"/>
        <v>0</v>
      </c>
      <c r="P214" s="288"/>
      <c r="Q214" s="288"/>
      <c r="R214" s="288"/>
      <c r="S214" s="288"/>
      <c r="T214" s="288"/>
      <c r="U214" s="288"/>
      <c r="V214" s="288"/>
      <c r="W214" s="288"/>
      <c r="X214" s="288"/>
      <c r="Y214" s="288"/>
      <c r="Z214" s="288"/>
      <c r="AA214" s="288"/>
      <c r="AB214" s="288"/>
      <c r="AC214" s="288"/>
      <c r="AD214" s="288"/>
      <c r="AE214" s="288"/>
      <c r="AF214" s="288"/>
      <c r="AG214" s="288"/>
      <c r="AH214" s="288"/>
      <c r="AI214" s="288"/>
      <c r="AJ214" s="288"/>
      <c r="AK214" s="288"/>
    </row>
    <row r="215" spans="1:37" ht="15.75" hidden="1" customHeight="1" x14ac:dyDescent="0.25">
      <c r="A215" s="286" t="s">
        <v>543</v>
      </c>
      <c r="B215" s="276"/>
      <c r="C215" s="276"/>
      <c r="D215" s="276"/>
      <c r="E215" s="276"/>
      <c r="F215" s="276"/>
      <c r="G215" s="276"/>
      <c r="H215" s="276"/>
      <c r="I215" s="276"/>
      <c r="J215" s="276" t="e">
        <f t="shared" si="21"/>
        <v>#DIV/0!</v>
      </c>
      <c r="K215" s="276"/>
      <c r="L215" s="276"/>
      <c r="M215" s="276" t="e">
        <f t="shared" si="22"/>
        <v>#DIV/0!</v>
      </c>
      <c r="N215" s="288" t="s">
        <v>803</v>
      </c>
      <c r="O215" s="287">
        <f t="shared" si="23"/>
        <v>250</v>
      </c>
      <c r="P215" s="288"/>
      <c r="Q215" s="288"/>
      <c r="R215" s="288"/>
      <c r="S215" s="288"/>
      <c r="T215" s="288"/>
      <c r="U215" s="288"/>
      <c r="V215" s="288"/>
      <c r="W215" s="288"/>
      <c r="X215" s="288"/>
      <c r="Y215" s="288"/>
      <c r="Z215" s="288"/>
      <c r="AA215" s="288"/>
      <c r="AB215" s="288"/>
      <c r="AC215" s="288"/>
      <c r="AD215" s="288"/>
      <c r="AE215" s="288"/>
      <c r="AF215" s="288"/>
      <c r="AG215" s="288"/>
      <c r="AH215" s="288"/>
      <c r="AI215" s="288"/>
      <c r="AJ215" s="288"/>
      <c r="AK215" s="288"/>
    </row>
    <row r="216" spans="1:37" ht="15.75" hidden="1" customHeight="1" x14ac:dyDescent="0.25">
      <c r="A216" s="286" t="s">
        <v>530</v>
      </c>
      <c r="B216" s="276"/>
      <c r="C216" s="276"/>
      <c r="D216" s="276"/>
      <c r="E216" s="276"/>
      <c r="F216" s="276"/>
      <c r="G216" s="276"/>
      <c r="H216" s="276"/>
      <c r="I216" s="276"/>
      <c r="J216" s="276" t="e">
        <f t="shared" si="21"/>
        <v>#DIV/0!</v>
      </c>
      <c r="K216" s="276"/>
      <c r="L216" s="276"/>
      <c r="M216" s="276" t="e">
        <f t="shared" si="22"/>
        <v>#DIV/0!</v>
      </c>
      <c r="N216" s="279"/>
      <c r="O216" s="287">
        <f t="shared" si="23"/>
        <v>0</v>
      </c>
      <c r="P216" s="288"/>
      <c r="Q216" s="288"/>
      <c r="R216" s="288"/>
      <c r="S216" s="288"/>
      <c r="T216" s="288"/>
      <c r="U216" s="288"/>
      <c r="V216" s="288"/>
      <c r="W216" s="288"/>
      <c r="X216" s="288"/>
      <c r="Y216" s="288"/>
      <c r="Z216" s="288"/>
      <c r="AA216" s="288"/>
      <c r="AB216" s="288"/>
      <c r="AC216" s="288"/>
      <c r="AD216" s="288"/>
      <c r="AE216" s="288"/>
      <c r="AF216" s="288"/>
      <c r="AG216" s="288"/>
      <c r="AH216" s="288"/>
      <c r="AI216" s="288"/>
      <c r="AJ216" s="288"/>
      <c r="AK216" s="288"/>
    </row>
    <row r="217" spans="1:37" ht="15.75" hidden="1" customHeight="1" x14ac:dyDescent="0.25">
      <c r="A217" s="286" t="s">
        <v>532</v>
      </c>
      <c r="B217" s="276"/>
      <c r="C217" s="276"/>
      <c r="D217" s="276"/>
      <c r="E217" s="276"/>
      <c r="F217" s="276"/>
      <c r="G217" s="276"/>
      <c r="H217" s="276"/>
      <c r="I217" s="276"/>
      <c r="J217" s="276" t="e">
        <f t="shared" si="21"/>
        <v>#DIV/0!</v>
      </c>
      <c r="K217" s="276"/>
      <c r="L217" s="276"/>
      <c r="M217" s="276" t="e">
        <f t="shared" si="22"/>
        <v>#DIV/0!</v>
      </c>
      <c r="N217" s="279"/>
      <c r="O217" s="287">
        <f t="shared" si="23"/>
        <v>0</v>
      </c>
      <c r="P217" s="288"/>
      <c r="Q217" s="288"/>
      <c r="R217" s="288"/>
      <c r="S217" s="288"/>
      <c r="T217" s="288"/>
      <c r="U217" s="288"/>
      <c r="V217" s="288"/>
      <c r="W217" s="288"/>
      <c r="X217" s="288"/>
      <c r="Y217" s="288"/>
      <c r="Z217" s="288"/>
      <c r="AA217" s="288"/>
      <c r="AB217" s="288"/>
      <c r="AC217" s="288"/>
      <c r="AD217" s="288"/>
      <c r="AE217" s="288"/>
      <c r="AF217" s="288"/>
      <c r="AG217" s="288"/>
      <c r="AH217" s="288"/>
      <c r="AI217" s="288"/>
      <c r="AJ217" s="288"/>
      <c r="AK217" s="288"/>
    </row>
    <row r="218" spans="1:37" ht="15.75" hidden="1" customHeight="1" x14ac:dyDescent="0.25">
      <c r="A218" s="286" t="s">
        <v>533</v>
      </c>
      <c r="B218" s="276"/>
      <c r="C218" s="276"/>
      <c r="D218" s="276"/>
      <c r="E218" s="276"/>
      <c r="F218" s="276"/>
      <c r="G218" s="276"/>
      <c r="H218" s="276"/>
      <c r="I218" s="276"/>
      <c r="J218" s="276" t="e">
        <f t="shared" si="21"/>
        <v>#DIV/0!</v>
      </c>
      <c r="K218" s="276"/>
      <c r="L218" s="276"/>
      <c r="M218" s="276" t="e">
        <f t="shared" si="22"/>
        <v>#DIV/0!</v>
      </c>
      <c r="N218" s="279"/>
      <c r="O218" s="287">
        <f t="shared" si="23"/>
        <v>0</v>
      </c>
      <c r="P218" s="288"/>
      <c r="Q218" s="288"/>
      <c r="R218" s="288"/>
      <c r="S218" s="288"/>
      <c r="T218" s="288"/>
      <c r="U218" s="288"/>
      <c r="V218" s="288"/>
      <c r="W218" s="288"/>
      <c r="X218" s="288"/>
      <c r="Y218" s="288"/>
      <c r="Z218" s="288"/>
      <c r="AA218" s="288"/>
      <c r="AB218" s="288"/>
      <c r="AC218" s="288"/>
      <c r="AD218" s="288"/>
      <c r="AE218" s="288"/>
      <c r="AF218" s="288"/>
      <c r="AG218" s="288"/>
      <c r="AH218" s="288"/>
      <c r="AI218" s="288"/>
      <c r="AJ218" s="288"/>
      <c r="AK218" s="288"/>
    </row>
    <row r="219" spans="1:37" ht="15.75" hidden="1" customHeight="1" x14ac:dyDescent="0.25">
      <c r="A219" s="286" t="s">
        <v>534</v>
      </c>
      <c r="B219" s="276"/>
      <c r="C219" s="276"/>
      <c r="D219" s="276"/>
      <c r="E219" s="276"/>
      <c r="F219" s="276"/>
      <c r="G219" s="276"/>
      <c r="H219" s="276"/>
      <c r="I219" s="276"/>
      <c r="J219" s="276" t="e">
        <f t="shared" si="21"/>
        <v>#DIV/0!</v>
      </c>
      <c r="K219" s="276"/>
      <c r="L219" s="276"/>
      <c r="M219" s="276" t="e">
        <f t="shared" si="22"/>
        <v>#DIV/0!</v>
      </c>
      <c r="N219" s="279"/>
      <c r="O219" s="287">
        <f t="shared" si="23"/>
        <v>0</v>
      </c>
      <c r="P219" s="288"/>
      <c r="Q219" s="288"/>
      <c r="R219" s="288"/>
      <c r="S219" s="288"/>
      <c r="T219" s="288"/>
      <c r="U219" s="288"/>
      <c r="V219" s="288"/>
      <c r="W219" s="288"/>
      <c r="X219" s="288"/>
      <c r="Y219" s="288"/>
      <c r="Z219" s="288"/>
      <c r="AA219" s="288"/>
      <c r="AB219" s="288"/>
      <c r="AC219" s="288"/>
      <c r="AD219" s="288"/>
      <c r="AE219" s="288"/>
      <c r="AF219" s="288"/>
      <c r="AG219" s="288"/>
      <c r="AH219" s="288"/>
      <c r="AI219" s="288"/>
      <c r="AJ219" s="288"/>
      <c r="AK219" s="288"/>
    </row>
    <row r="220" spans="1:37" ht="15.75" hidden="1" customHeight="1" x14ac:dyDescent="0.25">
      <c r="A220" s="286" t="s">
        <v>535</v>
      </c>
      <c r="B220" s="276"/>
      <c r="C220" s="276"/>
      <c r="D220" s="276"/>
      <c r="E220" s="276"/>
      <c r="F220" s="276"/>
      <c r="G220" s="276"/>
      <c r="H220" s="276"/>
      <c r="I220" s="276"/>
      <c r="J220" s="276" t="e">
        <f t="shared" si="21"/>
        <v>#DIV/0!</v>
      </c>
      <c r="K220" s="276"/>
      <c r="L220" s="276"/>
      <c r="M220" s="276" t="e">
        <f t="shared" si="22"/>
        <v>#DIV/0!</v>
      </c>
      <c r="N220" s="279"/>
      <c r="O220" s="287">
        <f t="shared" si="23"/>
        <v>0</v>
      </c>
      <c r="P220" s="288"/>
      <c r="Q220" s="288"/>
      <c r="R220" s="288"/>
      <c r="S220" s="288"/>
      <c r="T220" s="288"/>
      <c r="U220" s="288"/>
      <c r="V220" s="288"/>
      <c r="W220" s="288"/>
      <c r="X220" s="288"/>
      <c r="Y220" s="288"/>
      <c r="Z220" s="288"/>
      <c r="AA220" s="288"/>
      <c r="AB220" s="288"/>
      <c r="AC220" s="288"/>
      <c r="AD220" s="288"/>
      <c r="AE220" s="288"/>
      <c r="AF220" s="288"/>
      <c r="AG220" s="288"/>
      <c r="AH220" s="288"/>
      <c r="AI220" s="288"/>
      <c r="AJ220" s="288"/>
      <c r="AK220" s="288"/>
    </row>
    <row r="221" spans="1:37" ht="15.75" hidden="1" customHeight="1" x14ac:dyDescent="0.25">
      <c r="A221" s="292" t="s">
        <v>536</v>
      </c>
      <c r="B221" s="261"/>
      <c r="C221" s="261"/>
      <c r="D221" s="261"/>
      <c r="E221" s="261"/>
      <c r="F221" s="261"/>
      <c r="G221" s="261"/>
      <c r="H221" s="261"/>
      <c r="I221" s="261"/>
      <c r="J221" s="261" t="e">
        <f t="shared" si="21"/>
        <v>#DIV/0!</v>
      </c>
      <c r="K221" s="261"/>
      <c r="L221" s="261"/>
      <c r="M221" s="261" t="e">
        <f t="shared" si="22"/>
        <v>#DIV/0!</v>
      </c>
      <c r="N221" s="264"/>
      <c r="O221" s="293"/>
      <c r="P221" s="288"/>
      <c r="Q221" s="288"/>
      <c r="R221" s="288"/>
      <c r="S221" s="288"/>
      <c r="T221" s="288"/>
      <c r="U221" s="288"/>
      <c r="V221" s="288"/>
      <c r="W221" s="288"/>
      <c r="X221" s="288"/>
      <c r="Y221" s="288"/>
      <c r="Z221" s="288"/>
      <c r="AA221" s="288"/>
      <c r="AB221" s="288"/>
      <c r="AC221" s="288"/>
      <c r="AD221" s="288"/>
      <c r="AE221" s="288"/>
      <c r="AF221" s="288"/>
      <c r="AG221" s="288"/>
      <c r="AH221" s="288"/>
      <c r="AI221" s="288"/>
      <c r="AJ221" s="288"/>
      <c r="AK221" s="288"/>
    </row>
    <row r="222" spans="1:37" ht="15.75" customHeight="1" x14ac:dyDescent="0.25">
      <c r="O222" s="66"/>
    </row>
    <row r="223" spans="1:37" ht="15.75" hidden="1" customHeight="1" x14ac:dyDescent="0.25">
      <c r="A223" s="677" t="s">
        <v>592</v>
      </c>
      <c r="B223" s="471"/>
      <c r="C223" s="471"/>
      <c r="D223" s="471"/>
      <c r="E223" s="471"/>
      <c r="F223" s="471"/>
      <c r="G223" s="471"/>
      <c r="H223" s="471"/>
      <c r="I223" s="471"/>
      <c r="J223" s="471"/>
      <c r="K223" s="471"/>
      <c r="L223" s="471"/>
      <c r="M223" s="471"/>
      <c r="N223" s="486"/>
      <c r="O223" s="66"/>
    </row>
    <row r="224" spans="1:37" ht="15.75" hidden="1" customHeight="1" x14ac:dyDescent="0.25">
      <c r="A224" s="153" t="s">
        <v>27</v>
      </c>
      <c r="B224" s="154" t="s">
        <v>548</v>
      </c>
      <c r="C224" s="154" t="s">
        <v>549</v>
      </c>
      <c r="D224" s="154" t="s">
        <v>550</v>
      </c>
      <c r="E224" s="154" t="s">
        <v>551</v>
      </c>
      <c r="F224" s="154" t="s">
        <v>593</v>
      </c>
      <c r="G224" s="154" t="s">
        <v>553</v>
      </c>
      <c r="H224" s="154" t="s">
        <v>594</v>
      </c>
      <c r="I224" s="154" t="s">
        <v>595</v>
      </c>
      <c r="J224" s="173" t="s">
        <v>596</v>
      </c>
      <c r="K224" s="154" t="s">
        <v>557</v>
      </c>
      <c r="L224" s="154" t="s">
        <v>558</v>
      </c>
      <c r="M224" s="154" t="s">
        <v>559</v>
      </c>
      <c r="N224" s="155" t="s">
        <v>560</v>
      </c>
      <c r="O224" s="66"/>
    </row>
    <row r="225" spans="1:15" ht="15.75" hidden="1" customHeight="1" x14ac:dyDescent="0.25">
      <c r="A225" s="163" t="s">
        <v>538</v>
      </c>
      <c r="B225" s="157"/>
      <c r="C225" s="157"/>
      <c r="D225" s="157"/>
      <c r="E225" s="157"/>
      <c r="F225" s="157"/>
      <c r="G225" s="157"/>
      <c r="H225" s="157"/>
      <c r="I225" s="157"/>
      <c r="J225" s="157" t="e">
        <f t="shared" ref="J225:J236" si="24">I225/H225</f>
        <v>#DIV/0!</v>
      </c>
      <c r="K225" s="157"/>
      <c r="L225" s="157"/>
      <c r="M225" s="157" t="e">
        <f t="shared" ref="M225:M236" si="25">L225/K225</f>
        <v>#DIV/0!</v>
      </c>
      <c r="N225" s="159"/>
      <c r="O225" s="66"/>
    </row>
    <row r="226" spans="1:15" ht="15.75" hidden="1" customHeight="1" x14ac:dyDescent="0.25">
      <c r="A226" s="163" t="s">
        <v>539</v>
      </c>
      <c r="B226" s="157"/>
      <c r="C226" s="157"/>
      <c r="D226" s="157"/>
      <c r="E226" s="157"/>
      <c r="F226" s="157"/>
      <c r="G226" s="157"/>
      <c r="H226" s="157"/>
      <c r="I226" s="157"/>
      <c r="J226" s="157" t="e">
        <f t="shared" si="24"/>
        <v>#DIV/0!</v>
      </c>
      <c r="K226" s="157"/>
      <c r="L226" s="157"/>
      <c r="M226" s="157" t="e">
        <f t="shared" si="25"/>
        <v>#DIV/0!</v>
      </c>
      <c r="N226" s="159"/>
      <c r="O226" s="66"/>
    </row>
    <row r="227" spans="1:15" ht="15.75" hidden="1" customHeight="1" x14ac:dyDescent="0.25">
      <c r="A227" s="163" t="s">
        <v>540</v>
      </c>
      <c r="B227" s="157"/>
      <c r="C227" s="157"/>
      <c r="D227" s="157"/>
      <c r="E227" s="157"/>
      <c r="F227" s="157"/>
      <c r="G227" s="157"/>
      <c r="H227" s="157"/>
      <c r="I227" s="157"/>
      <c r="J227" s="157" t="e">
        <f t="shared" si="24"/>
        <v>#DIV/0!</v>
      </c>
      <c r="K227" s="157"/>
      <c r="L227" s="157"/>
      <c r="M227" s="157" t="e">
        <f t="shared" si="25"/>
        <v>#DIV/0!</v>
      </c>
      <c r="N227" s="159"/>
      <c r="O227" s="66"/>
    </row>
    <row r="228" spans="1:15" ht="15.75" hidden="1" customHeight="1" x14ac:dyDescent="0.25">
      <c r="A228" s="163" t="s">
        <v>541</v>
      </c>
      <c r="B228" s="157"/>
      <c r="C228" s="157"/>
      <c r="D228" s="157"/>
      <c r="E228" s="157"/>
      <c r="F228" s="157"/>
      <c r="G228" s="157"/>
      <c r="H228" s="157"/>
      <c r="I228" s="157"/>
      <c r="J228" s="157" t="e">
        <f t="shared" si="24"/>
        <v>#DIV/0!</v>
      </c>
      <c r="K228" s="157"/>
      <c r="L228" s="157"/>
      <c r="M228" s="157" t="e">
        <f t="shared" si="25"/>
        <v>#DIV/0!</v>
      </c>
      <c r="N228" s="159"/>
      <c r="O228" s="66"/>
    </row>
    <row r="229" spans="1:15" ht="15.75" hidden="1" customHeight="1" x14ac:dyDescent="0.25">
      <c r="A229" s="163" t="s">
        <v>542</v>
      </c>
      <c r="B229" s="157"/>
      <c r="C229" s="157"/>
      <c r="D229" s="157"/>
      <c r="E229" s="157"/>
      <c r="F229" s="157"/>
      <c r="G229" s="157"/>
      <c r="H229" s="157"/>
      <c r="I229" s="157"/>
      <c r="J229" s="157" t="e">
        <f t="shared" si="24"/>
        <v>#DIV/0!</v>
      </c>
      <c r="K229" s="157"/>
      <c r="L229" s="157"/>
      <c r="M229" s="157" t="e">
        <f t="shared" si="25"/>
        <v>#DIV/0!</v>
      </c>
      <c r="N229" s="159"/>
      <c r="O229" s="66"/>
    </row>
    <row r="230" spans="1:15" ht="15.75" hidden="1" customHeight="1" x14ac:dyDescent="0.25">
      <c r="A230" s="163" t="s">
        <v>543</v>
      </c>
      <c r="B230" s="157"/>
      <c r="C230" s="157"/>
      <c r="D230" s="157"/>
      <c r="E230" s="157"/>
      <c r="F230" s="157"/>
      <c r="G230" s="157"/>
      <c r="H230" s="157"/>
      <c r="I230" s="157"/>
      <c r="J230" s="157" t="e">
        <f t="shared" si="24"/>
        <v>#DIV/0!</v>
      </c>
      <c r="K230" s="157"/>
      <c r="L230" s="157"/>
      <c r="M230" s="157" t="e">
        <f t="shared" si="25"/>
        <v>#DIV/0!</v>
      </c>
      <c r="N230" s="159"/>
      <c r="O230" s="66"/>
    </row>
    <row r="231" spans="1:15" ht="15.75" hidden="1" customHeight="1" x14ac:dyDescent="0.25">
      <c r="A231" s="163" t="s">
        <v>530</v>
      </c>
      <c r="B231" s="157"/>
      <c r="C231" s="157"/>
      <c r="D231" s="157"/>
      <c r="E231" s="157"/>
      <c r="F231" s="157"/>
      <c r="G231" s="157"/>
      <c r="H231" s="157"/>
      <c r="I231" s="157"/>
      <c r="J231" s="157" t="e">
        <f t="shared" si="24"/>
        <v>#DIV/0!</v>
      </c>
      <c r="K231" s="157"/>
      <c r="L231" s="157"/>
      <c r="M231" s="157" t="e">
        <f t="shared" si="25"/>
        <v>#DIV/0!</v>
      </c>
      <c r="N231" s="159"/>
      <c r="O231" s="66"/>
    </row>
    <row r="232" spans="1:15" ht="15.75" hidden="1" customHeight="1" x14ac:dyDescent="0.25">
      <c r="A232" s="163" t="s">
        <v>532</v>
      </c>
      <c r="B232" s="157"/>
      <c r="C232" s="157"/>
      <c r="D232" s="157"/>
      <c r="E232" s="157"/>
      <c r="F232" s="157"/>
      <c r="G232" s="157"/>
      <c r="H232" s="157"/>
      <c r="I232" s="157"/>
      <c r="J232" s="157" t="e">
        <f t="shared" si="24"/>
        <v>#DIV/0!</v>
      </c>
      <c r="K232" s="157"/>
      <c r="L232" s="157"/>
      <c r="M232" s="157" t="e">
        <f t="shared" si="25"/>
        <v>#DIV/0!</v>
      </c>
      <c r="N232" s="159"/>
      <c r="O232" s="66"/>
    </row>
    <row r="233" spans="1:15" ht="15.75" hidden="1" customHeight="1" x14ac:dyDescent="0.25">
      <c r="A233" s="163" t="s">
        <v>533</v>
      </c>
      <c r="B233" s="157"/>
      <c r="C233" s="157"/>
      <c r="D233" s="157"/>
      <c r="E233" s="157"/>
      <c r="F233" s="157"/>
      <c r="G233" s="157"/>
      <c r="H233" s="157"/>
      <c r="I233" s="157"/>
      <c r="J233" s="157" t="e">
        <f t="shared" si="24"/>
        <v>#DIV/0!</v>
      </c>
      <c r="K233" s="157"/>
      <c r="L233" s="157"/>
      <c r="M233" s="157" t="e">
        <f t="shared" si="25"/>
        <v>#DIV/0!</v>
      </c>
      <c r="N233" s="159"/>
      <c r="O233" s="66"/>
    </row>
    <row r="234" spans="1:15" ht="15.75" hidden="1" customHeight="1" x14ac:dyDescent="0.25">
      <c r="A234" s="163" t="s">
        <v>534</v>
      </c>
      <c r="B234" s="157"/>
      <c r="C234" s="157"/>
      <c r="D234" s="157"/>
      <c r="E234" s="157"/>
      <c r="F234" s="157"/>
      <c r="G234" s="157"/>
      <c r="H234" s="157"/>
      <c r="I234" s="157"/>
      <c r="J234" s="157" t="e">
        <f t="shared" si="24"/>
        <v>#DIV/0!</v>
      </c>
      <c r="K234" s="157"/>
      <c r="L234" s="157"/>
      <c r="M234" s="157" t="e">
        <f t="shared" si="25"/>
        <v>#DIV/0!</v>
      </c>
      <c r="N234" s="159"/>
      <c r="O234" s="66"/>
    </row>
    <row r="235" spans="1:15" ht="15.75" hidden="1" customHeight="1" x14ac:dyDescent="0.25">
      <c r="A235" s="163" t="s">
        <v>535</v>
      </c>
      <c r="B235" s="157"/>
      <c r="C235" s="157"/>
      <c r="D235" s="157"/>
      <c r="E235" s="157"/>
      <c r="F235" s="157"/>
      <c r="G235" s="157"/>
      <c r="H235" s="157"/>
      <c r="I235" s="157"/>
      <c r="J235" s="157" t="e">
        <f t="shared" si="24"/>
        <v>#DIV/0!</v>
      </c>
      <c r="K235" s="157"/>
      <c r="L235" s="157"/>
      <c r="M235" s="157" t="e">
        <f t="shared" si="25"/>
        <v>#DIV/0!</v>
      </c>
      <c r="N235" s="159"/>
      <c r="O235" s="66"/>
    </row>
    <row r="236" spans="1:15" ht="15.75" hidden="1" customHeight="1" x14ac:dyDescent="0.25">
      <c r="A236" s="165" t="s">
        <v>536</v>
      </c>
      <c r="B236" s="167"/>
      <c r="C236" s="167"/>
      <c r="D236" s="167"/>
      <c r="E236" s="167"/>
      <c r="F236" s="167"/>
      <c r="G236" s="167"/>
      <c r="H236" s="167"/>
      <c r="I236" s="167"/>
      <c r="J236" s="167" t="e">
        <f t="shared" si="24"/>
        <v>#DIV/0!</v>
      </c>
      <c r="K236" s="167"/>
      <c r="L236" s="167"/>
      <c r="M236" s="167" t="e">
        <f t="shared" si="25"/>
        <v>#DIV/0!</v>
      </c>
      <c r="N236" s="184"/>
      <c r="O236" s="66"/>
    </row>
    <row r="237" spans="1:15" ht="15.75" hidden="1" customHeight="1" x14ac:dyDescent="0.25">
      <c r="O237" s="66"/>
    </row>
    <row r="238" spans="1:15" ht="15.75" hidden="1" customHeight="1" x14ac:dyDescent="0.25">
      <c r="A238" s="677" t="s">
        <v>612</v>
      </c>
      <c r="B238" s="471"/>
      <c r="C238" s="471"/>
      <c r="D238" s="471"/>
      <c r="E238" s="471"/>
      <c r="F238" s="471"/>
      <c r="G238" s="471"/>
      <c r="H238" s="471"/>
      <c r="I238" s="471"/>
      <c r="J238" s="471"/>
      <c r="K238" s="471"/>
      <c r="L238" s="471"/>
      <c r="M238" s="471"/>
      <c r="N238" s="486"/>
      <c r="O238" s="66"/>
    </row>
    <row r="239" spans="1:15" ht="15.75" hidden="1" customHeight="1" x14ac:dyDescent="0.25">
      <c r="A239" s="153" t="s">
        <v>28</v>
      </c>
      <c r="B239" s="154" t="s">
        <v>548</v>
      </c>
      <c r="C239" s="154" t="s">
        <v>549</v>
      </c>
      <c r="D239" s="154" t="s">
        <v>550</v>
      </c>
      <c r="E239" s="154" t="s">
        <v>551</v>
      </c>
      <c r="F239" s="154" t="s">
        <v>613</v>
      </c>
      <c r="G239" s="154" t="s">
        <v>553</v>
      </c>
      <c r="H239" s="154" t="s">
        <v>614</v>
      </c>
      <c r="I239" s="154" t="s">
        <v>615</v>
      </c>
      <c r="J239" s="173" t="s">
        <v>616</v>
      </c>
      <c r="K239" s="154" t="s">
        <v>557</v>
      </c>
      <c r="L239" s="154" t="s">
        <v>558</v>
      </c>
      <c r="M239" s="154" t="s">
        <v>559</v>
      </c>
      <c r="N239" s="155" t="s">
        <v>560</v>
      </c>
      <c r="O239" s="66"/>
    </row>
    <row r="240" spans="1:15" ht="15.75" hidden="1" customHeight="1" x14ac:dyDescent="0.25">
      <c r="A240" s="163" t="s">
        <v>538</v>
      </c>
      <c r="B240" s="157"/>
      <c r="C240" s="157"/>
      <c r="D240" s="157"/>
      <c r="E240" s="157"/>
      <c r="F240" s="157"/>
      <c r="G240" s="157"/>
      <c r="H240" s="157"/>
      <c r="I240" s="157"/>
      <c r="J240" s="157" t="e">
        <f t="shared" ref="J240:J251" si="26">I240/H240</f>
        <v>#DIV/0!</v>
      </c>
      <c r="K240" s="157"/>
      <c r="L240" s="157"/>
      <c r="M240" s="157" t="e">
        <f t="shared" ref="M240:M251" si="27">L240/K240</f>
        <v>#DIV/0!</v>
      </c>
      <c r="N240" s="159"/>
      <c r="O240" s="66"/>
    </row>
    <row r="241" spans="1:15" ht="15.75" hidden="1" customHeight="1" x14ac:dyDescent="0.25">
      <c r="A241" s="163" t="s">
        <v>539</v>
      </c>
      <c r="B241" s="157"/>
      <c r="C241" s="157"/>
      <c r="D241" s="157"/>
      <c r="E241" s="157"/>
      <c r="F241" s="157"/>
      <c r="G241" s="157"/>
      <c r="H241" s="157"/>
      <c r="I241" s="157"/>
      <c r="J241" s="157" t="e">
        <f t="shared" si="26"/>
        <v>#DIV/0!</v>
      </c>
      <c r="K241" s="157"/>
      <c r="L241" s="157"/>
      <c r="M241" s="157" t="e">
        <f t="shared" si="27"/>
        <v>#DIV/0!</v>
      </c>
      <c r="N241" s="159"/>
      <c r="O241" s="66"/>
    </row>
    <row r="242" spans="1:15" ht="15.75" hidden="1" customHeight="1" x14ac:dyDescent="0.25">
      <c r="A242" s="163" t="s">
        <v>540</v>
      </c>
      <c r="B242" s="157"/>
      <c r="C242" s="157"/>
      <c r="D242" s="157"/>
      <c r="E242" s="157"/>
      <c r="F242" s="157"/>
      <c r="G242" s="157"/>
      <c r="H242" s="157"/>
      <c r="I242" s="157"/>
      <c r="J242" s="157" t="e">
        <f t="shared" si="26"/>
        <v>#DIV/0!</v>
      </c>
      <c r="K242" s="157"/>
      <c r="L242" s="157"/>
      <c r="M242" s="157" t="e">
        <f t="shared" si="27"/>
        <v>#DIV/0!</v>
      </c>
      <c r="N242" s="159"/>
      <c r="O242" s="66"/>
    </row>
    <row r="243" spans="1:15" ht="15.75" hidden="1" customHeight="1" x14ac:dyDescent="0.25">
      <c r="A243" s="163" t="s">
        <v>541</v>
      </c>
      <c r="B243" s="157"/>
      <c r="C243" s="157"/>
      <c r="D243" s="157"/>
      <c r="E243" s="157"/>
      <c r="F243" s="157"/>
      <c r="G243" s="157"/>
      <c r="H243" s="157"/>
      <c r="I243" s="157"/>
      <c r="J243" s="157" t="e">
        <f t="shared" si="26"/>
        <v>#DIV/0!</v>
      </c>
      <c r="K243" s="157"/>
      <c r="L243" s="157"/>
      <c r="M243" s="157" t="e">
        <f t="shared" si="27"/>
        <v>#DIV/0!</v>
      </c>
      <c r="N243" s="159"/>
      <c r="O243" s="66"/>
    </row>
    <row r="244" spans="1:15" ht="15.75" hidden="1" customHeight="1" x14ac:dyDescent="0.25">
      <c r="A244" s="163" t="s">
        <v>542</v>
      </c>
      <c r="B244" s="157"/>
      <c r="C244" s="157"/>
      <c r="D244" s="157"/>
      <c r="E244" s="157"/>
      <c r="F244" s="157"/>
      <c r="G244" s="157"/>
      <c r="H244" s="157"/>
      <c r="I244" s="157"/>
      <c r="J244" s="157" t="e">
        <f t="shared" si="26"/>
        <v>#DIV/0!</v>
      </c>
      <c r="K244" s="157"/>
      <c r="L244" s="157"/>
      <c r="M244" s="157" t="e">
        <f t="shared" si="27"/>
        <v>#DIV/0!</v>
      </c>
      <c r="N244" s="159"/>
      <c r="O244" s="66"/>
    </row>
    <row r="245" spans="1:15" ht="15.75" hidden="1" customHeight="1" x14ac:dyDescent="0.25">
      <c r="A245" s="163" t="s">
        <v>543</v>
      </c>
      <c r="B245" s="157"/>
      <c r="C245" s="157"/>
      <c r="D245" s="157"/>
      <c r="E245" s="157"/>
      <c r="F245" s="157"/>
      <c r="G245" s="157"/>
      <c r="H245" s="157"/>
      <c r="I245" s="157"/>
      <c r="J245" s="157" t="e">
        <f t="shared" si="26"/>
        <v>#DIV/0!</v>
      </c>
      <c r="K245" s="157"/>
      <c r="L245" s="157"/>
      <c r="M245" s="157" t="e">
        <f t="shared" si="27"/>
        <v>#DIV/0!</v>
      </c>
      <c r="N245" s="159"/>
      <c r="O245" s="66"/>
    </row>
    <row r="246" spans="1:15" ht="15.75" hidden="1" customHeight="1" x14ac:dyDescent="0.25">
      <c r="A246" s="163" t="s">
        <v>530</v>
      </c>
      <c r="B246" s="157"/>
      <c r="C246" s="157"/>
      <c r="D246" s="157"/>
      <c r="E246" s="157"/>
      <c r="F246" s="157"/>
      <c r="G246" s="157"/>
      <c r="H246" s="157"/>
      <c r="I246" s="157"/>
      <c r="J246" s="157" t="e">
        <f t="shared" si="26"/>
        <v>#DIV/0!</v>
      </c>
      <c r="K246" s="157"/>
      <c r="L246" s="157"/>
      <c r="M246" s="157" t="e">
        <f t="shared" si="27"/>
        <v>#DIV/0!</v>
      </c>
      <c r="N246" s="159"/>
      <c r="O246" s="66"/>
    </row>
    <row r="247" spans="1:15" ht="15.75" hidden="1" customHeight="1" x14ac:dyDescent="0.25">
      <c r="A247" s="163" t="s">
        <v>532</v>
      </c>
      <c r="B247" s="157"/>
      <c r="C247" s="157"/>
      <c r="D247" s="157"/>
      <c r="E247" s="157"/>
      <c r="F247" s="157"/>
      <c r="G247" s="157"/>
      <c r="H247" s="157"/>
      <c r="I247" s="157"/>
      <c r="J247" s="157" t="e">
        <f t="shared" si="26"/>
        <v>#DIV/0!</v>
      </c>
      <c r="K247" s="157"/>
      <c r="L247" s="157"/>
      <c r="M247" s="157" t="e">
        <f t="shared" si="27"/>
        <v>#DIV/0!</v>
      </c>
      <c r="N247" s="159"/>
      <c r="O247" s="66"/>
    </row>
    <row r="248" spans="1:15" ht="15.75" hidden="1" customHeight="1" x14ac:dyDescent="0.25">
      <c r="A248" s="163" t="s">
        <v>533</v>
      </c>
      <c r="B248" s="157"/>
      <c r="C248" s="157"/>
      <c r="D248" s="157"/>
      <c r="E248" s="157"/>
      <c r="F248" s="157"/>
      <c r="G248" s="157"/>
      <c r="H248" s="157"/>
      <c r="I248" s="157"/>
      <c r="J248" s="157" t="e">
        <f t="shared" si="26"/>
        <v>#DIV/0!</v>
      </c>
      <c r="K248" s="157"/>
      <c r="L248" s="157"/>
      <c r="M248" s="157" t="e">
        <f t="shared" si="27"/>
        <v>#DIV/0!</v>
      </c>
      <c r="N248" s="159"/>
      <c r="O248" s="66"/>
    </row>
    <row r="249" spans="1:15" ht="15.75" hidden="1" customHeight="1" x14ac:dyDescent="0.25">
      <c r="A249" s="163" t="s">
        <v>534</v>
      </c>
      <c r="B249" s="157"/>
      <c r="C249" s="157"/>
      <c r="D249" s="157"/>
      <c r="E249" s="157"/>
      <c r="F249" s="157"/>
      <c r="G249" s="157"/>
      <c r="H249" s="157"/>
      <c r="I249" s="157"/>
      <c r="J249" s="157" t="e">
        <f t="shared" si="26"/>
        <v>#DIV/0!</v>
      </c>
      <c r="K249" s="157"/>
      <c r="L249" s="157"/>
      <c r="M249" s="157" t="e">
        <f t="shared" si="27"/>
        <v>#DIV/0!</v>
      </c>
      <c r="N249" s="159"/>
      <c r="O249" s="66"/>
    </row>
    <row r="250" spans="1:15" ht="15.75" hidden="1" customHeight="1" x14ac:dyDescent="0.25">
      <c r="A250" s="163" t="s">
        <v>535</v>
      </c>
      <c r="B250" s="157"/>
      <c r="C250" s="157"/>
      <c r="D250" s="157"/>
      <c r="E250" s="157"/>
      <c r="F250" s="157"/>
      <c r="G250" s="157"/>
      <c r="H250" s="157"/>
      <c r="I250" s="157"/>
      <c r="J250" s="157" t="e">
        <f t="shared" si="26"/>
        <v>#DIV/0!</v>
      </c>
      <c r="K250" s="157"/>
      <c r="L250" s="157"/>
      <c r="M250" s="157" t="e">
        <f t="shared" si="27"/>
        <v>#DIV/0!</v>
      </c>
      <c r="N250" s="159"/>
      <c r="O250" s="66"/>
    </row>
    <row r="251" spans="1:15" ht="15.75" hidden="1" customHeight="1" x14ac:dyDescent="0.25">
      <c r="A251" s="165" t="s">
        <v>536</v>
      </c>
      <c r="B251" s="167"/>
      <c r="C251" s="167"/>
      <c r="D251" s="167"/>
      <c r="E251" s="167"/>
      <c r="F251" s="167"/>
      <c r="G251" s="167"/>
      <c r="H251" s="167"/>
      <c r="I251" s="167"/>
      <c r="J251" s="167" t="e">
        <f t="shared" si="26"/>
        <v>#DIV/0!</v>
      </c>
      <c r="K251" s="167"/>
      <c r="L251" s="167"/>
      <c r="M251" s="167" t="e">
        <f t="shared" si="27"/>
        <v>#DIV/0!</v>
      </c>
      <c r="N251" s="184"/>
      <c r="O251" s="66"/>
    </row>
    <row r="252" spans="1:15" ht="15.75" customHeight="1" x14ac:dyDescent="0.25">
      <c r="O252" s="66"/>
    </row>
    <row r="253" spans="1:15" ht="15.75" hidden="1" customHeight="1" x14ac:dyDescent="0.25">
      <c r="A253" s="677" t="s">
        <v>630</v>
      </c>
      <c r="B253" s="471"/>
      <c r="C253" s="471"/>
      <c r="D253" s="471"/>
      <c r="E253" s="471"/>
      <c r="F253" s="471"/>
      <c r="G253" s="471"/>
      <c r="H253" s="471"/>
      <c r="I253" s="471"/>
      <c r="J253" s="471"/>
      <c r="K253" s="471"/>
      <c r="L253" s="471"/>
      <c r="M253" s="471"/>
      <c r="N253" s="486"/>
      <c r="O253" s="66"/>
    </row>
    <row r="254" spans="1:15" ht="15.75" hidden="1" customHeight="1" x14ac:dyDescent="0.25">
      <c r="A254" s="153" t="s">
        <v>29</v>
      </c>
      <c r="B254" s="154" t="s">
        <v>548</v>
      </c>
      <c r="C254" s="154" t="s">
        <v>549</v>
      </c>
      <c r="D254" s="154" t="s">
        <v>550</v>
      </c>
      <c r="E254" s="154" t="s">
        <v>551</v>
      </c>
      <c r="F254" s="154" t="s">
        <v>631</v>
      </c>
      <c r="G254" s="154" t="s">
        <v>553</v>
      </c>
      <c r="H254" s="154" t="s">
        <v>632</v>
      </c>
      <c r="I254" s="154" t="s">
        <v>633</v>
      </c>
      <c r="J254" s="173" t="s">
        <v>634</v>
      </c>
      <c r="K254" s="154" t="s">
        <v>557</v>
      </c>
      <c r="L254" s="154" t="s">
        <v>558</v>
      </c>
      <c r="M254" s="154" t="s">
        <v>559</v>
      </c>
      <c r="N254" s="155" t="s">
        <v>560</v>
      </c>
      <c r="O254" s="66"/>
    </row>
    <row r="255" spans="1:15" ht="15.75" hidden="1" customHeight="1" x14ac:dyDescent="0.25">
      <c r="A255" s="163" t="s">
        <v>538</v>
      </c>
      <c r="B255" s="157"/>
      <c r="C255" s="157"/>
      <c r="D255" s="157"/>
      <c r="E255" s="157"/>
      <c r="F255" s="157"/>
      <c r="G255" s="157"/>
      <c r="H255" s="157"/>
      <c r="I255" s="157"/>
      <c r="J255" s="157" t="e">
        <f t="shared" ref="J255:J266" si="28">I255/H255</f>
        <v>#DIV/0!</v>
      </c>
      <c r="K255" s="157"/>
      <c r="L255" s="157"/>
      <c r="M255" s="157" t="e">
        <f t="shared" ref="M255:M266" si="29">L255/K255</f>
        <v>#DIV/0!</v>
      </c>
      <c r="N255" s="159"/>
      <c r="O255" s="66"/>
    </row>
    <row r="256" spans="1:15" ht="15.75" hidden="1" customHeight="1" x14ac:dyDescent="0.25">
      <c r="A256" s="163" t="s">
        <v>539</v>
      </c>
      <c r="B256" s="157"/>
      <c r="C256" s="157"/>
      <c r="D256" s="157"/>
      <c r="E256" s="157"/>
      <c r="F256" s="157"/>
      <c r="G256" s="157"/>
      <c r="H256" s="157"/>
      <c r="I256" s="157"/>
      <c r="J256" s="157" t="e">
        <f t="shared" si="28"/>
        <v>#DIV/0!</v>
      </c>
      <c r="K256" s="157"/>
      <c r="L256" s="157"/>
      <c r="M256" s="157" t="e">
        <f t="shared" si="29"/>
        <v>#DIV/0!</v>
      </c>
      <c r="N256" s="159"/>
      <c r="O256" s="66"/>
    </row>
    <row r="257" spans="1:15" ht="15.75" hidden="1" customHeight="1" x14ac:dyDescent="0.25">
      <c r="A257" s="163" t="s">
        <v>540</v>
      </c>
      <c r="B257" s="157"/>
      <c r="C257" s="157"/>
      <c r="D257" s="157"/>
      <c r="E257" s="157"/>
      <c r="F257" s="157"/>
      <c r="G257" s="157"/>
      <c r="H257" s="157"/>
      <c r="I257" s="157"/>
      <c r="J257" s="157" t="e">
        <f t="shared" si="28"/>
        <v>#DIV/0!</v>
      </c>
      <c r="K257" s="157"/>
      <c r="L257" s="157"/>
      <c r="M257" s="157" t="e">
        <f t="shared" si="29"/>
        <v>#DIV/0!</v>
      </c>
      <c r="N257" s="159"/>
      <c r="O257" s="66"/>
    </row>
    <row r="258" spans="1:15" ht="15.75" hidden="1" customHeight="1" x14ac:dyDescent="0.25">
      <c r="A258" s="163" t="s">
        <v>541</v>
      </c>
      <c r="B258" s="157"/>
      <c r="C258" s="157"/>
      <c r="D258" s="157"/>
      <c r="E258" s="157"/>
      <c r="F258" s="157"/>
      <c r="G258" s="157"/>
      <c r="H258" s="157"/>
      <c r="I258" s="157"/>
      <c r="J258" s="157" t="e">
        <f t="shared" si="28"/>
        <v>#DIV/0!</v>
      </c>
      <c r="K258" s="157"/>
      <c r="L258" s="157"/>
      <c r="M258" s="157" t="e">
        <f t="shared" si="29"/>
        <v>#DIV/0!</v>
      </c>
      <c r="N258" s="159"/>
      <c r="O258" s="66"/>
    </row>
    <row r="259" spans="1:15" ht="15.75" hidden="1" customHeight="1" x14ac:dyDescent="0.25">
      <c r="A259" s="163" t="s">
        <v>542</v>
      </c>
      <c r="B259" s="157"/>
      <c r="C259" s="157"/>
      <c r="D259" s="157"/>
      <c r="E259" s="157"/>
      <c r="F259" s="157"/>
      <c r="G259" s="157"/>
      <c r="H259" s="157"/>
      <c r="I259" s="157"/>
      <c r="J259" s="157" t="e">
        <f t="shared" si="28"/>
        <v>#DIV/0!</v>
      </c>
      <c r="K259" s="157"/>
      <c r="L259" s="157"/>
      <c r="M259" s="157" t="e">
        <f t="shared" si="29"/>
        <v>#DIV/0!</v>
      </c>
      <c r="N259" s="159"/>
      <c r="O259" s="66"/>
    </row>
    <row r="260" spans="1:15" ht="15.75" hidden="1" customHeight="1" x14ac:dyDescent="0.25">
      <c r="A260" s="163" t="s">
        <v>543</v>
      </c>
      <c r="B260" s="157"/>
      <c r="C260" s="157"/>
      <c r="D260" s="157"/>
      <c r="E260" s="157"/>
      <c r="F260" s="157"/>
      <c r="G260" s="157"/>
      <c r="H260" s="157"/>
      <c r="I260" s="157"/>
      <c r="J260" s="157" t="e">
        <f t="shared" si="28"/>
        <v>#DIV/0!</v>
      </c>
      <c r="K260" s="157"/>
      <c r="L260" s="157"/>
      <c r="M260" s="157" t="e">
        <f t="shared" si="29"/>
        <v>#DIV/0!</v>
      </c>
      <c r="N260" s="159"/>
      <c r="O260" s="66"/>
    </row>
    <row r="261" spans="1:15" ht="15.75" hidden="1" customHeight="1" x14ac:dyDescent="0.25">
      <c r="A261" s="163" t="s">
        <v>530</v>
      </c>
      <c r="B261" s="157"/>
      <c r="C261" s="157"/>
      <c r="D261" s="157"/>
      <c r="E261" s="157"/>
      <c r="F261" s="157"/>
      <c r="G261" s="157"/>
      <c r="H261" s="157"/>
      <c r="I261" s="157"/>
      <c r="J261" s="157" t="e">
        <f t="shared" si="28"/>
        <v>#DIV/0!</v>
      </c>
      <c r="K261" s="157"/>
      <c r="L261" s="157"/>
      <c r="M261" s="157" t="e">
        <f t="shared" si="29"/>
        <v>#DIV/0!</v>
      </c>
      <c r="N261" s="159"/>
      <c r="O261" s="66"/>
    </row>
    <row r="262" spans="1:15" ht="15.75" hidden="1" customHeight="1" x14ac:dyDescent="0.25">
      <c r="A262" s="163" t="s">
        <v>532</v>
      </c>
      <c r="B262" s="157"/>
      <c r="C262" s="157"/>
      <c r="D262" s="157"/>
      <c r="E262" s="157"/>
      <c r="F262" s="157"/>
      <c r="G262" s="157"/>
      <c r="H262" s="157"/>
      <c r="I262" s="157"/>
      <c r="J262" s="157" t="e">
        <f t="shared" si="28"/>
        <v>#DIV/0!</v>
      </c>
      <c r="K262" s="157"/>
      <c r="L262" s="157"/>
      <c r="M262" s="157" t="e">
        <f t="shared" si="29"/>
        <v>#DIV/0!</v>
      </c>
      <c r="N262" s="159"/>
      <c r="O262" s="66"/>
    </row>
    <row r="263" spans="1:15" ht="15.75" hidden="1" customHeight="1" x14ac:dyDescent="0.25">
      <c r="A263" s="163" t="s">
        <v>533</v>
      </c>
      <c r="B263" s="157"/>
      <c r="C263" s="157"/>
      <c r="D263" s="157"/>
      <c r="E263" s="157"/>
      <c r="F263" s="157"/>
      <c r="G263" s="157"/>
      <c r="H263" s="157"/>
      <c r="I263" s="157"/>
      <c r="J263" s="157" t="e">
        <f t="shared" si="28"/>
        <v>#DIV/0!</v>
      </c>
      <c r="K263" s="157"/>
      <c r="L263" s="157"/>
      <c r="M263" s="157" t="e">
        <f t="shared" si="29"/>
        <v>#DIV/0!</v>
      </c>
      <c r="N263" s="159"/>
      <c r="O263" s="66"/>
    </row>
    <row r="264" spans="1:15" ht="15.75" hidden="1" customHeight="1" x14ac:dyDescent="0.25">
      <c r="A264" s="163" t="s">
        <v>534</v>
      </c>
      <c r="B264" s="157"/>
      <c r="C264" s="157"/>
      <c r="D264" s="157"/>
      <c r="E264" s="157"/>
      <c r="F264" s="157"/>
      <c r="G264" s="157"/>
      <c r="H264" s="157"/>
      <c r="I264" s="157"/>
      <c r="J264" s="157" t="e">
        <f t="shared" si="28"/>
        <v>#DIV/0!</v>
      </c>
      <c r="K264" s="157"/>
      <c r="L264" s="157"/>
      <c r="M264" s="157" t="e">
        <f t="shared" si="29"/>
        <v>#DIV/0!</v>
      </c>
      <c r="N264" s="159"/>
      <c r="O264" s="66"/>
    </row>
    <row r="265" spans="1:15" ht="15.75" hidden="1" customHeight="1" x14ac:dyDescent="0.25">
      <c r="A265" s="163" t="s">
        <v>535</v>
      </c>
      <c r="B265" s="157"/>
      <c r="C265" s="157"/>
      <c r="D265" s="157"/>
      <c r="E265" s="157"/>
      <c r="F265" s="157"/>
      <c r="G265" s="157"/>
      <c r="H265" s="157"/>
      <c r="I265" s="157"/>
      <c r="J265" s="157" t="e">
        <f t="shared" si="28"/>
        <v>#DIV/0!</v>
      </c>
      <c r="K265" s="157"/>
      <c r="L265" s="157"/>
      <c r="M265" s="157" t="e">
        <f t="shared" si="29"/>
        <v>#DIV/0!</v>
      </c>
      <c r="N265" s="159"/>
      <c r="O265" s="66"/>
    </row>
    <row r="266" spans="1:15" ht="15.75" hidden="1" customHeight="1" x14ac:dyDescent="0.25">
      <c r="A266" s="165" t="s">
        <v>536</v>
      </c>
      <c r="B266" s="167"/>
      <c r="C266" s="167"/>
      <c r="D266" s="167"/>
      <c r="E266" s="167"/>
      <c r="F266" s="167"/>
      <c r="G266" s="167"/>
      <c r="H266" s="167"/>
      <c r="I266" s="167"/>
      <c r="J266" s="167" t="e">
        <f t="shared" si="28"/>
        <v>#DIV/0!</v>
      </c>
      <c r="K266" s="167"/>
      <c r="L266" s="167"/>
      <c r="M266" s="167" t="e">
        <f t="shared" si="29"/>
        <v>#DIV/0!</v>
      </c>
      <c r="N266" s="184"/>
      <c r="O266" s="66"/>
    </row>
    <row r="267" spans="1:15" ht="15.75" customHeight="1" x14ac:dyDescent="0.25">
      <c r="O267" s="66"/>
    </row>
    <row r="268" spans="1:15" ht="15.75" customHeight="1" x14ac:dyDescent="0.25">
      <c r="O268" s="66"/>
    </row>
    <row r="269" spans="1:15" ht="15.75" hidden="1" customHeight="1" x14ac:dyDescent="0.3">
      <c r="A269" s="666" t="s">
        <v>638</v>
      </c>
      <c r="B269" s="471"/>
      <c r="C269" s="471"/>
      <c r="D269" s="471"/>
      <c r="E269" s="471"/>
      <c r="F269" s="471"/>
      <c r="G269" s="486"/>
      <c r="O269" s="66"/>
    </row>
    <row r="270" spans="1:15" ht="15.75" hidden="1" customHeight="1" x14ac:dyDescent="0.25">
      <c r="A270" s="153" t="s">
        <v>25</v>
      </c>
      <c r="B270" s="189" t="s">
        <v>548</v>
      </c>
      <c r="C270" s="189" t="s">
        <v>549</v>
      </c>
      <c r="D270" s="189" t="s">
        <v>639</v>
      </c>
      <c r="E270" s="189" t="s">
        <v>640</v>
      </c>
      <c r="F270" s="189" t="s">
        <v>641</v>
      </c>
      <c r="G270" s="190" t="s">
        <v>642</v>
      </c>
      <c r="O270" s="66"/>
    </row>
    <row r="271" spans="1:15" ht="15.75" hidden="1" customHeight="1" x14ac:dyDescent="0.25">
      <c r="A271" s="294" t="s">
        <v>530</v>
      </c>
      <c r="B271" s="665" t="s">
        <v>773</v>
      </c>
      <c r="C271" s="708" t="s">
        <v>804</v>
      </c>
      <c r="D271" s="690" t="s">
        <v>805</v>
      </c>
      <c r="E271" s="295">
        <v>2239274028</v>
      </c>
      <c r="F271" s="295">
        <v>15250000</v>
      </c>
      <c r="G271" s="215" t="s">
        <v>806</v>
      </c>
      <c r="H271" s="66">
        <f t="shared" ref="H271:H276" si="30">LEN(G271)</f>
        <v>27</v>
      </c>
      <c r="N271" s="296"/>
      <c r="O271" s="66"/>
    </row>
    <row r="272" spans="1:15" ht="15.75" hidden="1" customHeight="1" x14ac:dyDescent="0.25">
      <c r="A272" s="156" t="s">
        <v>532</v>
      </c>
      <c r="B272" s="503"/>
      <c r="C272" s="503"/>
      <c r="D272" s="503"/>
      <c r="E272" s="297">
        <v>2239274028</v>
      </c>
      <c r="F272" s="297">
        <v>186734000</v>
      </c>
      <c r="G272" s="159"/>
      <c r="H272" s="66">
        <f t="shared" si="30"/>
        <v>0</v>
      </c>
      <c r="O272" s="66"/>
    </row>
    <row r="273" spans="1:15" ht="15.75" hidden="1" customHeight="1" x14ac:dyDescent="0.25">
      <c r="A273" s="156" t="s">
        <v>533</v>
      </c>
      <c r="B273" s="503"/>
      <c r="C273" s="503"/>
      <c r="D273" s="503"/>
      <c r="E273" s="297">
        <v>2239274028</v>
      </c>
      <c r="F273" s="297">
        <v>208535000</v>
      </c>
      <c r="G273" s="159"/>
      <c r="H273" s="66">
        <f t="shared" si="30"/>
        <v>0</v>
      </c>
      <c r="O273" s="66"/>
    </row>
    <row r="274" spans="1:15" ht="15.75" hidden="1" customHeight="1" x14ac:dyDescent="0.25">
      <c r="A274" s="217" t="s">
        <v>534</v>
      </c>
      <c r="B274" s="503"/>
      <c r="C274" s="503"/>
      <c r="D274" s="503"/>
      <c r="E274" s="298">
        <v>2239274028</v>
      </c>
      <c r="F274" s="298">
        <f>+[4]INVERSIÓN!P11</f>
        <v>208535000</v>
      </c>
      <c r="G274" s="256" t="s">
        <v>807</v>
      </c>
      <c r="H274" s="66">
        <f t="shared" si="30"/>
        <v>69</v>
      </c>
      <c r="O274" s="66"/>
    </row>
    <row r="275" spans="1:15" ht="15.75" hidden="1" customHeight="1" x14ac:dyDescent="0.25">
      <c r="A275" s="299" t="s">
        <v>535</v>
      </c>
      <c r="B275" s="503"/>
      <c r="C275" s="503"/>
      <c r="D275" s="503"/>
      <c r="E275" s="298">
        <f>+[4]INVERSIÓN!H11</f>
        <v>2239274028</v>
      </c>
      <c r="F275" s="298">
        <f>+[4]INVERSIÓN!R11</f>
        <v>261972893</v>
      </c>
      <c r="G275" s="256" t="s">
        <v>808</v>
      </c>
      <c r="H275" s="66">
        <f t="shared" si="30"/>
        <v>107</v>
      </c>
      <c r="O275" s="66"/>
    </row>
    <row r="276" spans="1:15" ht="15.75" hidden="1" customHeight="1" x14ac:dyDescent="0.25">
      <c r="A276" s="259" t="s">
        <v>536</v>
      </c>
      <c r="B276" s="592"/>
      <c r="C276" s="592"/>
      <c r="D276" s="592"/>
      <c r="E276" s="300">
        <f>+[4]INVERSIÓN!S15</f>
        <v>1985716202</v>
      </c>
      <c r="F276" s="300">
        <f>+[4]INVERSIÓN!EB15</f>
        <v>835562923</v>
      </c>
      <c r="G276" s="301" t="s">
        <v>809</v>
      </c>
      <c r="H276" s="66">
        <f t="shared" si="30"/>
        <v>222</v>
      </c>
      <c r="O276" s="66"/>
    </row>
    <row r="277" spans="1:15" ht="15.75" hidden="1" customHeight="1" x14ac:dyDescent="0.25">
      <c r="A277" s="265"/>
      <c r="B277" s="265"/>
      <c r="C277" s="265"/>
      <c r="D277" s="265"/>
      <c r="E277" s="265"/>
      <c r="F277" s="265"/>
      <c r="G277" s="265"/>
      <c r="O277" s="66"/>
    </row>
    <row r="278" spans="1:15" ht="15.75" hidden="1" customHeight="1" x14ac:dyDescent="0.25">
      <c r="A278" s="265"/>
      <c r="B278" s="265"/>
      <c r="C278" s="265"/>
      <c r="D278" s="265"/>
      <c r="E278" s="265"/>
      <c r="F278" s="265"/>
      <c r="G278" s="265"/>
      <c r="O278" s="66"/>
    </row>
    <row r="279" spans="1:15" ht="15.75" hidden="1" customHeight="1" x14ac:dyDescent="0.25">
      <c r="A279" s="153" t="s">
        <v>25</v>
      </c>
      <c r="B279" s="189" t="s">
        <v>548</v>
      </c>
      <c r="C279" s="189" t="s">
        <v>549</v>
      </c>
      <c r="D279" s="189" t="s">
        <v>639</v>
      </c>
      <c r="E279" s="225" t="s">
        <v>640</v>
      </c>
      <c r="F279" s="225" t="s">
        <v>641</v>
      </c>
      <c r="G279" s="226" t="s">
        <v>642</v>
      </c>
      <c r="O279" s="66"/>
    </row>
    <row r="280" spans="1:15" ht="15.75" hidden="1" customHeight="1" x14ac:dyDescent="0.25">
      <c r="A280" s="294" t="s">
        <v>530</v>
      </c>
      <c r="B280" s="665" t="s">
        <v>781</v>
      </c>
      <c r="C280" s="665" t="s">
        <v>782</v>
      </c>
      <c r="D280" s="707" t="s">
        <v>810</v>
      </c>
      <c r="E280" s="297">
        <v>632180000</v>
      </c>
      <c r="F280" s="297">
        <v>0</v>
      </c>
      <c r="G280" s="157" t="s">
        <v>811</v>
      </c>
      <c r="H280" s="66">
        <f t="shared" ref="H280:H285" si="31">LEN(G280)</f>
        <v>30</v>
      </c>
      <c r="O280" s="66"/>
    </row>
    <row r="281" spans="1:15" ht="15.75" hidden="1" customHeight="1" x14ac:dyDescent="0.25">
      <c r="A281" s="156" t="s">
        <v>532</v>
      </c>
      <c r="B281" s="503"/>
      <c r="C281" s="503"/>
      <c r="D281" s="503"/>
      <c r="E281" s="297">
        <v>632180000</v>
      </c>
      <c r="F281" s="297">
        <v>183792000</v>
      </c>
      <c r="G281" s="157"/>
      <c r="H281" s="66">
        <f t="shared" si="31"/>
        <v>0</v>
      </c>
      <c r="O281" s="66"/>
    </row>
    <row r="282" spans="1:15" ht="15.75" hidden="1" customHeight="1" x14ac:dyDescent="0.25">
      <c r="A282" s="156" t="s">
        <v>533</v>
      </c>
      <c r="B282" s="503"/>
      <c r="C282" s="503"/>
      <c r="D282" s="503"/>
      <c r="E282" s="297">
        <v>632180000</v>
      </c>
      <c r="F282" s="297">
        <v>190062000</v>
      </c>
      <c r="G282" s="157"/>
      <c r="H282" s="66">
        <f t="shared" si="31"/>
        <v>0</v>
      </c>
      <c r="O282" s="66"/>
    </row>
    <row r="283" spans="1:15" ht="15.75" hidden="1" customHeight="1" x14ac:dyDescent="0.25">
      <c r="A283" s="217" t="s">
        <v>534</v>
      </c>
      <c r="B283" s="503"/>
      <c r="C283" s="503"/>
      <c r="D283" s="503"/>
      <c r="E283" s="298">
        <v>632180000</v>
      </c>
      <c r="F283" s="298">
        <f>+[4]INVERSIÓN!DZ17</f>
        <v>190062000</v>
      </c>
      <c r="G283" s="178" t="s">
        <v>812</v>
      </c>
      <c r="H283" s="66">
        <f t="shared" si="31"/>
        <v>48</v>
      </c>
      <c r="O283" s="66"/>
    </row>
    <row r="284" spans="1:15" ht="15.75" hidden="1" customHeight="1" x14ac:dyDescent="0.25">
      <c r="A284" s="217" t="s">
        <v>535</v>
      </c>
      <c r="B284" s="503"/>
      <c r="C284" s="503"/>
      <c r="D284" s="503"/>
      <c r="E284" s="298">
        <f>+[4]INVERSIÓN!H17</f>
        <v>632180000</v>
      </c>
      <c r="F284" s="298">
        <f>+[4]INVERSIÓN!R17</f>
        <v>208073593</v>
      </c>
      <c r="G284" s="178" t="s">
        <v>813</v>
      </c>
      <c r="H284" s="66">
        <f t="shared" si="31"/>
        <v>87</v>
      </c>
      <c r="N284" s="296"/>
      <c r="O284" s="66"/>
    </row>
    <row r="285" spans="1:15" ht="15.75" hidden="1" customHeight="1" x14ac:dyDescent="0.25">
      <c r="A285" s="259" t="s">
        <v>536</v>
      </c>
      <c r="B285" s="592"/>
      <c r="C285" s="592"/>
      <c r="D285" s="592"/>
      <c r="E285" s="300">
        <f>+[4]INVERSIÓN!S17</f>
        <v>588967593</v>
      </c>
      <c r="F285" s="300">
        <f>+[4]INVERSIÓN!T17</f>
        <v>543446593</v>
      </c>
      <c r="G285" s="302" t="s">
        <v>814</v>
      </c>
      <c r="H285" s="66">
        <f t="shared" si="31"/>
        <v>139</v>
      </c>
      <c r="N285" s="296"/>
      <c r="O285" s="66"/>
    </row>
    <row r="286" spans="1:15" ht="15.75" hidden="1" customHeight="1" x14ac:dyDescent="0.25">
      <c r="A286" s="265"/>
      <c r="B286" s="265"/>
      <c r="C286" s="265"/>
      <c r="D286" s="265"/>
      <c r="E286" s="265"/>
      <c r="F286" s="265"/>
      <c r="G286" s="265"/>
      <c r="O286" s="66"/>
    </row>
    <row r="287" spans="1:15" ht="15.75" hidden="1" customHeight="1" x14ac:dyDescent="0.25">
      <c r="A287" s="265"/>
      <c r="B287" s="265"/>
      <c r="C287" s="265"/>
      <c r="D287" s="265"/>
      <c r="E287" s="265"/>
      <c r="F287" s="265"/>
      <c r="G287" s="265"/>
      <c r="O287" s="66"/>
    </row>
    <row r="288" spans="1:15" ht="15.75" hidden="1" customHeight="1" x14ac:dyDescent="0.25">
      <c r="A288" s="153" t="s">
        <v>25</v>
      </c>
      <c r="B288" s="189" t="s">
        <v>548</v>
      </c>
      <c r="C288" s="189" t="s">
        <v>549</v>
      </c>
      <c r="D288" s="189" t="s">
        <v>639</v>
      </c>
      <c r="E288" s="225" t="s">
        <v>640</v>
      </c>
      <c r="F288" s="225" t="s">
        <v>641</v>
      </c>
      <c r="G288" s="226" t="s">
        <v>642</v>
      </c>
      <c r="O288" s="66"/>
    </row>
    <row r="289" spans="1:15" ht="15.75" hidden="1" customHeight="1" x14ac:dyDescent="0.25">
      <c r="A289" s="294" t="s">
        <v>530</v>
      </c>
      <c r="B289" s="665" t="s">
        <v>781</v>
      </c>
      <c r="C289" s="665" t="s">
        <v>782</v>
      </c>
      <c r="D289" s="690" t="s">
        <v>815</v>
      </c>
      <c r="E289" s="297">
        <v>846820000</v>
      </c>
      <c r="F289" s="297">
        <v>0</v>
      </c>
      <c r="G289" s="157" t="s">
        <v>811</v>
      </c>
      <c r="H289" s="66">
        <f t="shared" ref="H289:H294" si="32">LEN(G289)</f>
        <v>30</v>
      </c>
      <c r="O289" s="66"/>
    </row>
    <row r="290" spans="1:15" ht="15.75" hidden="1" customHeight="1" x14ac:dyDescent="0.25">
      <c r="A290" s="156" t="s">
        <v>532</v>
      </c>
      <c r="B290" s="503"/>
      <c r="C290" s="503"/>
      <c r="D290" s="503"/>
      <c r="E290" s="297">
        <v>846820000</v>
      </c>
      <c r="F290" s="297">
        <v>298980000</v>
      </c>
      <c r="G290" s="157"/>
      <c r="H290" s="66">
        <f t="shared" si="32"/>
        <v>0</v>
      </c>
      <c r="O290" s="66"/>
    </row>
    <row r="291" spans="1:15" ht="15.75" hidden="1" customHeight="1" x14ac:dyDescent="0.25">
      <c r="A291" s="156" t="s">
        <v>533</v>
      </c>
      <c r="B291" s="503"/>
      <c r="C291" s="503"/>
      <c r="D291" s="503"/>
      <c r="E291" s="297">
        <v>846820000</v>
      </c>
      <c r="F291" s="297">
        <v>316529347</v>
      </c>
      <c r="G291" s="157"/>
      <c r="H291" s="66">
        <f t="shared" si="32"/>
        <v>0</v>
      </c>
      <c r="O291" s="66"/>
    </row>
    <row r="292" spans="1:15" ht="15.75" hidden="1" customHeight="1" x14ac:dyDescent="0.25">
      <c r="A292" s="217" t="s">
        <v>534</v>
      </c>
      <c r="B292" s="503"/>
      <c r="C292" s="503"/>
      <c r="D292" s="503"/>
      <c r="E292" s="298">
        <v>846820000</v>
      </c>
      <c r="F292" s="298">
        <f>+[4]INVERSIÓN!DZ27</f>
        <v>323308102</v>
      </c>
      <c r="G292" s="178" t="s">
        <v>816</v>
      </c>
      <c r="H292" s="66">
        <f t="shared" si="32"/>
        <v>72</v>
      </c>
      <c r="O292" s="66"/>
    </row>
    <row r="293" spans="1:15" ht="15.75" hidden="1" customHeight="1" x14ac:dyDescent="0.25">
      <c r="A293" s="299" t="s">
        <v>535</v>
      </c>
      <c r="B293" s="503"/>
      <c r="C293" s="503"/>
      <c r="D293" s="503"/>
      <c r="E293" s="298">
        <f>+[4]INVERSIÓN!H23</f>
        <v>846820000</v>
      </c>
      <c r="F293" s="298">
        <f>+[4]INVERSIÓN!R23</f>
        <v>328756825</v>
      </c>
      <c r="G293" s="178" t="s">
        <v>817</v>
      </c>
      <c r="H293" s="66">
        <f t="shared" si="32"/>
        <v>111</v>
      </c>
      <c r="O293" s="66"/>
    </row>
    <row r="294" spans="1:15" ht="15.75" hidden="1" customHeight="1" x14ac:dyDescent="0.25">
      <c r="A294" s="259" t="s">
        <v>536</v>
      </c>
      <c r="B294" s="592"/>
      <c r="C294" s="592"/>
      <c r="D294" s="592"/>
      <c r="E294" s="303">
        <f>+[4]INVERSIÓN!S23</f>
        <v>817958593</v>
      </c>
      <c r="F294" s="303">
        <f>+[4]INVERSIÓN!T23</f>
        <v>755491393</v>
      </c>
      <c r="G294" s="302" t="s">
        <v>818</v>
      </c>
      <c r="H294" s="66">
        <f t="shared" si="32"/>
        <v>223</v>
      </c>
      <c r="O294" s="66"/>
    </row>
    <row r="295" spans="1:15" ht="15.75" hidden="1" customHeight="1" x14ac:dyDescent="0.25">
      <c r="A295" s="265"/>
      <c r="B295" s="265"/>
      <c r="C295" s="265"/>
      <c r="D295" s="265"/>
      <c r="E295" s="265"/>
      <c r="F295" s="265"/>
      <c r="G295" s="265"/>
      <c r="O295" s="66"/>
    </row>
    <row r="296" spans="1:15" ht="15.75" hidden="1" customHeight="1" x14ac:dyDescent="0.25">
      <c r="A296" s="265"/>
      <c r="B296" s="265"/>
      <c r="C296" s="265"/>
      <c r="D296" s="265"/>
      <c r="E296" s="265"/>
      <c r="F296" s="265"/>
      <c r="G296" s="265"/>
      <c r="O296" s="66"/>
    </row>
    <row r="297" spans="1:15" ht="15.75" hidden="1" customHeight="1" x14ac:dyDescent="0.25">
      <c r="A297" s="153" t="s">
        <v>25</v>
      </c>
      <c r="B297" s="189" t="s">
        <v>548</v>
      </c>
      <c r="C297" s="189" t="s">
        <v>549</v>
      </c>
      <c r="D297" s="189" t="s">
        <v>639</v>
      </c>
      <c r="E297" s="225" t="s">
        <v>640</v>
      </c>
      <c r="F297" s="225" t="s">
        <v>641</v>
      </c>
      <c r="G297" s="226" t="s">
        <v>642</v>
      </c>
      <c r="O297" s="66"/>
    </row>
    <row r="298" spans="1:15" ht="15.75" hidden="1" customHeight="1" x14ac:dyDescent="0.25">
      <c r="A298" s="294" t="s">
        <v>530</v>
      </c>
      <c r="B298" s="665" t="s">
        <v>792</v>
      </c>
      <c r="C298" s="665" t="s">
        <v>793</v>
      </c>
      <c r="D298" s="690" t="s">
        <v>819</v>
      </c>
      <c r="E298" s="297">
        <v>201000000</v>
      </c>
      <c r="F298" s="297">
        <v>0</v>
      </c>
      <c r="G298" s="157" t="s">
        <v>811</v>
      </c>
      <c r="H298" s="66">
        <f t="shared" ref="H298:H303" si="33">LEN(G298)</f>
        <v>30</v>
      </c>
      <c r="O298" s="66"/>
    </row>
    <row r="299" spans="1:15" ht="15.75" hidden="1" customHeight="1" x14ac:dyDescent="0.25">
      <c r="A299" s="156" t="s">
        <v>532</v>
      </c>
      <c r="B299" s="503"/>
      <c r="C299" s="503"/>
      <c r="D299" s="503"/>
      <c r="E299" s="297">
        <v>201000000</v>
      </c>
      <c r="F299" s="297">
        <v>71564000</v>
      </c>
      <c r="G299" s="157"/>
      <c r="H299" s="66">
        <f t="shared" si="33"/>
        <v>0</v>
      </c>
      <c r="O299" s="66"/>
    </row>
    <row r="300" spans="1:15" ht="15.75" hidden="1" customHeight="1" x14ac:dyDescent="0.25">
      <c r="A300" s="156" t="s">
        <v>533</v>
      </c>
      <c r="B300" s="503"/>
      <c r="C300" s="503"/>
      <c r="D300" s="503"/>
      <c r="E300" s="297">
        <v>201000000</v>
      </c>
      <c r="F300" s="297">
        <v>71564000</v>
      </c>
      <c r="G300" s="157"/>
      <c r="H300" s="66">
        <f t="shared" si="33"/>
        <v>0</v>
      </c>
      <c r="O300" s="66"/>
    </row>
    <row r="301" spans="1:15" ht="15.75" hidden="1" customHeight="1" x14ac:dyDescent="0.25">
      <c r="A301" s="217" t="s">
        <v>534</v>
      </c>
      <c r="B301" s="503"/>
      <c r="C301" s="503"/>
      <c r="D301" s="503"/>
      <c r="E301" s="298">
        <v>201000000</v>
      </c>
      <c r="F301" s="298">
        <f>+[4]INVERSIÓN!DZ33</f>
        <v>71564000</v>
      </c>
      <c r="G301" s="178" t="s">
        <v>820</v>
      </c>
      <c r="H301" s="66">
        <f t="shared" si="33"/>
        <v>48</v>
      </c>
      <c r="O301" s="66"/>
    </row>
    <row r="302" spans="1:15" ht="15.75" hidden="1" customHeight="1" x14ac:dyDescent="0.25">
      <c r="A302" s="217" t="s">
        <v>535</v>
      </c>
      <c r="B302" s="503"/>
      <c r="C302" s="503"/>
      <c r="D302" s="503"/>
      <c r="E302" s="298">
        <f>+[4]INVERSIÓN!H29</f>
        <v>201000000</v>
      </c>
      <c r="F302" s="298">
        <f>+[4]INVERSIÓN!R29</f>
        <v>76021593</v>
      </c>
      <c r="G302" s="178" t="s">
        <v>821</v>
      </c>
      <c r="H302" s="66">
        <f t="shared" si="33"/>
        <v>88</v>
      </c>
      <c r="O302" s="66"/>
    </row>
    <row r="303" spans="1:15" ht="15.75" hidden="1" customHeight="1" x14ac:dyDescent="0.25">
      <c r="A303" s="259" t="s">
        <v>536</v>
      </c>
      <c r="B303" s="592"/>
      <c r="C303" s="592"/>
      <c r="D303" s="592"/>
      <c r="E303" s="300">
        <f>+[4]INVERSIÓN!S29</f>
        <v>144912593</v>
      </c>
      <c r="F303" s="300">
        <f>+[4]INVERSIÓN!T29</f>
        <v>143476093</v>
      </c>
      <c r="G303" s="302" t="s">
        <v>822</v>
      </c>
      <c r="H303" s="66">
        <f t="shared" si="33"/>
        <v>157</v>
      </c>
      <c r="O303" s="66"/>
    </row>
    <row r="304" spans="1:15" ht="15.75" customHeight="1" x14ac:dyDescent="0.25">
      <c r="A304" s="265"/>
      <c r="B304" s="266"/>
      <c r="C304" s="266"/>
      <c r="D304" s="304"/>
      <c r="E304" s="296"/>
      <c r="F304" s="296"/>
      <c r="G304" s="257"/>
      <c r="H304" s="66"/>
      <c r="O304" s="66"/>
    </row>
    <row r="305" spans="1:15" ht="15.75" customHeight="1" x14ac:dyDescent="0.25">
      <c r="A305" s="265"/>
      <c r="B305" s="266"/>
      <c r="C305" s="266"/>
      <c r="D305" s="304"/>
      <c r="E305" s="296"/>
      <c r="F305" s="296"/>
      <c r="G305" s="257"/>
      <c r="H305" s="66"/>
      <c r="O305" s="66"/>
    </row>
    <row r="306" spans="1:15" ht="15.75" customHeight="1" x14ac:dyDescent="0.25">
      <c r="A306" s="265"/>
      <c r="B306" s="266"/>
      <c r="C306" s="266"/>
      <c r="D306" s="304"/>
      <c r="E306" s="296"/>
      <c r="F306" s="296"/>
      <c r="G306" s="257"/>
      <c r="H306" s="66"/>
      <c r="O306" s="66"/>
    </row>
    <row r="307" spans="1:15" ht="15.75" customHeight="1" x14ac:dyDescent="0.3">
      <c r="A307" s="666" t="s">
        <v>652</v>
      </c>
      <c r="B307" s="471"/>
      <c r="C307" s="471"/>
      <c r="D307" s="471"/>
      <c r="E307" s="471"/>
      <c r="F307" s="471"/>
      <c r="G307" s="486"/>
      <c r="O307" s="66"/>
    </row>
    <row r="308" spans="1:15" ht="15.75" customHeight="1" x14ac:dyDescent="0.25">
      <c r="A308" s="153" t="s">
        <v>26</v>
      </c>
      <c r="B308" s="189" t="s">
        <v>548</v>
      </c>
      <c r="C308" s="189" t="s">
        <v>549</v>
      </c>
      <c r="D308" s="189" t="s">
        <v>639</v>
      </c>
      <c r="E308" s="189" t="s">
        <v>653</v>
      </c>
      <c r="F308" s="189" t="s">
        <v>654</v>
      </c>
      <c r="G308" s="190" t="s">
        <v>642</v>
      </c>
      <c r="O308" s="66"/>
    </row>
    <row r="309" spans="1:15" ht="15.75" customHeight="1" x14ac:dyDescent="0.25">
      <c r="A309" s="305" t="s">
        <v>538</v>
      </c>
      <c r="B309" s="665" t="s">
        <v>773</v>
      </c>
      <c r="C309" s="708" t="s">
        <v>804</v>
      </c>
      <c r="D309" s="690" t="s">
        <v>805</v>
      </c>
      <c r="E309" s="306">
        <f>+INVERSIÓN!V11</f>
        <v>1224849600</v>
      </c>
      <c r="F309" s="306">
        <v>0</v>
      </c>
      <c r="G309" s="307"/>
      <c r="H309" s="66">
        <f t="shared" ref="H309:H320" si="34">LEN(G309)</f>
        <v>0</v>
      </c>
      <c r="N309" s="296"/>
      <c r="O309" s="66"/>
    </row>
    <row r="310" spans="1:15" ht="15.75" customHeight="1" x14ac:dyDescent="0.25">
      <c r="A310" s="294" t="s">
        <v>539</v>
      </c>
      <c r="B310" s="503"/>
      <c r="C310" s="503"/>
      <c r="D310" s="503"/>
      <c r="E310" s="295"/>
      <c r="F310" s="295"/>
      <c r="G310" s="215"/>
      <c r="H310" s="66">
        <f t="shared" si="34"/>
        <v>0</v>
      </c>
      <c r="N310" s="296"/>
      <c r="O310" s="66"/>
    </row>
    <row r="311" spans="1:15" ht="15.75" customHeight="1" x14ac:dyDescent="0.25">
      <c r="A311" s="294" t="s">
        <v>540</v>
      </c>
      <c r="B311" s="503"/>
      <c r="C311" s="503"/>
      <c r="D311" s="503"/>
      <c r="E311" s="295"/>
      <c r="F311" s="295"/>
      <c r="G311" s="215"/>
      <c r="H311" s="66">
        <f t="shared" si="34"/>
        <v>0</v>
      </c>
      <c r="N311" s="296"/>
      <c r="O311" s="66"/>
    </row>
    <row r="312" spans="1:15" ht="15.75" customHeight="1" x14ac:dyDescent="0.25">
      <c r="A312" s="294" t="s">
        <v>541</v>
      </c>
      <c r="B312" s="503"/>
      <c r="C312" s="503"/>
      <c r="D312" s="503"/>
      <c r="E312" s="295"/>
      <c r="F312" s="295"/>
      <c r="G312" s="215"/>
      <c r="H312" s="66">
        <f t="shared" si="34"/>
        <v>0</v>
      </c>
      <c r="N312" s="296"/>
      <c r="O312" s="66"/>
    </row>
    <row r="313" spans="1:15" ht="15.75" customHeight="1" x14ac:dyDescent="0.25">
      <c r="A313" s="294" t="s">
        <v>542</v>
      </c>
      <c r="B313" s="503"/>
      <c r="C313" s="503"/>
      <c r="D313" s="503"/>
      <c r="E313" s="295"/>
      <c r="F313" s="295"/>
      <c r="G313" s="215"/>
      <c r="H313" s="66">
        <f t="shared" si="34"/>
        <v>0</v>
      </c>
      <c r="N313" s="296"/>
      <c r="O313" s="66"/>
    </row>
    <row r="314" spans="1:15" ht="15.75" customHeight="1" x14ac:dyDescent="0.25">
      <c r="A314" s="294" t="s">
        <v>543</v>
      </c>
      <c r="B314" s="503"/>
      <c r="C314" s="503"/>
      <c r="D314" s="503"/>
      <c r="E314" s="295"/>
      <c r="F314" s="295"/>
      <c r="G314" s="215"/>
      <c r="H314" s="66">
        <f t="shared" si="34"/>
        <v>0</v>
      </c>
      <c r="N314" s="296"/>
      <c r="O314" s="66"/>
    </row>
    <row r="315" spans="1:15" ht="15.75" customHeight="1" x14ac:dyDescent="0.25">
      <c r="A315" s="294" t="s">
        <v>530</v>
      </c>
      <c r="B315" s="503"/>
      <c r="C315" s="503"/>
      <c r="D315" s="503"/>
      <c r="E315" s="295"/>
      <c r="F315" s="295"/>
      <c r="G315" s="215"/>
      <c r="H315" s="66">
        <f t="shared" si="34"/>
        <v>0</v>
      </c>
      <c r="N315" s="296"/>
      <c r="O315" s="66"/>
    </row>
    <row r="316" spans="1:15" ht="15.75" customHeight="1" x14ac:dyDescent="0.25">
      <c r="A316" s="156" t="s">
        <v>532</v>
      </c>
      <c r="B316" s="503"/>
      <c r="C316" s="503"/>
      <c r="D316" s="503"/>
      <c r="E316" s="297"/>
      <c r="F316" s="297"/>
      <c r="G316" s="159"/>
      <c r="H316" s="66">
        <f t="shared" si="34"/>
        <v>0</v>
      </c>
      <c r="O316" s="66"/>
    </row>
    <row r="317" spans="1:15" ht="15.75" customHeight="1" x14ac:dyDescent="0.25">
      <c r="A317" s="156" t="s">
        <v>533</v>
      </c>
      <c r="B317" s="503"/>
      <c r="C317" s="503"/>
      <c r="D317" s="503"/>
      <c r="E317" s="297"/>
      <c r="F317" s="297"/>
      <c r="G317" s="159"/>
      <c r="H317" s="66">
        <f t="shared" si="34"/>
        <v>0</v>
      </c>
      <c r="O317" s="66"/>
    </row>
    <row r="318" spans="1:15" ht="15.75" customHeight="1" x14ac:dyDescent="0.25">
      <c r="A318" s="217" t="s">
        <v>534</v>
      </c>
      <c r="B318" s="503"/>
      <c r="C318" s="503"/>
      <c r="D318" s="503"/>
      <c r="E318" s="298"/>
      <c r="F318" s="298"/>
      <c r="G318" s="256"/>
      <c r="H318" s="66">
        <f t="shared" si="34"/>
        <v>0</v>
      </c>
      <c r="O318" s="66"/>
    </row>
    <row r="319" spans="1:15" ht="15.75" customHeight="1" x14ac:dyDescent="0.25">
      <c r="A319" s="299" t="s">
        <v>535</v>
      </c>
      <c r="B319" s="503"/>
      <c r="C319" s="503"/>
      <c r="D319" s="503"/>
      <c r="E319" s="298"/>
      <c r="F319" s="298"/>
      <c r="G319" s="256"/>
      <c r="H319" s="66">
        <f t="shared" si="34"/>
        <v>0</v>
      </c>
      <c r="O319" s="66"/>
    </row>
    <row r="320" spans="1:15" ht="15.75" customHeight="1" x14ac:dyDescent="0.25">
      <c r="A320" s="161" t="s">
        <v>536</v>
      </c>
      <c r="B320" s="592"/>
      <c r="C320" s="592"/>
      <c r="D320" s="592"/>
      <c r="E320" s="308"/>
      <c r="F320" s="308"/>
      <c r="G320" s="309"/>
      <c r="H320" s="66">
        <f t="shared" si="34"/>
        <v>0</v>
      </c>
      <c r="O320" s="66"/>
    </row>
    <row r="321" spans="1:15" ht="15.75" customHeight="1" x14ac:dyDescent="0.25">
      <c r="A321" s="265"/>
      <c r="B321" s="265"/>
      <c r="C321" s="265"/>
      <c r="D321" s="265"/>
      <c r="E321" s="265"/>
      <c r="F321" s="265"/>
      <c r="G321" s="265"/>
      <c r="O321" s="66"/>
    </row>
    <row r="322" spans="1:15" ht="15.75" customHeight="1" x14ac:dyDescent="0.25">
      <c r="A322" s="265"/>
      <c r="B322" s="265"/>
      <c r="C322" s="265"/>
      <c r="D322" s="265"/>
      <c r="E322" s="265"/>
      <c r="F322" s="265"/>
      <c r="G322" s="265"/>
      <c r="O322" s="66"/>
    </row>
    <row r="323" spans="1:15" ht="15.75" customHeight="1" x14ac:dyDescent="0.25">
      <c r="A323" s="153" t="s">
        <v>26</v>
      </c>
      <c r="B323" s="310" t="s">
        <v>548</v>
      </c>
      <c r="C323" s="310" t="s">
        <v>549</v>
      </c>
      <c r="D323" s="310" t="s">
        <v>639</v>
      </c>
      <c r="E323" s="189" t="s">
        <v>653</v>
      </c>
      <c r="F323" s="189" t="s">
        <v>654</v>
      </c>
      <c r="G323" s="311" t="s">
        <v>642</v>
      </c>
      <c r="O323" s="66"/>
    </row>
    <row r="324" spans="1:15" ht="15.75" customHeight="1" x14ac:dyDescent="0.25">
      <c r="A324" s="305" t="s">
        <v>538</v>
      </c>
      <c r="B324" s="665" t="s">
        <v>781</v>
      </c>
      <c r="C324" s="665" t="s">
        <v>782</v>
      </c>
      <c r="D324" s="690" t="s">
        <v>810</v>
      </c>
      <c r="E324" s="303">
        <f>+INVERSIÓN!V18</f>
        <v>849519000</v>
      </c>
      <c r="F324" s="303">
        <v>0</v>
      </c>
      <c r="G324" s="279"/>
      <c r="H324" s="66">
        <f t="shared" ref="H324:H335" si="35">LEN(G324)</f>
        <v>0</v>
      </c>
      <c r="O324" s="66"/>
    </row>
    <row r="325" spans="1:15" ht="15.75" customHeight="1" x14ac:dyDescent="0.25">
      <c r="A325" s="294" t="s">
        <v>539</v>
      </c>
      <c r="B325" s="503"/>
      <c r="C325" s="503"/>
      <c r="D325" s="503"/>
      <c r="E325" s="297"/>
      <c r="F325" s="297"/>
      <c r="G325" s="159"/>
      <c r="H325" s="66">
        <f t="shared" si="35"/>
        <v>0</v>
      </c>
      <c r="O325" s="66"/>
    </row>
    <row r="326" spans="1:15" ht="15.75" customHeight="1" x14ac:dyDescent="0.25">
      <c r="A326" s="294" t="s">
        <v>540</v>
      </c>
      <c r="B326" s="503"/>
      <c r="C326" s="503"/>
      <c r="D326" s="503"/>
      <c r="E326" s="297"/>
      <c r="F326" s="297"/>
      <c r="G326" s="159"/>
      <c r="H326" s="66">
        <f t="shared" si="35"/>
        <v>0</v>
      </c>
      <c r="O326" s="66"/>
    </row>
    <row r="327" spans="1:15" ht="15.75" customHeight="1" x14ac:dyDescent="0.25">
      <c r="A327" s="294" t="s">
        <v>541</v>
      </c>
      <c r="B327" s="503"/>
      <c r="C327" s="503"/>
      <c r="D327" s="503"/>
      <c r="E327" s="297"/>
      <c r="F327" s="297"/>
      <c r="G327" s="159"/>
      <c r="H327" s="66">
        <f t="shared" si="35"/>
        <v>0</v>
      </c>
      <c r="O327" s="66"/>
    </row>
    <row r="328" spans="1:15" ht="15.75" customHeight="1" x14ac:dyDescent="0.25">
      <c r="A328" s="294" t="s">
        <v>542</v>
      </c>
      <c r="B328" s="503"/>
      <c r="C328" s="503"/>
      <c r="D328" s="503"/>
      <c r="E328" s="297"/>
      <c r="F328" s="297"/>
      <c r="G328" s="159"/>
      <c r="H328" s="66">
        <f t="shared" si="35"/>
        <v>0</v>
      </c>
      <c r="O328" s="66"/>
    </row>
    <row r="329" spans="1:15" ht="15.75" customHeight="1" x14ac:dyDescent="0.25">
      <c r="A329" s="294" t="s">
        <v>543</v>
      </c>
      <c r="B329" s="503"/>
      <c r="C329" s="503"/>
      <c r="D329" s="503"/>
      <c r="E329" s="297"/>
      <c r="F329" s="297"/>
      <c r="G329" s="159"/>
      <c r="H329" s="66">
        <f t="shared" si="35"/>
        <v>0</v>
      </c>
      <c r="O329" s="66"/>
    </row>
    <row r="330" spans="1:15" ht="15.75" customHeight="1" x14ac:dyDescent="0.25">
      <c r="A330" s="294" t="s">
        <v>530</v>
      </c>
      <c r="B330" s="503"/>
      <c r="C330" s="503"/>
      <c r="D330" s="503"/>
      <c r="E330" s="297"/>
      <c r="F330" s="297"/>
      <c r="G330" s="159"/>
      <c r="H330" s="66">
        <f t="shared" si="35"/>
        <v>0</v>
      </c>
      <c r="O330" s="66"/>
    </row>
    <row r="331" spans="1:15" ht="15.75" customHeight="1" x14ac:dyDescent="0.25">
      <c r="A331" s="156" t="s">
        <v>532</v>
      </c>
      <c r="B331" s="503"/>
      <c r="C331" s="503"/>
      <c r="D331" s="503"/>
      <c r="E331" s="297"/>
      <c r="F331" s="297"/>
      <c r="G331" s="159"/>
      <c r="H331" s="66">
        <f t="shared" si="35"/>
        <v>0</v>
      </c>
      <c r="O331" s="66"/>
    </row>
    <row r="332" spans="1:15" ht="15.75" customHeight="1" x14ac:dyDescent="0.25">
      <c r="A332" s="156" t="s">
        <v>533</v>
      </c>
      <c r="B332" s="503"/>
      <c r="C332" s="503"/>
      <c r="D332" s="503"/>
      <c r="E332" s="297"/>
      <c r="F332" s="297"/>
      <c r="G332" s="159"/>
      <c r="H332" s="66">
        <f t="shared" si="35"/>
        <v>0</v>
      </c>
      <c r="O332" s="66"/>
    </row>
    <row r="333" spans="1:15" ht="15.75" customHeight="1" x14ac:dyDescent="0.25">
      <c r="A333" s="217" t="s">
        <v>534</v>
      </c>
      <c r="B333" s="503"/>
      <c r="C333" s="503"/>
      <c r="D333" s="503"/>
      <c r="E333" s="297"/>
      <c r="F333" s="297"/>
      <c r="G333" s="159"/>
      <c r="H333" s="66">
        <f t="shared" si="35"/>
        <v>0</v>
      </c>
      <c r="O333" s="66"/>
    </row>
    <row r="334" spans="1:15" ht="15.75" customHeight="1" x14ac:dyDescent="0.25">
      <c r="A334" s="299" t="s">
        <v>535</v>
      </c>
      <c r="B334" s="503"/>
      <c r="C334" s="503"/>
      <c r="D334" s="503"/>
      <c r="E334" s="298"/>
      <c r="F334" s="298"/>
      <c r="G334" s="256"/>
      <c r="H334" s="66">
        <f t="shared" si="35"/>
        <v>0</v>
      </c>
      <c r="O334" s="66"/>
    </row>
    <row r="335" spans="1:15" ht="15.75" customHeight="1" x14ac:dyDescent="0.25">
      <c r="A335" s="161" t="s">
        <v>536</v>
      </c>
      <c r="B335" s="592"/>
      <c r="C335" s="592"/>
      <c r="D335" s="592"/>
      <c r="E335" s="308"/>
      <c r="F335" s="308"/>
      <c r="G335" s="312"/>
      <c r="H335" s="66">
        <f t="shared" si="35"/>
        <v>0</v>
      </c>
      <c r="N335" s="296"/>
      <c r="O335" s="66"/>
    </row>
    <row r="336" spans="1:15" ht="15.75" customHeight="1" x14ac:dyDescent="0.25">
      <c r="A336" s="265"/>
      <c r="B336" s="265"/>
      <c r="C336" s="265"/>
      <c r="D336" s="265"/>
      <c r="E336" s="265"/>
      <c r="F336" s="265"/>
      <c r="G336" s="265"/>
      <c r="O336" s="66"/>
    </row>
    <row r="337" spans="1:15" ht="15.75" customHeight="1" x14ac:dyDescent="0.25">
      <c r="A337" s="265"/>
      <c r="B337" s="265"/>
      <c r="C337" s="265"/>
      <c r="D337" s="265"/>
      <c r="E337" s="265"/>
      <c r="F337" s="265"/>
      <c r="G337" s="265"/>
      <c r="O337" s="66"/>
    </row>
    <row r="338" spans="1:15" ht="15.75" customHeight="1" x14ac:dyDescent="0.25">
      <c r="A338" s="153" t="s">
        <v>26</v>
      </c>
      <c r="B338" s="310" t="s">
        <v>548</v>
      </c>
      <c r="C338" s="310" t="s">
        <v>549</v>
      </c>
      <c r="D338" s="310" t="s">
        <v>639</v>
      </c>
      <c r="E338" s="189" t="s">
        <v>653</v>
      </c>
      <c r="F338" s="189" t="s">
        <v>654</v>
      </c>
      <c r="G338" s="311" t="s">
        <v>642</v>
      </c>
      <c r="O338" s="66"/>
    </row>
    <row r="339" spans="1:15" ht="15.75" customHeight="1" x14ac:dyDescent="0.25">
      <c r="A339" s="305" t="s">
        <v>538</v>
      </c>
      <c r="B339" s="665" t="s">
        <v>781</v>
      </c>
      <c r="C339" s="665" t="s">
        <v>782</v>
      </c>
      <c r="D339" s="690" t="s">
        <v>815</v>
      </c>
      <c r="E339" s="303">
        <f>+INVERSIÓN!U25</f>
        <v>0</v>
      </c>
      <c r="F339" s="303">
        <v>0</v>
      </c>
      <c r="G339" s="279"/>
      <c r="H339" s="66">
        <f t="shared" ref="H339:H350" si="36">LEN(G339)</f>
        <v>0</v>
      </c>
      <c r="O339" s="66"/>
    </row>
    <row r="340" spans="1:15" ht="15.75" customHeight="1" x14ac:dyDescent="0.25">
      <c r="A340" s="294" t="s">
        <v>539</v>
      </c>
      <c r="B340" s="503"/>
      <c r="C340" s="503"/>
      <c r="D340" s="503"/>
      <c r="E340" s="297"/>
      <c r="F340" s="297"/>
      <c r="G340" s="159"/>
      <c r="H340" s="66">
        <f t="shared" si="36"/>
        <v>0</v>
      </c>
      <c r="O340" s="66"/>
    </row>
    <row r="341" spans="1:15" ht="15.75" customHeight="1" x14ac:dyDescent="0.25">
      <c r="A341" s="294" t="s">
        <v>540</v>
      </c>
      <c r="B341" s="503"/>
      <c r="C341" s="503"/>
      <c r="D341" s="503"/>
      <c r="E341" s="297"/>
      <c r="F341" s="297"/>
      <c r="G341" s="159"/>
      <c r="H341" s="66">
        <f t="shared" si="36"/>
        <v>0</v>
      </c>
      <c r="O341" s="66"/>
    </row>
    <row r="342" spans="1:15" ht="15.75" customHeight="1" x14ac:dyDescent="0.25">
      <c r="A342" s="294" t="s">
        <v>541</v>
      </c>
      <c r="B342" s="503"/>
      <c r="C342" s="503"/>
      <c r="D342" s="503"/>
      <c r="E342" s="297"/>
      <c r="F342" s="297"/>
      <c r="G342" s="159"/>
      <c r="H342" s="66">
        <f t="shared" si="36"/>
        <v>0</v>
      </c>
      <c r="O342" s="66"/>
    </row>
    <row r="343" spans="1:15" ht="15.75" customHeight="1" x14ac:dyDescent="0.25">
      <c r="A343" s="294" t="s">
        <v>542</v>
      </c>
      <c r="B343" s="503"/>
      <c r="C343" s="503"/>
      <c r="D343" s="503"/>
      <c r="E343" s="297"/>
      <c r="F343" s="297"/>
      <c r="G343" s="159"/>
      <c r="H343" s="66">
        <f t="shared" si="36"/>
        <v>0</v>
      </c>
      <c r="O343" s="66"/>
    </row>
    <row r="344" spans="1:15" ht="15.75" customHeight="1" x14ac:dyDescent="0.25">
      <c r="A344" s="294" t="s">
        <v>543</v>
      </c>
      <c r="B344" s="503"/>
      <c r="C344" s="503"/>
      <c r="D344" s="503"/>
      <c r="E344" s="297"/>
      <c r="F344" s="297"/>
      <c r="G344" s="159"/>
      <c r="H344" s="66">
        <f t="shared" si="36"/>
        <v>0</v>
      </c>
      <c r="O344" s="66"/>
    </row>
    <row r="345" spans="1:15" ht="15.75" customHeight="1" x14ac:dyDescent="0.25">
      <c r="A345" s="294" t="s">
        <v>530</v>
      </c>
      <c r="B345" s="503"/>
      <c r="C345" s="503"/>
      <c r="D345" s="503"/>
      <c r="E345" s="297"/>
      <c r="F345" s="297"/>
      <c r="G345" s="159"/>
      <c r="H345" s="66">
        <f t="shared" si="36"/>
        <v>0</v>
      </c>
      <c r="O345" s="66"/>
    </row>
    <row r="346" spans="1:15" ht="15.75" customHeight="1" x14ac:dyDescent="0.25">
      <c r="A346" s="156" t="s">
        <v>532</v>
      </c>
      <c r="B346" s="503"/>
      <c r="C346" s="503"/>
      <c r="D346" s="503"/>
      <c r="E346" s="297"/>
      <c r="F346" s="297"/>
      <c r="G346" s="159"/>
      <c r="H346" s="66">
        <f t="shared" si="36"/>
        <v>0</v>
      </c>
      <c r="O346" s="66"/>
    </row>
    <row r="347" spans="1:15" ht="15.75" customHeight="1" x14ac:dyDescent="0.25">
      <c r="A347" s="156" t="s">
        <v>533</v>
      </c>
      <c r="B347" s="503"/>
      <c r="C347" s="503"/>
      <c r="D347" s="503"/>
      <c r="E347" s="297"/>
      <c r="F347" s="297"/>
      <c r="G347" s="159"/>
      <c r="H347" s="66">
        <f t="shared" si="36"/>
        <v>0</v>
      </c>
      <c r="O347" s="66"/>
    </row>
    <row r="348" spans="1:15" ht="15.75" customHeight="1" x14ac:dyDescent="0.25">
      <c r="A348" s="217" t="s">
        <v>534</v>
      </c>
      <c r="B348" s="503"/>
      <c r="C348" s="503"/>
      <c r="D348" s="503"/>
      <c r="E348" s="298"/>
      <c r="F348" s="298"/>
      <c r="G348" s="256"/>
      <c r="H348" s="66">
        <f t="shared" si="36"/>
        <v>0</v>
      </c>
      <c r="O348" s="66"/>
    </row>
    <row r="349" spans="1:15" ht="15.75" customHeight="1" x14ac:dyDescent="0.25">
      <c r="A349" s="299" t="s">
        <v>535</v>
      </c>
      <c r="B349" s="503"/>
      <c r="C349" s="503"/>
      <c r="D349" s="503"/>
      <c r="E349" s="298"/>
      <c r="F349" s="298"/>
      <c r="G349" s="256"/>
      <c r="H349" s="66">
        <f t="shared" si="36"/>
        <v>0</v>
      </c>
      <c r="O349" s="66"/>
    </row>
    <row r="350" spans="1:15" ht="15.75" customHeight="1" x14ac:dyDescent="0.25">
      <c r="A350" s="161" t="s">
        <v>536</v>
      </c>
      <c r="B350" s="592"/>
      <c r="C350" s="592"/>
      <c r="D350" s="592"/>
      <c r="E350" s="308"/>
      <c r="F350" s="308"/>
      <c r="G350" s="312"/>
      <c r="H350" s="66">
        <f t="shared" si="36"/>
        <v>0</v>
      </c>
      <c r="O350" s="66"/>
    </row>
    <row r="351" spans="1:15" ht="15.75" customHeight="1" x14ac:dyDescent="0.25">
      <c r="A351" s="265"/>
      <c r="B351" s="265"/>
      <c r="C351" s="265"/>
      <c r="D351" s="265"/>
      <c r="E351" s="265"/>
      <c r="F351" s="265"/>
      <c r="G351" s="265"/>
      <c r="O351" s="66"/>
    </row>
    <row r="352" spans="1:15" ht="15.75" customHeight="1" x14ac:dyDescent="0.25">
      <c r="A352" s="265"/>
      <c r="B352" s="265"/>
      <c r="C352" s="265"/>
      <c r="D352" s="265"/>
      <c r="E352" s="265"/>
      <c r="F352" s="265"/>
      <c r="G352" s="265"/>
      <c r="O352" s="66"/>
    </row>
    <row r="353" spans="1:15" ht="15.75" customHeight="1" x14ac:dyDescent="0.25">
      <c r="A353" s="153" t="s">
        <v>26</v>
      </c>
      <c r="B353" s="310" t="s">
        <v>548</v>
      </c>
      <c r="C353" s="310" t="s">
        <v>549</v>
      </c>
      <c r="D353" s="310" t="s">
        <v>639</v>
      </c>
      <c r="E353" s="189" t="s">
        <v>653</v>
      </c>
      <c r="F353" s="189" t="s">
        <v>654</v>
      </c>
      <c r="G353" s="311" t="s">
        <v>642</v>
      </c>
      <c r="O353" s="66"/>
    </row>
    <row r="354" spans="1:15" ht="15.75" customHeight="1" x14ac:dyDescent="0.25">
      <c r="A354" s="305" t="s">
        <v>538</v>
      </c>
      <c r="B354" s="665" t="s">
        <v>792</v>
      </c>
      <c r="C354" s="665" t="s">
        <v>793</v>
      </c>
      <c r="D354" s="690" t="s">
        <v>819</v>
      </c>
      <c r="E354" s="303" t="e">
        <f>+INVERSIÓN!#REF!</f>
        <v>#REF!</v>
      </c>
      <c r="F354" s="303">
        <v>0</v>
      </c>
      <c r="G354" s="279"/>
      <c r="H354" s="66">
        <f t="shared" ref="H354:H365" si="37">LEN(G354)</f>
        <v>0</v>
      </c>
      <c r="O354" s="66"/>
    </row>
    <row r="355" spans="1:15" ht="15.75" customHeight="1" x14ac:dyDescent="0.25">
      <c r="A355" s="294" t="s">
        <v>539</v>
      </c>
      <c r="B355" s="503"/>
      <c r="C355" s="503"/>
      <c r="D355" s="503"/>
      <c r="E355" s="297"/>
      <c r="F355" s="297"/>
      <c r="G355" s="159"/>
      <c r="H355" s="66">
        <f t="shared" si="37"/>
        <v>0</v>
      </c>
      <c r="O355" s="66"/>
    </row>
    <row r="356" spans="1:15" ht="15.75" customHeight="1" x14ac:dyDescent="0.25">
      <c r="A356" s="294" t="s">
        <v>540</v>
      </c>
      <c r="B356" s="503"/>
      <c r="C356" s="503"/>
      <c r="D356" s="503"/>
      <c r="E356" s="297"/>
      <c r="F356" s="297"/>
      <c r="G356" s="159"/>
      <c r="H356" s="66">
        <f t="shared" si="37"/>
        <v>0</v>
      </c>
      <c r="O356" s="66"/>
    </row>
    <row r="357" spans="1:15" ht="15.75" customHeight="1" x14ac:dyDescent="0.25">
      <c r="A357" s="294" t="s">
        <v>541</v>
      </c>
      <c r="B357" s="503"/>
      <c r="C357" s="503"/>
      <c r="D357" s="503"/>
      <c r="E357" s="297"/>
      <c r="F357" s="297"/>
      <c r="G357" s="159"/>
      <c r="H357" s="66">
        <f t="shared" si="37"/>
        <v>0</v>
      </c>
      <c r="O357" s="66"/>
    </row>
    <row r="358" spans="1:15" ht="15.75" customHeight="1" x14ac:dyDescent="0.25">
      <c r="A358" s="294" t="s">
        <v>542</v>
      </c>
      <c r="B358" s="503"/>
      <c r="C358" s="503"/>
      <c r="D358" s="503"/>
      <c r="E358" s="297"/>
      <c r="F358" s="297"/>
      <c r="G358" s="159"/>
      <c r="H358" s="66">
        <f t="shared" si="37"/>
        <v>0</v>
      </c>
      <c r="O358" s="66"/>
    </row>
    <row r="359" spans="1:15" ht="15.75" customHeight="1" x14ac:dyDescent="0.25">
      <c r="A359" s="294" t="s">
        <v>543</v>
      </c>
      <c r="B359" s="503"/>
      <c r="C359" s="503"/>
      <c r="D359" s="503"/>
      <c r="E359" s="297"/>
      <c r="F359" s="297"/>
      <c r="G359" s="159"/>
      <c r="H359" s="66">
        <f t="shared" si="37"/>
        <v>0</v>
      </c>
      <c r="O359" s="66"/>
    </row>
    <row r="360" spans="1:15" ht="15.75" customHeight="1" x14ac:dyDescent="0.25">
      <c r="A360" s="294" t="s">
        <v>530</v>
      </c>
      <c r="B360" s="503"/>
      <c r="C360" s="503"/>
      <c r="D360" s="503"/>
      <c r="E360" s="297"/>
      <c r="F360" s="297"/>
      <c r="G360" s="159"/>
      <c r="H360" s="66">
        <f t="shared" si="37"/>
        <v>0</v>
      </c>
      <c r="O360" s="66"/>
    </row>
    <row r="361" spans="1:15" ht="15.75" customHeight="1" x14ac:dyDescent="0.25">
      <c r="A361" s="156" t="s">
        <v>532</v>
      </c>
      <c r="B361" s="503"/>
      <c r="C361" s="503"/>
      <c r="D361" s="503"/>
      <c r="E361" s="297"/>
      <c r="F361" s="297"/>
      <c r="G361" s="159"/>
      <c r="H361" s="66">
        <f t="shared" si="37"/>
        <v>0</v>
      </c>
      <c r="O361" s="66"/>
    </row>
    <row r="362" spans="1:15" ht="15.75" customHeight="1" x14ac:dyDescent="0.25">
      <c r="A362" s="156" t="s">
        <v>533</v>
      </c>
      <c r="B362" s="503"/>
      <c r="C362" s="503"/>
      <c r="D362" s="503"/>
      <c r="E362" s="297"/>
      <c r="F362" s="297"/>
      <c r="G362" s="159"/>
      <c r="H362" s="66">
        <f t="shared" si="37"/>
        <v>0</v>
      </c>
      <c r="O362" s="66"/>
    </row>
    <row r="363" spans="1:15" ht="15.75" customHeight="1" x14ac:dyDescent="0.25">
      <c r="A363" s="217" t="s">
        <v>534</v>
      </c>
      <c r="B363" s="503"/>
      <c r="C363" s="503"/>
      <c r="D363" s="503"/>
      <c r="E363" s="298"/>
      <c r="F363" s="298"/>
      <c r="G363" s="256"/>
      <c r="H363" s="66">
        <f t="shared" si="37"/>
        <v>0</v>
      </c>
      <c r="O363" s="66"/>
    </row>
    <row r="364" spans="1:15" ht="15.75" customHeight="1" x14ac:dyDescent="0.25">
      <c r="A364" s="217" t="s">
        <v>535</v>
      </c>
      <c r="B364" s="503"/>
      <c r="C364" s="503"/>
      <c r="D364" s="503"/>
      <c r="E364" s="298"/>
      <c r="F364" s="298"/>
      <c r="G364" s="256"/>
      <c r="H364" s="66">
        <f t="shared" si="37"/>
        <v>0</v>
      </c>
      <c r="O364" s="66"/>
    </row>
    <row r="365" spans="1:15" ht="15.75" customHeight="1" x14ac:dyDescent="0.25">
      <c r="A365" s="161" t="s">
        <v>536</v>
      </c>
      <c r="B365" s="592"/>
      <c r="C365" s="592"/>
      <c r="D365" s="592"/>
      <c r="E365" s="308"/>
      <c r="F365" s="308"/>
      <c r="G365" s="312"/>
      <c r="H365" s="66">
        <f t="shared" si="37"/>
        <v>0</v>
      </c>
      <c r="O365" s="66"/>
    </row>
    <row r="366" spans="1:15" ht="15.75" customHeight="1" x14ac:dyDescent="0.25">
      <c r="A366" s="265"/>
      <c r="B366" s="266"/>
      <c r="C366" s="266"/>
      <c r="D366" s="304"/>
      <c r="E366" s="296"/>
      <c r="F366" s="296"/>
      <c r="G366" s="257"/>
      <c r="H366" s="66"/>
      <c r="O366" s="66"/>
    </row>
    <row r="367" spans="1:15" ht="15.75" customHeight="1" x14ac:dyDescent="0.25">
      <c r="A367" s="265"/>
      <c r="B367" s="266"/>
      <c r="C367" s="266"/>
      <c r="D367" s="304"/>
      <c r="E367" s="296"/>
      <c r="F367" s="296"/>
      <c r="G367" s="257"/>
      <c r="H367" s="66"/>
      <c r="O367" s="66"/>
    </row>
    <row r="368" spans="1:15" ht="15.75" hidden="1" customHeight="1" x14ac:dyDescent="0.25">
      <c r="A368" s="163" t="s">
        <v>542</v>
      </c>
      <c r="B368" s="157"/>
      <c r="C368" s="157"/>
      <c r="D368" s="157"/>
      <c r="E368" s="157"/>
      <c r="F368" s="157"/>
      <c r="G368" s="159"/>
      <c r="O368" s="66"/>
    </row>
    <row r="369" spans="1:15" ht="15.75" hidden="1" customHeight="1" x14ac:dyDescent="0.25">
      <c r="A369" s="163" t="s">
        <v>543</v>
      </c>
      <c r="B369" s="157"/>
      <c r="C369" s="157"/>
      <c r="D369" s="157"/>
      <c r="E369" s="157"/>
      <c r="F369" s="157"/>
      <c r="G369" s="159"/>
      <c r="O369" s="66"/>
    </row>
    <row r="370" spans="1:15" ht="15.75" hidden="1" customHeight="1" x14ac:dyDescent="0.25">
      <c r="A370" s="213" t="s">
        <v>530</v>
      </c>
      <c r="B370" s="214"/>
      <c r="C370" s="214"/>
      <c r="D370" s="214"/>
      <c r="E370" s="214"/>
      <c r="F370" s="214"/>
      <c r="G370" s="215"/>
      <c r="O370" s="66"/>
    </row>
    <row r="371" spans="1:15" ht="15.75" hidden="1" customHeight="1" x14ac:dyDescent="0.25">
      <c r="A371" s="163" t="s">
        <v>532</v>
      </c>
      <c r="B371" s="157"/>
      <c r="C371" s="157"/>
      <c r="D371" s="157"/>
      <c r="E371" s="157"/>
      <c r="F371" s="157"/>
      <c r="G371" s="159"/>
      <c r="O371" s="66"/>
    </row>
    <row r="372" spans="1:15" ht="15.75" hidden="1" customHeight="1" x14ac:dyDescent="0.25">
      <c r="A372" s="163" t="s">
        <v>533</v>
      </c>
      <c r="B372" s="157"/>
      <c r="C372" s="157"/>
      <c r="D372" s="157"/>
      <c r="E372" s="157"/>
      <c r="F372" s="157"/>
      <c r="G372" s="159"/>
      <c r="O372" s="66"/>
    </row>
    <row r="373" spans="1:15" ht="15.75" hidden="1" customHeight="1" x14ac:dyDescent="0.25">
      <c r="A373" s="163" t="s">
        <v>534</v>
      </c>
      <c r="B373" s="157"/>
      <c r="C373" s="157"/>
      <c r="D373" s="157"/>
      <c r="E373" s="157"/>
      <c r="F373" s="157"/>
      <c r="G373" s="159"/>
      <c r="O373" s="66"/>
    </row>
    <row r="374" spans="1:15" ht="15.75" hidden="1" customHeight="1" x14ac:dyDescent="0.25">
      <c r="A374" s="163" t="s">
        <v>535</v>
      </c>
      <c r="B374" s="157"/>
      <c r="C374" s="157"/>
      <c r="D374" s="157"/>
      <c r="E374" s="157"/>
      <c r="F374" s="157"/>
      <c r="G374" s="159"/>
      <c r="O374" s="66"/>
    </row>
    <row r="375" spans="1:15" ht="15.75" hidden="1" customHeight="1" x14ac:dyDescent="0.25">
      <c r="A375" s="165" t="s">
        <v>536</v>
      </c>
      <c r="B375" s="167"/>
      <c r="C375" s="167"/>
      <c r="D375" s="167"/>
      <c r="E375" s="167"/>
      <c r="F375" s="167"/>
      <c r="G375" s="184"/>
      <c r="O375" s="66"/>
    </row>
    <row r="376" spans="1:15" ht="15.75" hidden="1" customHeight="1" x14ac:dyDescent="0.25">
      <c r="A376" s="202"/>
      <c r="G376" s="203"/>
      <c r="O376" s="66"/>
    </row>
    <row r="377" spans="1:15" ht="15.75" hidden="1" customHeight="1" x14ac:dyDescent="0.3">
      <c r="A377" s="666" t="s">
        <v>682</v>
      </c>
      <c r="B377" s="471"/>
      <c r="C377" s="471"/>
      <c r="D377" s="471"/>
      <c r="E377" s="471"/>
      <c r="F377" s="471"/>
      <c r="G377" s="486"/>
      <c r="O377" s="66"/>
    </row>
    <row r="378" spans="1:15" ht="15.75" hidden="1" customHeight="1" x14ac:dyDescent="0.25">
      <c r="A378" s="153" t="s">
        <v>28</v>
      </c>
      <c r="B378" s="189" t="s">
        <v>548</v>
      </c>
      <c r="C378" s="189" t="s">
        <v>549</v>
      </c>
      <c r="D378" s="189" t="s">
        <v>639</v>
      </c>
      <c r="E378" s="189" t="s">
        <v>683</v>
      </c>
      <c r="F378" s="189" t="s">
        <v>684</v>
      </c>
      <c r="G378" s="190" t="s">
        <v>642</v>
      </c>
      <c r="O378" s="66"/>
    </row>
    <row r="379" spans="1:15" ht="15.75" hidden="1" customHeight="1" x14ac:dyDescent="0.25">
      <c r="A379" s="163" t="s">
        <v>538</v>
      </c>
      <c r="B379" s="157"/>
      <c r="C379" s="157"/>
      <c r="D379" s="157"/>
      <c r="E379" s="157"/>
      <c r="F379" s="157"/>
      <c r="G379" s="159"/>
      <c r="O379" s="66"/>
    </row>
    <row r="380" spans="1:15" ht="15.75" hidden="1" customHeight="1" x14ac:dyDescent="0.25">
      <c r="A380" s="163" t="s">
        <v>539</v>
      </c>
      <c r="B380" s="157"/>
      <c r="C380" s="157"/>
      <c r="D380" s="157"/>
      <c r="E380" s="157"/>
      <c r="F380" s="157"/>
      <c r="G380" s="159"/>
      <c r="O380" s="66"/>
    </row>
    <row r="381" spans="1:15" ht="15.75" hidden="1" customHeight="1" x14ac:dyDescent="0.25">
      <c r="A381" s="163" t="s">
        <v>540</v>
      </c>
      <c r="B381" s="157"/>
      <c r="C381" s="157"/>
      <c r="D381" s="157"/>
      <c r="E381" s="157"/>
      <c r="F381" s="157"/>
      <c r="G381" s="159"/>
      <c r="O381" s="66"/>
    </row>
    <row r="382" spans="1:15" ht="15.75" hidden="1" customHeight="1" x14ac:dyDescent="0.25">
      <c r="A382" s="163" t="s">
        <v>541</v>
      </c>
      <c r="B382" s="157"/>
      <c r="C382" s="157"/>
      <c r="D382" s="157"/>
      <c r="E382" s="157"/>
      <c r="F382" s="157"/>
      <c r="G382" s="159"/>
      <c r="O382" s="66"/>
    </row>
    <row r="383" spans="1:15" ht="15.75" hidden="1" customHeight="1" x14ac:dyDescent="0.25">
      <c r="A383" s="163" t="s">
        <v>542</v>
      </c>
      <c r="B383" s="157"/>
      <c r="C383" s="157"/>
      <c r="D383" s="157"/>
      <c r="E383" s="157"/>
      <c r="F383" s="157"/>
      <c r="G383" s="159"/>
      <c r="O383" s="66"/>
    </row>
    <row r="384" spans="1:15" ht="15.75" hidden="1" customHeight="1" x14ac:dyDescent="0.25">
      <c r="A384" s="163" t="s">
        <v>543</v>
      </c>
      <c r="B384" s="157"/>
      <c r="C384" s="157"/>
      <c r="D384" s="157"/>
      <c r="E384" s="157"/>
      <c r="F384" s="157"/>
      <c r="G384" s="159"/>
      <c r="O384" s="66"/>
    </row>
    <row r="385" spans="1:15" ht="15.75" hidden="1" customHeight="1" x14ac:dyDescent="0.25">
      <c r="A385" s="213" t="s">
        <v>530</v>
      </c>
      <c r="B385" s="214"/>
      <c r="C385" s="214"/>
      <c r="D385" s="214"/>
      <c r="E385" s="214"/>
      <c r="F385" s="214"/>
      <c r="G385" s="215"/>
      <c r="O385" s="66"/>
    </row>
    <row r="386" spans="1:15" ht="15.75" hidden="1" customHeight="1" x14ac:dyDescent="0.25">
      <c r="A386" s="163" t="s">
        <v>532</v>
      </c>
      <c r="B386" s="157"/>
      <c r="C386" s="157"/>
      <c r="D386" s="157"/>
      <c r="E386" s="157"/>
      <c r="F386" s="157"/>
      <c r="G386" s="159"/>
      <c r="O386" s="66"/>
    </row>
    <row r="387" spans="1:15" ht="15.75" hidden="1" customHeight="1" x14ac:dyDescent="0.25">
      <c r="A387" s="163" t="s">
        <v>533</v>
      </c>
      <c r="B387" s="157"/>
      <c r="C387" s="157"/>
      <c r="D387" s="157"/>
      <c r="E387" s="157"/>
      <c r="F387" s="157"/>
      <c r="G387" s="159"/>
      <c r="O387" s="66"/>
    </row>
    <row r="388" spans="1:15" ht="15.75" hidden="1" customHeight="1" x14ac:dyDescent="0.25">
      <c r="A388" s="163" t="s">
        <v>534</v>
      </c>
      <c r="B388" s="157"/>
      <c r="C388" s="157"/>
      <c r="D388" s="157"/>
      <c r="E388" s="157"/>
      <c r="F388" s="157"/>
      <c r="G388" s="159"/>
      <c r="O388" s="66"/>
    </row>
    <row r="389" spans="1:15" ht="15.75" hidden="1" customHeight="1" x14ac:dyDescent="0.25">
      <c r="A389" s="163" t="s">
        <v>535</v>
      </c>
      <c r="B389" s="157"/>
      <c r="C389" s="157"/>
      <c r="D389" s="157"/>
      <c r="E389" s="157"/>
      <c r="F389" s="157"/>
      <c r="G389" s="159"/>
      <c r="O389" s="66"/>
    </row>
    <row r="390" spans="1:15" ht="15.75" hidden="1" customHeight="1" x14ac:dyDescent="0.25">
      <c r="A390" s="165" t="s">
        <v>536</v>
      </c>
      <c r="B390" s="167"/>
      <c r="C390" s="167"/>
      <c r="D390" s="167"/>
      <c r="E390" s="167"/>
      <c r="F390" s="167"/>
      <c r="G390" s="184"/>
      <c r="O390" s="66"/>
    </row>
    <row r="391" spans="1:15" ht="15.75" hidden="1" customHeight="1" x14ac:dyDescent="0.25">
      <c r="A391" s="202"/>
      <c r="G391" s="203"/>
      <c r="O391" s="66"/>
    </row>
    <row r="392" spans="1:15" ht="15.75" hidden="1" customHeight="1" x14ac:dyDescent="0.3">
      <c r="A392" s="666" t="s">
        <v>686</v>
      </c>
      <c r="B392" s="471"/>
      <c r="C392" s="471"/>
      <c r="D392" s="471"/>
      <c r="E392" s="471"/>
      <c r="F392" s="471"/>
      <c r="G392" s="486"/>
      <c r="O392" s="66"/>
    </row>
    <row r="393" spans="1:15" ht="15.75" hidden="1" customHeight="1" x14ac:dyDescent="0.25">
      <c r="A393" s="153" t="s">
        <v>29</v>
      </c>
      <c r="B393" s="189" t="s">
        <v>548</v>
      </c>
      <c r="C393" s="189" t="s">
        <v>549</v>
      </c>
      <c r="D393" s="189" t="s">
        <v>639</v>
      </c>
      <c r="E393" s="189" t="s">
        <v>687</v>
      </c>
      <c r="F393" s="189" t="s">
        <v>688</v>
      </c>
      <c r="G393" s="190" t="s">
        <v>642</v>
      </c>
      <c r="O393" s="66"/>
    </row>
    <row r="394" spans="1:15" ht="15.75" hidden="1" customHeight="1" x14ac:dyDescent="0.25">
      <c r="A394" s="163" t="s">
        <v>538</v>
      </c>
      <c r="B394" s="157"/>
      <c r="C394" s="157"/>
      <c r="D394" s="157"/>
      <c r="E394" s="157"/>
      <c r="F394" s="157"/>
      <c r="G394" s="159"/>
      <c r="O394" s="66"/>
    </row>
    <row r="395" spans="1:15" ht="15.75" hidden="1" customHeight="1" x14ac:dyDescent="0.25">
      <c r="A395" s="163" t="s">
        <v>539</v>
      </c>
      <c r="B395" s="157"/>
      <c r="C395" s="157"/>
      <c r="D395" s="157"/>
      <c r="E395" s="157"/>
      <c r="F395" s="157"/>
      <c r="G395" s="159"/>
      <c r="O395" s="66"/>
    </row>
    <row r="396" spans="1:15" ht="15.75" hidden="1" customHeight="1" x14ac:dyDescent="0.25">
      <c r="A396" s="163" t="s">
        <v>540</v>
      </c>
      <c r="B396" s="157"/>
      <c r="C396" s="157"/>
      <c r="D396" s="157"/>
      <c r="E396" s="157"/>
      <c r="F396" s="157"/>
      <c r="G396" s="159"/>
      <c r="O396" s="66"/>
    </row>
    <row r="397" spans="1:15" ht="15.75" hidden="1" customHeight="1" x14ac:dyDescent="0.25">
      <c r="A397" s="163" t="s">
        <v>541</v>
      </c>
      <c r="B397" s="157"/>
      <c r="C397" s="157"/>
      <c r="D397" s="157"/>
      <c r="E397" s="157"/>
      <c r="F397" s="157"/>
      <c r="G397" s="159"/>
      <c r="O397" s="66"/>
    </row>
    <row r="398" spans="1:15" ht="15.75" hidden="1" customHeight="1" x14ac:dyDescent="0.25">
      <c r="A398" s="163" t="s">
        <v>542</v>
      </c>
      <c r="B398" s="157"/>
      <c r="C398" s="157"/>
      <c r="D398" s="157"/>
      <c r="E398" s="157"/>
      <c r="F398" s="157"/>
      <c r="G398" s="159"/>
      <c r="O398" s="66"/>
    </row>
    <row r="399" spans="1:15" ht="15.75" hidden="1" customHeight="1" x14ac:dyDescent="0.25">
      <c r="A399" s="163" t="s">
        <v>543</v>
      </c>
      <c r="B399" s="157"/>
      <c r="C399" s="157"/>
      <c r="D399" s="157"/>
      <c r="E399" s="157"/>
      <c r="F399" s="157"/>
      <c r="G399" s="159"/>
      <c r="O399" s="66"/>
    </row>
    <row r="400" spans="1:15" ht="15.75" hidden="1" customHeight="1" x14ac:dyDescent="0.25">
      <c r="A400" s="213" t="s">
        <v>530</v>
      </c>
      <c r="B400" s="214"/>
      <c r="C400" s="214"/>
      <c r="D400" s="214"/>
      <c r="E400" s="214"/>
      <c r="F400" s="214"/>
      <c r="G400" s="215"/>
      <c r="O400" s="66"/>
    </row>
    <row r="401" spans="1:15" ht="15.75" hidden="1" customHeight="1" x14ac:dyDescent="0.25">
      <c r="A401" s="163" t="s">
        <v>532</v>
      </c>
      <c r="B401" s="157"/>
      <c r="C401" s="157"/>
      <c r="D401" s="157"/>
      <c r="E401" s="157"/>
      <c r="F401" s="157"/>
      <c r="G401" s="159"/>
      <c r="O401" s="66"/>
    </row>
    <row r="402" spans="1:15" ht="15.75" hidden="1" customHeight="1" x14ac:dyDescent="0.25">
      <c r="A402" s="163" t="s">
        <v>533</v>
      </c>
      <c r="B402" s="157"/>
      <c r="C402" s="157"/>
      <c r="D402" s="157"/>
      <c r="E402" s="157"/>
      <c r="F402" s="157"/>
      <c r="G402" s="159"/>
      <c r="O402" s="66"/>
    </row>
    <row r="403" spans="1:15" ht="15.75" hidden="1" customHeight="1" x14ac:dyDescent="0.25">
      <c r="A403" s="163" t="s">
        <v>534</v>
      </c>
      <c r="B403" s="157"/>
      <c r="C403" s="157"/>
      <c r="D403" s="157"/>
      <c r="E403" s="157"/>
      <c r="F403" s="157"/>
      <c r="G403" s="159"/>
      <c r="O403" s="66"/>
    </row>
    <row r="404" spans="1:15" ht="15.75" hidden="1" customHeight="1" x14ac:dyDescent="0.25">
      <c r="A404" s="163" t="s">
        <v>535</v>
      </c>
      <c r="B404" s="157"/>
      <c r="C404" s="157"/>
      <c r="D404" s="157"/>
      <c r="E404" s="157"/>
      <c r="F404" s="157"/>
      <c r="G404" s="159"/>
      <c r="O404" s="66"/>
    </row>
    <row r="405" spans="1:15" ht="15.75" hidden="1" customHeight="1" x14ac:dyDescent="0.25">
      <c r="A405" s="165" t="s">
        <v>536</v>
      </c>
      <c r="B405" s="167"/>
      <c r="C405" s="167"/>
      <c r="D405" s="167"/>
      <c r="E405" s="167"/>
      <c r="F405" s="167"/>
      <c r="G405" s="184"/>
      <c r="O405" s="66"/>
    </row>
    <row r="406" spans="1:15" ht="15.75" customHeight="1" x14ac:dyDescent="0.25">
      <c r="O406" s="66"/>
    </row>
    <row r="407" spans="1:15" ht="15.75" hidden="1" customHeight="1" x14ac:dyDescent="0.3">
      <c r="A407" s="692" t="s">
        <v>690</v>
      </c>
      <c r="B407" s="645"/>
      <c r="C407" s="645"/>
      <c r="D407" s="645"/>
      <c r="E407" s="645"/>
      <c r="F407" s="645"/>
      <c r="G407" s="645"/>
      <c r="H407" s="646"/>
      <c r="O407" s="66"/>
    </row>
    <row r="408" spans="1:15" ht="15.75" hidden="1" customHeight="1" x14ac:dyDescent="0.25">
      <c r="A408" s="267" t="s">
        <v>25</v>
      </c>
      <c r="B408" s="250" t="s">
        <v>691</v>
      </c>
      <c r="C408" s="313" t="s">
        <v>551</v>
      </c>
      <c r="D408" s="313" t="s">
        <v>552</v>
      </c>
      <c r="E408" s="313" t="s">
        <v>692</v>
      </c>
      <c r="F408" s="313" t="s">
        <v>693</v>
      </c>
      <c r="G408" s="313" t="s">
        <v>694</v>
      </c>
      <c r="H408" s="252" t="s">
        <v>642</v>
      </c>
      <c r="O408" s="66"/>
    </row>
    <row r="409" spans="1:15" ht="15.75" hidden="1" customHeight="1" x14ac:dyDescent="0.25">
      <c r="A409" s="156" t="s">
        <v>530</v>
      </c>
      <c r="B409" s="694" t="s">
        <v>823</v>
      </c>
      <c r="C409" s="665" t="s">
        <v>824</v>
      </c>
      <c r="D409" s="674">
        <v>33</v>
      </c>
      <c r="E409" s="314">
        <v>46</v>
      </c>
      <c r="F409" s="315"/>
      <c r="G409" s="315">
        <f t="shared" ref="G409:G414" si="38">F409/E409</f>
        <v>0</v>
      </c>
      <c r="H409" s="316"/>
      <c r="I409" s="66">
        <f t="shared" ref="I409:I414" si="39">LEN(H409)</f>
        <v>0</v>
      </c>
      <c r="O409" s="66"/>
    </row>
    <row r="410" spans="1:15" ht="15.75" hidden="1" customHeight="1" x14ac:dyDescent="0.25">
      <c r="A410" s="156" t="s">
        <v>532</v>
      </c>
      <c r="B410" s="503"/>
      <c r="C410" s="503"/>
      <c r="D410" s="503"/>
      <c r="E410" s="314">
        <v>46</v>
      </c>
      <c r="F410" s="315"/>
      <c r="G410" s="315">
        <f t="shared" si="38"/>
        <v>0</v>
      </c>
      <c r="H410" s="316"/>
      <c r="I410" s="66">
        <f t="shared" si="39"/>
        <v>0</v>
      </c>
      <c r="O410" s="66"/>
    </row>
    <row r="411" spans="1:15" ht="15.75" hidden="1" customHeight="1" x14ac:dyDescent="0.25">
      <c r="A411" s="156" t="s">
        <v>533</v>
      </c>
      <c r="B411" s="503"/>
      <c r="C411" s="503"/>
      <c r="D411" s="503"/>
      <c r="E411" s="314">
        <v>46</v>
      </c>
      <c r="F411" s="315"/>
      <c r="G411" s="315">
        <f t="shared" si="38"/>
        <v>0</v>
      </c>
      <c r="H411" s="316"/>
      <c r="I411" s="66">
        <f t="shared" si="39"/>
        <v>0</v>
      </c>
      <c r="O411" s="66"/>
    </row>
    <row r="412" spans="1:15" ht="15.75" hidden="1" customHeight="1" x14ac:dyDescent="0.25">
      <c r="A412" s="156" t="s">
        <v>534</v>
      </c>
      <c r="B412" s="503"/>
      <c r="C412" s="503"/>
      <c r="D412" s="503"/>
      <c r="E412" s="314">
        <v>46</v>
      </c>
      <c r="F412" s="315">
        <v>44.39</v>
      </c>
      <c r="G412" s="317">
        <f t="shared" si="38"/>
        <v>0.96499999999999997</v>
      </c>
      <c r="H412" s="316" t="s">
        <v>778</v>
      </c>
      <c r="I412" s="66">
        <f t="shared" si="39"/>
        <v>190</v>
      </c>
      <c r="O412" s="66"/>
    </row>
    <row r="413" spans="1:15" ht="15.75" hidden="1" customHeight="1" x14ac:dyDescent="0.25">
      <c r="A413" s="156" t="s">
        <v>535</v>
      </c>
      <c r="B413" s="503"/>
      <c r="C413" s="503"/>
      <c r="D413" s="503"/>
      <c r="E413" s="314">
        <v>46</v>
      </c>
      <c r="F413" s="315">
        <f>+[4]GESTIÓN!U14</f>
        <v>45.54</v>
      </c>
      <c r="G413" s="317">
        <f t="shared" si="38"/>
        <v>0.99</v>
      </c>
      <c r="H413" s="316" t="s">
        <v>779</v>
      </c>
      <c r="I413" s="66">
        <f t="shared" si="39"/>
        <v>199</v>
      </c>
      <c r="O413" s="66"/>
    </row>
    <row r="414" spans="1:15" ht="15.75" hidden="1" customHeight="1" x14ac:dyDescent="0.25">
      <c r="A414" s="259" t="s">
        <v>536</v>
      </c>
      <c r="B414" s="592"/>
      <c r="C414" s="592"/>
      <c r="D414" s="592"/>
      <c r="E414" s="318">
        <v>46</v>
      </c>
      <c r="F414" s="319">
        <v>45.92</v>
      </c>
      <c r="G414" s="320">
        <f t="shared" si="38"/>
        <v>0.99826086956521742</v>
      </c>
      <c r="H414" s="301" t="s">
        <v>780</v>
      </c>
      <c r="I414" s="66">
        <f t="shared" si="39"/>
        <v>193</v>
      </c>
      <c r="O414" s="66"/>
    </row>
    <row r="415" spans="1:15" ht="15.75" hidden="1" customHeight="1" x14ac:dyDescent="0.25">
      <c r="A415" s="265"/>
      <c r="B415" s="266"/>
      <c r="C415" s="321"/>
      <c r="D415" s="265"/>
      <c r="E415" s="265"/>
      <c r="F415" s="265"/>
      <c r="G415" s="265"/>
      <c r="H415" s="265"/>
      <c r="O415" s="66"/>
    </row>
    <row r="416" spans="1:15" ht="15.75" hidden="1" customHeight="1" x14ac:dyDescent="0.25">
      <c r="A416" s="265"/>
      <c r="B416" s="265"/>
      <c r="C416" s="265"/>
      <c r="D416" s="265"/>
      <c r="E416" s="265"/>
      <c r="F416" s="265"/>
      <c r="G416" s="265"/>
      <c r="H416" s="265"/>
      <c r="O416" s="66"/>
    </row>
    <row r="417" spans="1:15" ht="15.75" hidden="1" customHeight="1" x14ac:dyDescent="0.25">
      <c r="A417" s="224" t="s">
        <v>25</v>
      </c>
      <c r="B417" s="225" t="s">
        <v>691</v>
      </c>
      <c r="C417" s="322" t="s">
        <v>551</v>
      </c>
      <c r="D417" s="322" t="s">
        <v>552</v>
      </c>
      <c r="E417" s="322" t="s">
        <v>692</v>
      </c>
      <c r="F417" s="322" t="s">
        <v>693</v>
      </c>
      <c r="G417" s="322" t="s">
        <v>694</v>
      </c>
      <c r="H417" s="226" t="s">
        <v>642</v>
      </c>
      <c r="O417" s="66"/>
    </row>
    <row r="418" spans="1:15" ht="15.75" hidden="1" customHeight="1" x14ac:dyDescent="0.25">
      <c r="A418" s="323" t="s">
        <v>530</v>
      </c>
      <c r="B418" s="695" t="s">
        <v>825</v>
      </c>
      <c r="C418" s="663" t="s">
        <v>826</v>
      </c>
      <c r="D418" s="674">
        <v>34</v>
      </c>
      <c r="E418" s="324">
        <v>5</v>
      </c>
      <c r="F418" s="325"/>
      <c r="G418" s="325">
        <f t="shared" ref="G418:G423" si="40">F418/E418</f>
        <v>0</v>
      </c>
      <c r="H418" s="326"/>
      <c r="I418" s="66">
        <f t="shared" ref="I418:I423" si="41">LEN(H418)</f>
        <v>0</v>
      </c>
      <c r="O418" s="66"/>
    </row>
    <row r="419" spans="1:15" ht="15.75" hidden="1" customHeight="1" x14ac:dyDescent="0.25">
      <c r="A419" s="156" t="s">
        <v>532</v>
      </c>
      <c r="B419" s="503"/>
      <c r="C419" s="503"/>
      <c r="D419" s="503"/>
      <c r="E419" s="327">
        <v>5</v>
      </c>
      <c r="F419" s="315"/>
      <c r="G419" s="315">
        <f t="shared" si="40"/>
        <v>0</v>
      </c>
      <c r="H419" s="316"/>
      <c r="I419" s="66">
        <f t="shared" si="41"/>
        <v>0</v>
      </c>
      <c r="O419" s="66"/>
    </row>
    <row r="420" spans="1:15" ht="15.75" hidden="1" customHeight="1" x14ac:dyDescent="0.25">
      <c r="A420" s="156" t="s">
        <v>533</v>
      </c>
      <c r="B420" s="503"/>
      <c r="C420" s="503"/>
      <c r="D420" s="503"/>
      <c r="E420" s="327">
        <v>5</v>
      </c>
      <c r="F420" s="315"/>
      <c r="G420" s="315">
        <f t="shared" si="40"/>
        <v>0</v>
      </c>
      <c r="H420" s="316"/>
      <c r="I420" s="66">
        <f t="shared" si="41"/>
        <v>0</v>
      </c>
      <c r="O420" s="66"/>
    </row>
    <row r="421" spans="1:15" ht="15.75" hidden="1" customHeight="1" x14ac:dyDescent="0.25">
      <c r="A421" s="156" t="s">
        <v>534</v>
      </c>
      <c r="B421" s="503"/>
      <c r="C421" s="503"/>
      <c r="D421" s="503"/>
      <c r="E421" s="327">
        <v>5</v>
      </c>
      <c r="F421" s="315">
        <v>1.54</v>
      </c>
      <c r="G421" s="317">
        <f t="shared" si="40"/>
        <v>0.308</v>
      </c>
      <c r="H421" s="316" t="s">
        <v>785</v>
      </c>
      <c r="I421" s="66">
        <f t="shared" si="41"/>
        <v>200</v>
      </c>
      <c r="O421" s="66"/>
    </row>
    <row r="422" spans="1:15" ht="15.75" hidden="1" customHeight="1" x14ac:dyDescent="0.25">
      <c r="A422" s="156" t="s">
        <v>535</v>
      </c>
      <c r="B422" s="503"/>
      <c r="C422" s="503"/>
      <c r="D422" s="503"/>
      <c r="E422" s="327">
        <v>5</v>
      </c>
      <c r="F422" s="328">
        <f>+[4]GESTIÓN!U15</f>
        <v>2.5379999999999998</v>
      </c>
      <c r="G422" s="317">
        <f t="shared" si="40"/>
        <v>0.50759999999999994</v>
      </c>
      <c r="H422" s="316" t="s">
        <v>786</v>
      </c>
      <c r="I422" s="66">
        <f t="shared" si="41"/>
        <v>121</v>
      </c>
      <c r="O422" s="66"/>
    </row>
    <row r="423" spans="1:15" ht="15.75" hidden="1" customHeight="1" x14ac:dyDescent="0.25">
      <c r="A423" s="259" t="s">
        <v>536</v>
      </c>
      <c r="B423" s="592"/>
      <c r="C423" s="592"/>
      <c r="D423" s="592"/>
      <c r="E423" s="329">
        <v>5</v>
      </c>
      <c r="F423" s="319">
        <v>5.49</v>
      </c>
      <c r="G423" s="320">
        <f t="shared" si="40"/>
        <v>1.0980000000000001</v>
      </c>
      <c r="H423" s="301" t="s">
        <v>787</v>
      </c>
      <c r="I423" s="66">
        <f t="shared" si="41"/>
        <v>121</v>
      </c>
      <c r="O423" s="66"/>
    </row>
    <row r="424" spans="1:15" ht="15.75" hidden="1" customHeight="1" x14ac:dyDescent="0.25">
      <c r="A424" s="265"/>
      <c r="B424" s="265"/>
      <c r="C424" s="265"/>
      <c r="D424" s="265"/>
      <c r="E424" s="265"/>
      <c r="F424" s="265"/>
      <c r="G424" s="265"/>
      <c r="H424" s="265"/>
      <c r="O424" s="66"/>
    </row>
    <row r="425" spans="1:15" ht="15.75" hidden="1" customHeight="1" x14ac:dyDescent="0.25">
      <c r="A425" s="265"/>
      <c r="B425" s="265"/>
      <c r="C425" s="265"/>
      <c r="D425" s="265"/>
      <c r="E425" s="265"/>
      <c r="F425" s="265"/>
      <c r="G425" s="265"/>
      <c r="H425" s="265"/>
      <c r="O425" s="66"/>
    </row>
    <row r="426" spans="1:15" ht="15.75" hidden="1" customHeight="1" x14ac:dyDescent="0.25">
      <c r="A426" s="224" t="s">
        <v>25</v>
      </c>
      <c r="B426" s="225" t="s">
        <v>691</v>
      </c>
      <c r="C426" s="322" t="s">
        <v>551</v>
      </c>
      <c r="D426" s="322" t="s">
        <v>552</v>
      </c>
      <c r="E426" s="322" t="s">
        <v>692</v>
      </c>
      <c r="F426" s="322" t="s">
        <v>693</v>
      </c>
      <c r="G426" s="322" t="s">
        <v>694</v>
      </c>
      <c r="H426" s="226" t="s">
        <v>642</v>
      </c>
      <c r="O426" s="66"/>
    </row>
    <row r="427" spans="1:15" ht="15.75" hidden="1" customHeight="1" x14ac:dyDescent="0.25">
      <c r="A427" s="323" t="s">
        <v>530</v>
      </c>
      <c r="B427" s="695"/>
      <c r="C427" s="663" t="s">
        <v>826</v>
      </c>
      <c r="D427" s="707"/>
      <c r="E427" s="324">
        <v>54</v>
      </c>
      <c r="F427" s="325"/>
      <c r="G427" s="325">
        <f t="shared" ref="G427:G432" si="42">F427/E427</f>
        <v>0</v>
      </c>
      <c r="H427" s="326"/>
      <c r="I427" s="66">
        <f t="shared" ref="I427:I432" si="43">LEN(H427)</f>
        <v>0</v>
      </c>
      <c r="O427" s="66"/>
    </row>
    <row r="428" spans="1:15" ht="15.75" hidden="1" customHeight="1" x14ac:dyDescent="0.25">
      <c r="A428" s="156" t="s">
        <v>532</v>
      </c>
      <c r="B428" s="503"/>
      <c r="C428" s="503"/>
      <c r="D428" s="503"/>
      <c r="E428" s="327">
        <v>54</v>
      </c>
      <c r="F428" s="315"/>
      <c r="G428" s="315">
        <f t="shared" si="42"/>
        <v>0</v>
      </c>
      <c r="H428" s="316"/>
      <c r="I428" s="66">
        <f t="shared" si="43"/>
        <v>0</v>
      </c>
      <c r="O428" s="66"/>
    </row>
    <row r="429" spans="1:15" ht="15.75" hidden="1" customHeight="1" x14ac:dyDescent="0.25">
      <c r="A429" s="156" t="s">
        <v>533</v>
      </c>
      <c r="B429" s="503"/>
      <c r="C429" s="503"/>
      <c r="D429" s="503"/>
      <c r="E429" s="327">
        <v>54</v>
      </c>
      <c r="F429" s="315"/>
      <c r="G429" s="315">
        <f t="shared" si="42"/>
        <v>0</v>
      </c>
      <c r="H429" s="316"/>
      <c r="I429" s="66">
        <f t="shared" si="43"/>
        <v>0</v>
      </c>
      <c r="O429" s="66"/>
    </row>
    <row r="430" spans="1:15" ht="15.75" hidden="1" customHeight="1" x14ac:dyDescent="0.25">
      <c r="A430" s="156" t="s">
        <v>534</v>
      </c>
      <c r="B430" s="503"/>
      <c r="C430" s="503"/>
      <c r="D430" s="503"/>
      <c r="E430" s="327">
        <v>54</v>
      </c>
      <c r="F430" s="315">
        <v>4.24</v>
      </c>
      <c r="G430" s="317">
        <f t="shared" si="42"/>
        <v>7.8518518518518529E-2</v>
      </c>
      <c r="H430" s="316" t="s">
        <v>789</v>
      </c>
      <c r="I430" s="66">
        <f t="shared" si="43"/>
        <v>170</v>
      </c>
      <c r="O430" s="66"/>
    </row>
    <row r="431" spans="1:15" ht="15.75" hidden="1" customHeight="1" x14ac:dyDescent="0.25">
      <c r="A431" s="156" t="s">
        <v>535</v>
      </c>
      <c r="B431" s="503"/>
      <c r="C431" s="503"/>
      <c r="D431" s="503"/>
      <c r="E431" s="327">
        <v>54</v>
      </c>
      <c r="F431" s="328">
        <f>+[4]GESTIÓN!U17</f>
        <v>4.8070000000000004</v>
      </c>
      <c r="G431" s="317">
        <f t="shared" si="42"/>
        <v>8.9018518518518525E-2</v>
      </c>
      <c r="H431" s="316" t="s">
        <v>790</v>
      </c>
      <c r="I431" s="66">
        <f t="shared" si="43"/>
        <v>200</v>
      </c>
      <c r="O431" s="66"/>
    </row>
    <row r="432" spans="1:15" ht="15.75" hidden="1" customHeight="1" x14ac:dyDescent="0.25">
      <c r="A432" s="259" t="s">
        <v>536</v>
      </c>
      <c r="B432" s="592"/>
      <c r="C432" s="592"/>
      <c r="D432" s="592"/>
      <c r="E432" s="330">
        <v>54</v>
      </c>
      <c r="F432" s="331">
        <f>+[4]GESTIÓN!W17</f>
        <v>5.24</v>
      </c>
      <c r="G432" s="332">
        <f t="shared" si="42"/>
        <v>9.7037037037037047E-2</v>
      </c>
      <c r="H432" s="301" t="s">
        <v>791</v>
      </c>
      <c r="I432" s="66">
        <f t="shared" si="43"/>
        <v>198</v>
      </c>
      <c r="O432" s="66"/>
    </row>
    <row r="433" spans="1:15" ht="15.75" hidden="1" customHeight="1" x14ac:dyDescent="0.25">
      <c r="A433" s="265"/>
      <c r="B433" s="265"/>
      <c r="C433" s="265"/>
      <c r="D433" s="265"/>
      <c r="E433" s="265"/>
      <c r="F433" s="265"/>
      <c r="G433" s="265"/>
      <c r="H433" s="265"/>
      <c r="O433" s="66"/>
    </row>
    <row r="434" spans="1:15" ht="15.75" hidden="1" customHeight="1" x14ac:dyDescent="0.25">
      <c r="A434" s="265"/>
      <c r="B434" s="265"/>
      <c r="C434" s="265"/>
      <c r="D434" s="265"/>
      <c r="E434" s="265"/>
      <c r="F434" s="265"/>
      <c r="G434" s="265"/>
      <c r="H434" s="265"/>
      <c r="O434" s="66"/>
    </row>
    <row r="435" spans="1:15" ht="15.75" hidden="1" customHeight="1" x14ac:dyDescent="0.25">
      <c r="A435" s="224" t="s">
        <v>25</v>
      </c>
      <c r="B435" s="225" t="s">
        <v>691</v>
      </c>
      <c r="C435" s="322" t="s">
        <v>551</v>
      </c>
      <c r="D435" s="322" t="s">
        <v>552</v>
      </c>
      <c r="E435" s="322" t="s">
        <v>692</v>
      </c>
      <c r="F435" s="322" t="s">
        <v>693</v>
      </c>
      <c r="G435" s="322" t="s">
        <v>694</v>
      </c>
      <c r="H435" s="226" t="s">
        <v>642</v>
      </c>
      <c r="O435" s="66"/>
    </row>
    <row r="436" spans="1:15" ht="15.75" hidden="1" customHeight="1" x14ac:dyDescent="0.25">
      <c r="A436" s="323" t="s">
        <v>530</v>
      </c>
      <c r="B436" s="695" t="s">
        <v>827</v>
      </c>
      <c r="C436" s="663" t="s">
        <v>828</v>
      </c>
      <c r="D436" s="713">
        <v>33</v>
      </c>
      <c r="E436" s="324">
        <v>0.27</v>
      </c>
      <c r="F436" s="325"/>
      <c r="G436" s="325">
        <f t="shared" ref="G436:G441" si="44">F436/E436</f>
        <v>0</v>
      </c>
      <c r="H436" s="326"/>
      <c r="I436" s="66">
        <f t="shared" ref="I436:I441" si="45">LEN(H436)</f>
        <v>0</v>
      </c>
      <c r="O436" s="66"/>
    </row>
    <row r="437" spans="1:15" ht="15.75" hidden="1" customHeight="1" x14ac:dyDescent="0.25">
      <c r="A437" s="156" t="s">
        <v>532</v>
      </c>
      <c r="B437" s="503"/>
      <c r="C437" s="503"/>
      <c r="D437" s="503"/>
      <c r="E437" s="327">
        <v>0.27</v>
      </c>
      <c r="F437" s="315"/>
      <c r="G437" s="315">
        <f t="shared" si="44"/>
        <v>0</v>
      </c>
      <c r="H437" s="316"/>
      <c r="I437" s="66">
        <f t="shared" si="45"/>
        <v>0</v>
      </c>
      <c r="O437" s="66"/>
    </row>
    <row r="438" spans="1:15" ht="15.75" hidden="1" customHeight="1" x14ac:dyDescent="0.25">
      <c r="A438" s="156" t="s">
        <v>533</v>
      </c>
      <c r="B438" s="503"/>
      <c r="C438" s="503"/>
      <c r="D438" s="503"/>
      <c r="E438" s="327">
        <v>0.27</v>
      </c>
      <c r="F438" s="315"/>
      <c r="G438" s="315">
        <f t="shared" si="44"/>
        <v>0</v>
      </c>
      <c r="H438" s="316"/>
      <c r="I438" s="66">
        <f t="shared" si="45"/>
        <v>0</v>
      </c>
      <c r="O438" s="66"/>
    </row>
    <row r="439" spans="1:15" ht="15.75" hidden="1" customHeight="1" x14ac:dyDescent="0.25">
      <c r="A439" s="156" t="s">
        <v>534</v>
      </c>
      <c r="B439" s="503"/>
      <c r="C439" s="503"/>
      <c r="D439" s="503"/>
      <c r="E439" s="327">
        <v>0.27</v>
      </c>
      <c r="F439" s="315">
        <v>0.14000000000000001</v>
      </c>
      <c r="G439" s="317">
        <f t="shared" si="44"/>
        <v>0.51851851851851849</v>
      </c>
      <c r="H439" s="316" t="s">
        <v>829</v>
      </c>
      <c r="I439" s="66">
        <f t="shared" si="45"/>
        <v>193</v>
      </c>
      <c r="O439" s="66"/>
    </row>
    <row r="440" spans="1:15" ht="15.75" hidden="1" customHeight="1" x14ac:dyDescent="0.25">
      <c r="A440" s="156" t="s">
        <v>535</v>
      </c>
      <c r="B440" s="503"/>
      <c r="C440" s="503"/>
      <c r="D440" s="503"/>
      <c r="E440" s="327">
        <v>0.27</v>
      </c>
      <c r="F440" s="328">
        <f>+[4]GESTIÓN!U18</f>
        <v>0.2</v>
      </c>
      <c r="G440" s="317">
        <f t="shared" si="44"/>
        <v>0.7407407407407407</v>
      </c>
      <c r="H440" s="316" t="s">
        <v>796</v>
      </c>
      <c r="I440" s="66">
        <f t="shared" si="45"/>
        <v>154</v>
      </c>
      <c r="O440" s="66"/>
    </row>
    <row r="441" spans="1:15" ht="15.75" hidden="1" customHeight="1" x14ac:dyDescent="0.25">
      <c r="A441" s="259" t="s">
        <v>536</v>
      </c>
      <c r="B441" s="592"/>
      <c r="C441" s="592"/>
      <c r="D441" s="592"/>
      <c r="E441" s="329">
        <v>0.27</v>
      </c>
      <c r="F441" s="319">
        <v>0.26</v>
      </c>
      <c r="G441" s="320">
        <f t="shared" si="44"/>
        <v>0.96296296296296291</v>
      </c>
      <c r="H441" s="301" t="s">
        <v>830</v>
      </c>
      <c r="I441" s="66">
        <f t="shared" si="45"/>
        <v>148</v>
      </c>
      <c r="O441" s="66"/>
    </row>
    <row r="442" spans="1:15" ht="15.75" customHeight="1" x14ac:dyDescent="0.25">
      <c r="A442" s="265"/>
      <c r="B442" s="266"/>
      <c r="C442" s="266"/>
      <c r="D442" s="333"/>
      <c r="E442" s="321"/>
      <c r="F442" s="265"/>
      <c r="G442" s="334"/>
      <c r="H442" s="265"/>
      <c r="I442" s="66"/>
      <c r="O442" s="66"/>
    </row>
    <row r="443" spans="1:15" ht="15.75" customHeight="1" x14ac:dyDescent="0.25">
      <c r="A443" s="265"/>
      <c r="B443" s="266"/>
      <c r="C443" s="266"/>
      <c r="D443" s="333"/>
      <c r="E443" s="321"/>
      <c r="F443" s="265"/>
      <c r="G443" s="334"/>
      <c r="H443" s="265"/>
      <c r="I443" s="66"/>
      <c r="O443" s="66"/>
    </row>
    <row r="444" spans="1:15" ht="15.75" customHeight="1" x14ac:dyDescent="0.3">
      <c r="A444" s="692" t="s">
        <v>703</v>
      </c>
      <c r="B444" s="645"/>
      <c r="C444" s="645"/>
      <c r="D444" s="645"/>
      <c r="E444" s="645"/>
      <c r="F444" s="645"/>
      <c r="G444" s="645"/>
      <c r="H444" s="646"/>
      <c r="O444" s="66"/>
    </row>
    <row r="445" spans="1:15" ht="15.75" customHeight="1" x14ac:dyDescent="0.25">
      <c r="A445" s="153" t="s">
        <v>26</v>
      </c>
      <c r="B445" s="250" t="s">
        <v>691</v>
      </c>
      <c r="C445" s="313" t="s">
        <v>551</v>
      </c>
      <c r="D445" s="313" t="s">
        <v>576</v>
      </c>
      <c r="E445" s="313" t="s">
        <v>704</v>
      </c>
      <c r="F445" s="313" t="s">
        <v>705</v>
      </c>
      <c r="G445" s="313" t="s">
        <v>706</v>
      </c>
      <c r="H445" s="252" t="s">
        <v>642</v>
      </c>
      <c r="O445" s="66"/>
    </row>
    <row r="446" spans="1:15" ht="15.75" customHeight="1" x14ac:dyDescent="0.25">
      <c r="A446" s="305" t="s">
        <v>538</v>
      </c>
      <c r="B446" s="694" t="s">
        <v>823</v>
      </c>
      <c r="C446" s="665" t="s">
        <v>824</v>
      </c>
      <c r="D446" s="674">
        <v>33</v>
      </c>
      <c r="E446" s="335">
        <v>56</v>
      </c>
      <c r="F446" s="336" t="e">
        <f>+#REF!</f>
        <v>#REF!</v>
      </c>
      <c r="G446" s="337" t="e">
        <f t="shared" ref="G446:G457" si="46">F446/E446</f>
        <v>#REF!</v>
      </c>
      <c r="H446" s="338"/>
      <c r="I446" s="66">
        <f t="shared" ref="I446:I457" si="47">LEN(H446)</f>
        <v>0</v>
      </c>
      <c r="O446" s="66"/>
    </row>
    <row r="447" spans="1:15" ht="15.75" customHeight="1" x14ac:dyDescent="0.25">
      <c r="A447" s="294" t="s">
        <v>539</v>
      </c>
      <c r="B447" s="503"/>
      <c r="C447" s="503"/>
      <c r="D447" s="503"/>
      <c r="E447" s="314">
        <v>56</v>
      </c>
      <c r="F447" s="315"/>
      <c r="G447" s="339">
        <f t="shared" si="46"/>
        <v>0</v>
      </c>
      <c r="H447" s="316"/>
      <c r="I447" s="66">
        <f t="shared" si="47"/>
        <v>0</v>
      </c>
      <c r="O447" s="66"/>
    </row>
    <row r="448" spans="1:15" ht="15.75" customHeight="1" x14ac:dyDescent="0.25">
      <c r="A448" s="294" t="s">
        <v>540</v>
      </c>
      <c r="B448" s="503"/>
      <c r="C448" s="503"/>
      <c r="D448" s="503"/>
      <c r="E448" s="314">
        <v>56</v>
      </c>
      <c r="F448" s="315"/>
      <c r="G448" s="339">
        <f t="shared" si="46"/>
        <v>0</v>
      </c>
      <c r="H448" s="316"/>
      <c r="I448" s="66">
        <f t="shared" si="47"/>
        <v>0</v>
      </c>
      <c r="O448" s="66"/>
    </row>
    <row r="449" spans="1:15" ht="15.75" customHeight="1" x14ac:dyDescent="0.25">
      <c r="A449" s="294" t="s">
        <v>541</v>
      </c>
      <c r="B449" s="503"/>
      <c r="C449" s="503"/>
      <c r="D449" s="503"/>
      <c r="E449" s="314">
        <v>56</v>
      </c>
      <c r="F449" s="315"/>
      <c r="G449" s="339">
        <f t="shared" si="46"/>
        <v>0</v>
      </c>
      <c r="H449" s="316"/>
      <c r="I449" s="66">
        <f t="shared" si="47"/>
        <v>0</v>
      </c>
      <c r="O449" s="66"/>
    </row>
    <row r="450" spans="1:15" ht="15.75" customHeight="1" x14ac:dyDescent="0.25">
      <c r="A450" s="294" t="s">
        <v>542</v>
      </c>
      <c r="B450" s="503"/>
      <c r="C450" s="503"/>
      <c r="D450" s="503"/>
      <c r="E450" s="314">
        <v>56</v>
      </c>
      <c r="F450" s="315"/>
      <c r="G450" s="339">
        <f t="shared" si="46"/>
        <v>0</v>
      </c>
      <c r="H450" s="316"/>
      <c r="I450" s="66">
        <f t="shared" si="47"/>
        <v>0</v>
      </c>
      <c r="O450" s="66"/>
    </row>
    <row r="451" spans="1:15" ht="15.75" customHeight="1" x14ac:dyDescent="0.25">
      <c r="A451" s="294" t="s">
        <v>543</v>
      </c>
      <c r="B451" s="503"/>
      <c r="C451" s="503"/>
      <c r="D451" s="503"/>
      <c r="E451" s="314">
        <v>56</v>
      </c>
      <c r="F451" s="315"/>
      <c r="G451" s="339">
        <f t="shared" si="46"/>
        <v>0</v>
      </c>
      <c r="H451" s="316"/>
      <c r="I451" s="66">
        <f t="shared" si="47"/>
        <v>0</v>
      </c>
      <c r="O451" s="66"/>
    </row>
    <row r="452" spans="1:15" ht="15.75" customHeight="1" x14ac:dyDescent="0.25">
      <c r="A452" s="294" t="s">
        <v>530</v>
      </c>
      <c r="B452" s="503"/>
      <c r="C452" s="503"/>
      <c r="D452" s="503"/>
      <c r="E452" s="314">
        <v>56</v>
      </c>
      <c r="F452" s="315"/>
      <c r="G452" s="339">
        <f t="shared" si="46"/>
        <v>0</v>
      </c>
      <c r="H452" s="316"/>
      <c r="I452" s="66">
        <f t="shared" si="47"/>
        <v>0</v>
      </c>
      <c r="O452" s="66"/>
    </row>
    <row r="453" spans="1:15" ht="15.75" customHeight="1" x14ac:dyDescent="0.25">
      <c r="A453" s="156" t="s">
        <v>532</v>
      </c>
      <c r="B453" s="503"/>
      <c r="C453" s="503"/>
      <c r="D453" s="503"/>
      <c r="E453" s="314">
        <v>56</v>
      </c>
      <c r="F453" s="315"/>
      <c r="G453" s="339">
        <f t="shared" si="46"/>
        <v>0</v>
      </c>
      <c r="H453" s="316"/>
      <c r="I453" s="66">
        <f t="shared" si="47"/>
        <v>0</v>
      </c>
      <c r="O453" s="66"/>
    </row>
    <row r="454" spans="1:15" ht="15.75" customHeight="1" x14ac:dyDescent="0.25">
      <c r="A454" s="156" t="s">
        <v>533</v>
      </c>
      <c r="B454" s="503"/>
      <c r="C454" s="503"/>
      <c r="D454" s="503"/>
      <c r="E454" s="314">
        <v>56</v>
      </c>
      <c r="F454" s="315"/>
      <c r="G454" s="339">
        <f t="shared" si="46"/>
        <v>0</v>
      </c>
      <c r="H454" s="316"/>
      <c r="I454" s="66">
        <f t="shared" si="47"/>
        <v>0</v>
      </c>
      <c r="O454" s="66"/>
    </row>
    <row r="455" spans="1:15" ht="15.75" customHeight="1" x14ac:dyDescent="0.25">
      <c r="A455" s="156" t="s">
        <v>534</v>
      </c>
      <c r="B455" s="503"/>
      <c r="C455" s="503"/>
      <c r="D455" s="503"/>
      <c r="E455" s="314">
        <v>56</v>
      </c>
      <c r="F455" s="315"/>
      <c r="G455" s="339">
        <f t="shared" si="46"/>
        <v>0</v>
      </c>
      <c r="H455" s="316"/>
      <c r="I455" s="66">
        <f t="shared" si="47"/>
        <v>0</v>
      </c>
      <c r="O455" s="66"/>
    </row>
    <row r="456" spans="1:15" ht="15.75" customHeight="1" x14ac:dyDescent="0.25">
      <c r="A456" s="156" t="s">
        <v>535</v>
      </c>
      <c r="B456" s="503"/>
      <c r="C456" s="503"/>
      <c r="D456" s="503"/>
      <c r="E456" s="314">
        <v>56</v>
      </c>
      <c r="F456" s="315"/>
      <c r="G456" s="339">
        <f t="shared" si="46"/>
        <v>0</v>
      </c>
      <c r="H456" s="316"/>
      <c r="I456" s="66">
        <f t="shared" si="47"/>
        <v>0</v>
      </c>
      <c r="O456" s="66"/>
    </row>
    <row r="457" spans="1:15" ht="15.75" customHeight="1" x14ac:dyDescent="0.25">
      <c r="A457" s="161" t="s">
        <v>536</v>
      </c>
      <c r="B457" s="592"/>
      <c r="C457" s="592"/>
      <c r="D457" s="592"/>
      <c r="E457" s="340">
        <v>56</v>
      </c>
      <c r="F457" s="331"/>
      <c r="G457" s="341">
        <f t="shared" si="46"/>
        <v>0</v>
      </c>
      <c r="H457" s="309"/>
      <c r="I457" s="66">
        <f t="shared" si="47"/>
        <v>0</v>
      </c>
      <c r="O457" s="66"/>
    </row>
    <row r="458" spans="1:15" ht="15.75" customHeight="1" x14ac:dyDescent="0.25">
      <c r="A458" s="265"/>
      <c r="B458" s="266"/>
      <c r="C458" s="321"/>
      <c r="D458" s="265"/>
      <c r="E458" s="265"/>
      <c r="F458" s="265"/>
      <c r="G458" s="265"/>
      <c r="H458" s="265"/>
      <c r="O458" s="66"/>
    </row>
    <row r="459" spans="1:15" ht="15.75" customHeight="1" x14ac:dyDescent="0.25">
      <c r="A459" s="265"/>
      <c r="B459" s="265"/>
      <c r="C459" s="265"/>
      <c r="D459" s="265"/>
      <c r="E459" s="265"/>
      <c r="F459" s="265"/>
      <c r="G459" s="265"/>
      <c r="H459" s="265"/>
      <c r="O459" s="66"/>
    </row>
    <row r="460" spans="1:15" ht="15.75" customHeight="1" x14ac:dyDescent="0.25">
      <c r="A460" s="267" t="s">
        <v>26</v>
      </c>
      <c r="B460" s="250" t="s">
        <v>691</v>
      </c>
      <c r="C460" s="313" t="s">
        <v>551</v>
      </c>
      <c r="D460" s="313" t="s">
        <v>576</v>
      </c>
      <c r="E460" s="313" t="s">
        <v>704</v>
      </c>
      <c r="F460" s="313" t="s">
        <v>705</v>
      </c>
      <c r="G460" s="313" t="s">
        <v>706</v>
      </c>
      <c r="H460" s="252" t="s">
        <v>642</v>
      </c>
      <c r="O460" s="66"/>
    </row>
    <row r="461" spans="1:15" ht="15.75" customHeight="1" x14ac:dyDescent="0.25">
      <c r="A461" s="274" t="s">
        <v>538</v>
      </c>
      <c r="B461" s="694" t="s">
        <v>825</v>
      </c>
      <c r="C461" s="665" t="s">
        <v>826</v>
      </c>
      <c r="D461" s="674">
        <v>34</v>
      </c>
      <c r="E461" s="342">
        <v>50</v>
      </c>
      <c r="F461" s="336" t="e">
        <f>+#REF!</f>
        <v>#REF!</v>
      </c>
      <c r="G461" s="337" t="e">
        <f t="shared" ref="G461:G472" si="48">F461/E461</f>
        <v>#REF!</v>
      </c>
      <c r="H461" s="338"/>
      <c r="I461" s="66">
        <f t="shared" ref="I461:I472" si="49">LEN(H461)</f>
        <v>0</v>
      </c>
      <c r="O461" s="66"/>
    </row>
    <row r="462" spans="1:15" ht="15.75" customHeight="1" x14ac:dyDescent="0.25">
      <c r="A462" s="156" t="s">
        <v>539</v>
      </c>
      <c r="B462" s="503"/>
      <c r="C462" s="503"/>
      <c r="D462" s="503"/>
      <c r="E462" s="327">
        <v>50</v>
      </c>
      <c r="F462" s="315"/>
      <c r="G462" s="339">
        <f t="shared" si="48"/>
        <v>0</v>
      </c>
      <c r="H462" s="316"/>
      <c r="I462" s="66">
        <f t="shared" si="49"/>
        <v>0</v>
      </c>
      <c r="O462" s="66"/>
    </row>
    <row r="463" spans="1:15" ht="15.75" customHeight="1" x14ac:dyDescent="0.25">
      <c r="A463" s="156" t="s">
        <v>540</v>
      </c>
      <c r="B463" s="503"/>
      <c r="C463" s="503"/>
      <c r="D463" s="503"/>
      <c r="E463" s="327">
        <v>50</v>
      </c>
      <c r="F463" s="315"/>
      <c r="G463" s="339">
        <f t="shared" si="48"/>
        <v>0</v>
      </c>
      <c r="H463" s="316"/>
      <c r="I463" s="66">
        <f t="shared" si="49"/>
        <v>0</v>
      </c>
      <c r="O463" s="66"/>
    </row>
    <row r="464" spans="1:15" ht="15.75" customHeight="1" x14ac:dyDescent="0.25">
      <c r="A464" s="156" t="s">
        <v>541</v>
      </c>
      <c r="B464" s="503"/>
      <c r="C464" s="503"/>
      <c r="D464" s="503"/>
      <c r="E464" s="327">
        <v>50</v>
      </c>
      <c r="F464" s="315"/>
      <c r="G464" s="339">
        <f t="shared" si="48"/>
        <v>0</v>
      </c>
      <c r="H464" s="316"/>
      <c r="I464" s="66">
        <f t="shared" si="49"/>
        <v>0</v>
      </c>
      <c r="O464" s="66"/>
    </row>
    <row r="465" spans="1:15" ht="15.75" customHeight="1" x14ac:dyDescent="0.25">
      <c r="A465" s="156" t="s">
        <v>542</v>
      </c>
      <c r="B465" s="503"/>
      <c r="C465" s="503"/>
      <c r="D465" s="503"/>
      <c r="E465" s="327">
        <v>50</v>
      </c>
      <c r="F465" s="315"/>
      <c r="G465" s="339">
        <f t="shared" si="48"/>
        <v>0</v>
      </c>
      <c r="H465" s="316"/>
      <c r="I465" s="66">
        <f t="shared" si="49"/>
        <v>0</v>
      </c>
      <c r="O465" s="66"/>
    </row>
    <row r="466" spans="1:15" ht="15.75" customHeight="1" x14ac:dyDescent="0.25">
      <c r="A466" s="156" t="s">
        <v>543</v>
      </c>
      <c r="B466" s="503"/>
      <c r="C466" s="503"/>
      <c r="D466" s="503"/>
      <c r="E466" s="327">
        <v>50</v>
      </c>
      <c r="F466" s="315"/>
      <c r="G466" s="339">
        <f t="shared" si="48"/>
        <v>0</v>
      </c>
      <c r="H466" s="316"/>
      <c r="I466" s="66">
        <f t="shared" si="49"/>
        <v>0</v>
      </c>
      <c r="O466" s="66"/>
    </row>
    <row r="467" spans="1:15" ht="15.75" customHeight="1" x14ac:dyDescent="0.25">
      <c r="A467" s="156" t="s">
        <v>530</v>
      </c>
      <c r="B467" s="503"/>
      <c r="C467" s="503"/>
      <c r="D467" s="503"/>
      <c r="E467" s="327">
        <v>50</v>
      </c>
      <c r="F467" s="315"/>
      <c r="G467" s="339">
        <f t="shared" si="48"/>
        <v>0</v>
      </c>
      <c r="H467" s="316"/>
      <c r="I467" s="66">
        <f t="shared" si="49"/>
        <v>0</v>
      </c>
      <c r="O467" s="66"/>
    </row>
    <row r="468" spans="1:15" ht="15.75" customHeight="1" x14ac:dyDescent="0.25">
      <c r="A468" s="156" t="s">
        <v>532</v>
      </c>
      <c r="B468" s="503"/>
      <c r="C468" s="503"/>
      <c r="D468" s="503"/>
      <c r="E468" s="327">
        <v>50</v>
      </c>
      <c r="F468" s="315"/>
      <c r="G468" s="339">
        <f t="shared" si="48"/>
        <v>0</v>
      </c>
      <c r="H468" s="316"/>
      <c r="I468" s="66">
        <f t="shared" si="49"/>
        <v>0</v>
      </c>
      <c r="O468" s="66"/>
    </row>
    <row r="469" spans="1:15" ht="15.75" customHeight="1" x14ac:dyDescent="0.25">
      <c r="A469" s="156" t="s">
        <v>533</v>
      </c>
      <c r="B469" s="503"/>
      <c r="C469" s="503"/>
      <c r="D469" s="503"/>
      <c r="E469" s="327">
        <v>50</v>
      </c>
      <c r="F469" s="315"/>
      <c r="G469" s="339">
        <f t="shared" si="48"/>
        <v>0</v>
      </c>
      <c r="H469" s="316"/>
      <c r="I469" s="66">
        <f t="shared" si="49"/>
        <v>0</v>
      </c>
      <c r="O469" s="66"/>
    </row>
    <row r="470" spans="1:15" ht="15.75" customHeight="1" x14ac:dyDescent="0.25">
      <c r="A470" s="156" t="s">
        <v>534</v>
      </c>
      <c r="B470" s="503"/>
      <c r="C470" s="503"/>
      <c r="D470" s="503"/>
      <c r="E470" s="327">
        <v>50</v>
      </c>
      <c r="F470" s="315"/>
      <c r="G470" s="339">
        <f t="shared" si="48"/>
        <v>0</v>
      </c>
      <c r="H470" s="316"/>
      <c r="I470" s="66">
        <f t="shared" si="49"/>
        <v>0</v>
      </c>
      <c r="O470" s="66"/>
    </row>
    <row r="471" spans="1:15" ht="15.75" customHeight="1" x14ac:dyDescent="0.25">
      <c r="A471" s="156" t="s">
        <v>535</v>
      </c>
      <c r="B471" s="503"/>
      <c r="C471" s="503"/>
      <c r="D471" s="503"/>
      <c r="E471" s="327">
        <v>50</v>
      </c>
      <c r="F471" s="315"/>
      <c r="G471" s="339">
        <f t="shared" si="48"/>
        <v>0</v>
      </c>
      <c r="H471" s="316"/>
      <c r="I471" s="66">
        <f t="shared" si="49"/>
        <v>0</v>
      </c>
      <c r="O471" s="66"/>
    </row>
    <row r="472" spans="1:15" ht="15.75" customHeight="1" x14ac:dyDescent="0.25">
      <c r="A472" s="161" t="s">
        <v>536</v>
      </c>
      <c r="B472" s="592"/>
      <c r="C472" s="592"/>
      <c r="D472" s="592"/>
      <c r="E472" s="330">
        <v>50</v>
      </c>
      <c r="F472" s="331"/>
      <c r="G472" s="341">
        <f t="shared" si="48"/>
        <v>0</v>
      </c>
      <c r="H472" s="309"/>
      <c r="I472" s="66">
        <f t="shared" si="49"/>
        <v>0</v>
      </c>
      <c r="O472" s="66"/>
    </row>
    <row r="473" spans="1:15" ht="15.75" customHeight="1" x14ac:dyDescent="0.25">
      <c r="A473" s="265"/>
      <c r="B473" s="265"/>
      <c r="C473" s="265"/>
      <c r="D473" s="265"/>
      <c r="E473" s="265"/>
      <c r="F473" s="265"/>
      <c r="G473" s="265"/>
      <c r="H473" s="265"/>
      <c r="O473" s="66"/>
    </row>
    <row r="474" spans="1:15" ht="15.75" customHeight="1" x14ac:dyDescent="0.25">
      <c r="A474" s="265"/>
      <c r="B474" s="265"/>
      <c r="C474" s="265"/>
      <c r="D474" s="265"/>
      <c r="E474" s="265"/>
      <c r="F474" s="265"/>
      <c r="G474" s="265"/>
      <c r="H474" s="265"/>
      <c r="O474" s="66"/>
    </row>
    <row r="475" spans="1:15" ht="15.75" customHeight="1" x14ac:dyDescent="0.25">
      <c r="A475" s="267" t="s">
        <v>26</v>
      </c>
      <c r="B475" s="250" t="s">
        <v>691</v>
      </c>
      <c r="C475" s="313" t="s">
        <v>551</v>
      </c>
      <c r="D475" s="313" t="s">
        <v>576</v>
      </c>
      <c r="E475" s="313" t="s">
        <v>704</v>
      </c>
      <c r="F475" s="313" t="s">
        <v>705</v>
      </c>
      <c r="G475" s="313" t="s">
        <v>706</v>
      </c>
      <c r="H475" s="252" t="s">
        <v>642</v>
      </c>
      <c r="O475" s="66"/>
    </row>
    <row r="476" spans="1:15" ht="15.75" customHeight="1" x14ac:dyDescent="0.25">
      <c r="A476" s="274" t="s">
        <v>538</v>
      </c>
      <c r="B476" s="694"/>
      <c r="C476" s="665" t="s">
        <v>826</v>
      </c>
      <c r="D476" s="693"/>
      <c r="E476" s="342">
        <v>590</v>
      </c>
      <c r="F476" s="336" t="e">
        <f>+#REF!</f>
        <v>#REF!</v>
      </c>
      <c r="G476" s="337" t="e">
        <f t="shared" ref="G476:G487" si="50">F476/E476</f>
        <v>#REF!</v>
      </c>
      <c r="H476" s="338"/>
      <c r="I476" s="66">
        <f t="shared" ref="I476:I487" si="51">LEN(H476)</f>
        <v>0</v>
      </c>
      <c r="O476" s="66"/>
    </row>
    <row r="477" spans="1:15" ht="15.75" customHeight="1" x14ac:dyDescent="0.25">
      <c r="A477" s="156" t="s">
        <v>539</v>
      </c>
      <c r="B477" s="503"/>
      <c r="C477" s="503"/>
      <c r="D477" s="503"/>
      <c r="E477" s="327">
        <v>590</v>
      </c>
      <c r="F477" s="315"/>
      <c r="G477" s="339">
        <f t="shared" si="50"/>
        <v>0</v>
      </c>
      <c r="H477" s="316"/>
      <c r="I477" s="66">
        <f t="shared" si="51"/>
        <v>0</v>
      </c>
      <c r="O477" s="66"/>
    </row>
    <row r="478" spans="1:15" ht="15.75" customHeight="1" x14ac:dyDescent="0.25">
      <c r="A478" s="156" t="s">
        <v>540</v>
      </c>
      <c r="B478" s="503"/>
      <c r="C478" s="503"/>
      <c r="D478" s="503"/>
      <c r="E478" s="327">
        <v>590</v>
      </c>
      <c r="F478" s="315"/>
      <c r="G478" s="339">
        <f t="shared" si="50"/>
        <v>0</v>
      </c>
      <c r="H478" s="316"/>
      <c r="I478" s="66">
        <f t="shared" si="51"/>
        <v>0</v>
      </c>
      <c r="O478" s="66"/>
    </row>
    <row r="479" spans="1:15" ht="15.75" customHeight="1" x14ac:dyDescent="0.25">
      <c r="A479" s="156" t="s">
        <v>541</v>
      </c>
      <c r="B479" s="503"/>
      <c r="C479" s="503"/>
      <c r="D479" s="503"/>
      <c r="E479" s="327">
        <v>590</v>
      </c>
      <c r="F479" s="315"/>
      <c r="G479" s="339">
        <f t="shared" si="50"/>
        <v>0</v>
      </c>
      <c r="H479" s="316"/>
      <c r="I479" s="66">
        <f t="shared" si="51"/>
        <v>0</v>
      </c>
      <c r="O479" s="66"/>
    </row>
    <row r="480" spans="1:15" ht="15.75" customHeight="1" x14ac:dyDescent="0.25">
      <c r="A480" s="156" t="s">
        <v>542</v>
      </c>
      <c r="B480" s="503"/>
      <c r="C480" s="503"/>
      <c r="D480" s="503"/>
      <c r="E480" s="327">
        <v>590</v>
      </c>
      <c r="F480" s="315"/>
      <c r="G480" s="339">
        <f t="shared" si="50"/>
        <v>0</v>
      </c>
      <c r="H480" s="316"/>
      <c r="I480" s="66">
        <f t="shared" si="51"/>
        <v>0</v>
      </c>
      <c r="O480" s="66"/>
    </row>
    <row r="481" spans="1:15" ht="15.75" customHeight="1" x14ac:dyDescent="0.25">
      <c r="A481" s="156" t="s">
        <v>543</v>
      </c>
      <c r="B481" s="503"/>
      <c r="C481" s="503"/>
      <c r="D481" s="503"/>
      <c r="E481" s="327">
        <v>590</v>
      </c>
      <c r="F481" s="315"/>
      <c r="G481" s="339">
        <f t="shared" si="50"/>
        <v>0</v>
      </c>
      <c r="H481" s="316"/>
      <c r="I481" s="66">
        <f t="shared" si="51"/>
        <v>0</v>
      </c>
      <c r="O481" s="66"/>
    </row>
    <row r="482" spans="1:15" ht="15.75" customHeight="1" x14ac:dyDescent="0.25">
      <c r="A482" s="156" t="s">
        <v>530</v>
      </c>
      <c r="B482" s="503"/>
      <c r="C482" s="503"/>
      <c r="D482" s="503"/>
      <c r="E482" s="327">
        <v>590</v>
      </c>
      <c r="F482" s="315"/>
      <c r="G482" s="339">
        <f t="shared" si="50"/>
        <v>0</v>
      </c>
      <c r="H482" s="316"/>
      <c r="I482" s="66">
        <f t="shared" si="51"/>
        <v>0</v>
      </c>
      <c r="O482" s="66"/>
    </row>
    <row r="483" spans="1:15" ht="15.75" customHeight="1" x14ac:dyDescent="0.25">
      <c r="A483" s="156" t="s">
        <v>532</v>
      </c>
      <c r="B483" s="503"/>
      <c r="C483" s="503"/>
      <c r="D483" s="503"/>
      <c r="E483" s="327">
        <v>590</v>
      </c>
      <c r="F483" s="315"/>
      <c r="G483" s="339">
        <f t="shared" si="50"/>
        <v>0</v>
      </c>
      <c r="H483" s="316"/>
      <c r="I483" s="66">
        <f t="shared" si="51"/>
        <v>0</v>
      </c>
      <c r="O483" s="66"/>
    </row>
    <row r="484" spans="1:15" ht="15.75" customHeight="1" x14ac:dyDescent="0.25">
      <c r="A484" s="156" t="s">
        <v>533</v>
      </c>
      <c r="B484" s="503"/>
      <c r="C484" s="503"/>
      <c r="D484" s="503"/>
      <c r="E484" s="327">
        <v>590</v>
      </c>
      <c r="F484" s="315"/>
      <c r="G484" s="339">
        <f t="shared" si="50"/>
        <v>0</v>
      </c>
      <c r="H484" s="316"/>
      <c r="I484" s="66">
        <f t="shared" si="51"/>
        <v>0</v>
      </c>
      <c r="O484" s="66"/>
    </row>
    <row r="485" spans="1:15" ht="15.75" customHeight="1" x14ac:dyDescent="0.25">
      <c r="A485" s="156" t="s">
        <v>534</v>
      </c>
      <c r="B485" s="503"/>
      <c r="C485" s="503"/>
      <c r="D485" s="503"/>
      <c r="E485" s="327">
        <v>590</v>
      </c>
      <c r="F485" s="315"/>
      <c r="G485" s="339">
        <f t="shared" si="50"/>
        <v>0</v>
      </c>
      <c r="H485" s="316"/>
      <c r="I485" s="66">
        <f t="shared" si="51"/>
        <v>0</v>
      </c>
      <c r="O485" s="66"/>
    </row>
    <row r="486" spans="1:15" ht="15.75" customHeight="1" x14ac:dyDescent="0.25">
      <c r="A486" s="156" t="s">
        <v>535</v>
      </c>
      <c r="B486" s="503"/>
      <c r="C486" s="503"/>
      <c r="D486" s="503"/>
      <c r="E486" s="327">
        <v>590</v>
      </c>
      <c r="F486" s="328"/>
      <c r="G486" s="339">
        <f t="shared" si="50"/>
        <v>0</v>
      </c>
      <c r="H486" s="316"/>
      <c r="I486" s="66">
        <f t="shared" si="51"/>
        <v>0</v>
      </c>
      <c r="O486" s="66"/>
    </row>
    <row r="487" spans="1:15" ht="15.75" customHeight="1" x14ac:dyDescent="0.25">
      <c r="A487" s="161" t="s">
        <v>536</v>
      </c>
      <c r="B487" s="592"/>
      <c r="C487" s="592"/>
      <c r="D487" s="592"/>
      <c r="E487" s="330">
        <v>590</v>
      </c>
      <c r="F487" s="331"/>
      <c r="G487" s="341">
        <f t="shared" si="50"/>
        <v>0</v>
      </c>
      <c r="H487" s="309"/>
      <c r="I487" s="66">
        <f t="shared" si="51"/>
        <v>0</v>
      </c>
      <c r="O487" s="66"/>
    </row>
    <row r="488" spans="1:15" ht="15.75" customHeight="1" x14ac:dyDescent="0.25">
      <c r="A488" s="265"/>
      <c r="B488" s="265"/>
      <c r="C488" s="265"/>
      <c r="D488" s="265"/>
      <c r="E488" s="265"/>
      <c r="F488" s="265"/>
      <c r="G488" s="265"/>
      <c r="H488" s="265"/>
      <c r="O488" s="66"/>
    </row>
    <row r="489" spans="1:15" ht="15.75" customHeight="1" x14ac:dyDescent="0.25">
      <c r="A489" s="265"/>
      <c r="B489" s="265"/>
      <c r="C489" s="265"/>
      <c r="D489" s="265"/>
      <c r="E489" s="265"/>
      <c r="F489" s="265"/>
      <c r="G489" s="265"/>
      <c r="H489" s="265"/>
      <c r="O489" s="66"/>
    </row>
    <row r="490" spans="1:15" ht="15.75" customHeight="1" x14ac:dyDescent="0.25">
      <c r="A490" s="267" t="s">
        <v>26</v>
      </c>
      <c r="B490" s="250" t="s">
        <v>691</v>
      </c>
      <c r="C490" s="313" t="s">
        <v>551</v>
      </c>
      <c r="D490" s="313" t="s">
        <v>576</v>
      </c>
      <c r="E490" s="313" t="s">
        <v>704</v>
      </c>
      <c r="F490" s="313" t="s">
        <v>705</v>
      </c>
      <c r="G490" s="313" t="s">
        <v>706</v>
      </c>
      <c r="H490" s="252" t="s">
        <v>642</v>
      </c>
      <c r="O490" s="66"/>
    </row>
    <row r="491" spans="1:15" ht="15.75" customHeight="1" x14ac:dyDescent="0.25">
      <c r="A491" s="274" t="s">
        <v>538</v>
      </c>
      <c r="B491" s="694" t="s">
        <v>827</v>
      </c>
      <c r="C491" s="665" t="s">
        <v>828</v>
      </c>
      <c r="D491" s="674">
        <v>33</v>
      </c>
      <c r="E491" s="342">
        <v>0.73</v>
      </c>
      <c r="F491" s="336" t="e">
        <f>+#REF!</f>
        <v>#REF!</v>
      </c>
      <c r="G491" s="337" t="e">
        <f t="shared" ref="G491:G502" si="52">F491/E491</f>
        <v>#REF!</v>
      </c>
      <c r="H491" s="338"/>
      <c r="I491" s="66">
        <f t="shared" ref="I491:I502" si="53">LEN(H491)</f>
        <v>0</v>
      </c>
      <c r="O491" s="66"/>
    </row>
    <row r="492" spans="1:15" ht="15.75" customHeight="1" x14ac:dyDescent="0.25">
      <c r="A492" s="156" t="s">
        <v>539</v>
      </c>
      <c r="B492" s="503"/>
      <c r="C492" s="503"/>
      <c r="D492" s="503"/>
      <c r="E492" s="327">
        <v>0.73</v>
      </c>
      <c r="F492" s="315"/>
      <c r="G492" s="339">
        <f t="shared" si="52"/>
        <v>0</v>
      </c>
      <c r="H492" s="316"/>
      <c r="I492" s="66">
        <f t="shared" si="53"/>
        <v>0</v>
      </c>
      <c r="O492" s="66"/>
    </row>
    <row r="493" spans="1:15" ht="15.75" customHeight="1" x14ac:dyDescent="0.25">
      <c r="A493" s="156" t="s">
        <v>540</v>
      </c>
      <c r="B493" s="503"/>
      <c r="C493" s="503"/>
      <c r="D493" s="503"/>
      <c r="E493" s="327">
        <v>0.73</v>
      </c>
      <c r="F493" s="315"/>
      <c r="G493" s="339">
        <f t="shared" si="52"/>
        <v>0</v>
      </c>
      <c r="H493" s="316"/>
      <c r="I493" s="66">
        <f t="shared" si="53"/>
        <v>0</v>
      </c>
      <c r="O493" s="66"/>
    </row>
    <row r="494" spans="1:15" ht="15.75" customHeight="1" x14ac:dyDescent="0.25">
      <c r="A494" s="156" t="s">
        <v>541</v>
      </c>
      <c r="B494" s="503"/>
      <c r="C494" s="503"/>
      <c r="D494" s="503"/>
      <c r="E494" s="327">
        <v>0.73</v>
      </c>
      <c r="F494" s="315"/>
      <c r="G494" s="339">
        <f t="shared" si="52"/>
        <v>0</v>
      </c>
      <c r="H494" s="316"/>
      <c r="I494" s="66">
        <f t="shared" si="53"/>
        <v>0</v>
      </c>
      <c r="O494" s="66"/>
    </row>
    <row r="495" spans="1:15" ht="15.75" customHeight="1" x14ac:dyDescent="0.25">
      <c r="A495" s="156" t="s">
        <v>542</v>
      </c>
      <c r="B495" s="503"/>
      <c r="C495" s="503"/>
      <c r="D495" s="503"/>
      <c r="E495" s="327">
        <v>0.73</v>
      </c>
      <c r="F495" s="315"/>
      <c r="G495" s="339">
        <f t="shared" si="52"/>
        <v>0</v>
      </c>
      <c r="H495" s="316"/>
      <c r="I495" s="66">
        <f t="shared" si="53"/>
        <v>0</v>
      </c>
      <c r="O495" s="66"/>
    </row>
    <row r="496" spans="1:15" ht="15.75" customHeight="1" x14ac:dyDescent="0.25">
      <c r="A496" s="156" t="s">
        <v>543</v>
      </c>
      <c r="B496" s="503"/>
      <c r="C496" s="503"/>
      <c r="D496" s="503"/>
      <c r="E496" s="327">
        <v>0.73</v>
      </c>
      <c r="F496" s="315"/>
      <c r="G496" s="339">
        <f t="shared" si="52"/>
        <v>0</v>
      </c>
      <c r="H496" s="316"/>
      <c r="I496" s="66">
        <f t="shared" si="53"/>
        <v>0</v>
      </c>
      <c r="O496" s="66"/>
    </row>
    <row r="497" spans="1:15" ht="15.75" customHeight="1" x14ac:dyDescent="0.25">
      <c r="A497" s="156" t="s">
        <v>530</v>
      </c>
      <c r="B497" s="503"/>
      <c r="C497" s="503"/>
      <c r="D497" s="503"/>
      <c r="E497" s="327">
        <v>0.73</v>
      </c>
      <c r="F497" s="315"/>
      <c r="G497" s="339">
        <f t="shared" si="52"/>
        <v>0</v>
      </c>
      <c r="H497" s="316"/>
      <c r="I497" s="66">
        <f t="shared" si="53"/>
        <v>0</v>
      </c>
      <c r="O497" s="66"/>
    </row>
    <row r="498" spans="1:15" ht="15.75" customHeight="1" x14ac:dyDescent="0.25">
      <c r="A498" s="156" t="s">
        <v>532</v>
      </c>
      <c r="B498" s="503"/>
      <c r="C498" s="503"/>
      <c r="D498" s="503"/>
      <c r="E498" s="327">
        <v>0.73</v>
      </c>
      <c r="F498" s="315"/>
      <c r="G498" s="339">
        <f t="shared" si="52"/>
        <v>0</v>
      </c>
      <c r="H498" s="316"/>
      <c r="I498" s="66">
        <f t="shared" si="53"/>
        <v>0</v>
      </c>
      <c r="O498" s="66"/>
    </row>
    <row r="499" spans="1:15" ht="15.75" customHeight="1" x14ac:dyDescent="0.25">
      <c r="A499" s="156" t="s">
        <v>533</v>
      </c>
      <c r="B499" s="503"/>
      <c r="C499" s="503"/>
      <c r="D499" s="503"/>
      <c r="E499" s="327">
        <v>0.73</v>
      </c>
      <c r="F499" s="315"/>
      <c r="G499" s="339">
        <f t="shared" si="52"/>
        <v>0</v>
      </c>
      <c r="H499" s="316"/>
      <c r="I499" s="66">
        <f t="shared" si="53"/>
        <v>0</v>
      </c>
      <c r="O499" s="66"/>
    </row>
    <row r="500" spans="1:15" ht="15.75" customHeight="1" x14ac:dyDescent="0.25">
      <c r="A500" s="156" t="s">
        <v>534</v>
      </c>
      <c r="B500" s="503"/>
      <c r="C500" s="503"/>
      <c r="D500" s="503"/>
      <c r="E500" s="327">
        <v>0.73</v>
      </c>
      <c r="F500" s="315"/>
      <c r="G500" s="339">
        <f t="shared" si="52"/>
        <v>0</v>
      </c>
      <c r="H500" s="316"/>
      <c r="I500" s="66">
        <f t="shared" si="53"/>
        <v>0</v>
      </c>
      <c r="O500" s="66"/>
    </row>
    <row r="501" spans="1:15" ht="15.75" customHeight="1" x14ac:dyDescent="0.25">
      <c r="A501" s="156" t="s">
        <v>535</v>
      </c>
      <c r="B501" s="503"/>
      <c r="C501" s="503"/>
      <c r="D501" s="503"/>
      <c r="E501" s="327">
        <v>0.73</v>
      </c>
      <c r="F501" s="328"/>
      <c r="G501" s="339">
        <f t="shared" si="52"/>
        <v>0</v>
      </c>
      <c r="H501" s="316"/>
      <c r="I501" s="66">
        <f t="shared" si="53"/>
        <v>0</v>
      </c>
      <c r="O501" s="66"/>
    </row>
    <row r="502" spans="1:15" ht="15.75" customHeight="1" x14ac:dyDescent="0.25">
      <c r="A502" s="161" t="s">
        <v>536</v>
      </c>
      <c r="B502" s="592"/>
      <c r="C502" s="592"/>
      <c r="D502" s="592"/>
      <c r="E502" s="330">
        <v>0.73</v>
      </c>
      <c r="F502" s="331"/>
      <c r="G502" s="341">
        <f t="shared" si="52"/>
        <v>0</v>
      </c>
      <c r="H502" s="309"/>
      <c r="I502" s="66">
        <f t="shared" si="53"/>
        <v>0</v>
      </c>
      <c r="O502" s="66"/>
    </row>
    <row r="503" spans="1:15" ht="15.75" customHeight="1" x14ac:dyDescent="0.25">
      <c r="A503" s="265"/>
      <c r="B503" s="266"/>
      <c r="C503" s="266"/>
      <c r="D503" s="333"/>
      <c r="E503" s="321"/>
      <c r="F503" s="265"/>
      <c r="G503" s="334"/>
      <c r="H503" s="265"/>
      <c r="I503" s="66"/>
      <c r="O503" s="66"/>
    </row>
    <row r="504" spans="1:15" ht="15.75" customHeight="1" x14ac:dyDescent="0.25">
      <c r="O504" s="66"/>
    </row>
    <row r="505" spans="1:15" ht="15.75" hidden="1" customHeight="1" x14ac:dyDescent="0.3">
      <c r="A505" s="666" t="s">
        <v>719</v>
      </c>
      <c r="B505" s="471"/>
      <c r="C505" s="471"/>
      <c r="D505" s="471"/>
      <c r="E505" s="471"/>
      <c r="F505" s="471"/>
      <c r="G505" s="471"/>
      <c r="H505" s="486"/>
      <c r="O505" s="66"/>
    </row>
    <row r="506" spans="1:15" ht="15.75" hidden="1" customHeight="1" x14ac:dyDescent="0.25">
      <c r="A506" s="153" t="s">
        <v>27</v>
      </c>
      <c r="B506" s="154" t="s">
        <v>691</v>
      </c>
      <c r="C506" s="216" t="s">
        <v>551</v>
      </c>
      <c r="D506" s="216" t="s">
        <v>593</v>
      </c>
      <c r="E506" s="216" t="s">
        <v>720</v>
      </c>
      <c r="F506" s="216" t="s">
        <v>721</v>
      </c>
      <c r="G506" s="216" t="s">
        <v>722</v>
      </c>
      <c r="H506" s="155" t="s">
        <v>642</v>
      </c>
      <c r="O506" s="66"/>
    </row>
    <row r="507" spans="1:15" ht="15.75" hidden="1" customHeight="1" x14ac:dyDescent="0.25">
      <c r="A507" s="163" t="s">
        <v>538</v>
      </c>
      <c r="B507" s="157"/>
      <c r="C507" s="157"/>
      <c r="D507" s="157"/>
      <c r="E507" s="157"/>
      <c r="F507" s="157"/>
      <c r="G507" s="157" t="e">
        <f t="shared" ref="G507:G518" si="54">F507/E507</f>
        <v>#DIV/0!</v>
      </c>
      <c r="H507" s="159"/>
      <c r="O507" s="66"/>
    </row>
    <row r="508" spans="1:15" ht="15.75" hidden="1" customHeight="1" x14ac:dyDescent="0.25">
      <c r="A508" s="163" t="s">
        <v>539</v>
      </c>
      <c r="B508" s="157"/>
      <c r="C508" s="157"/>
      <c r="D508" s="157"/>
      <c r="E508" s="157"/>
      <c r="F508" s="157"/>
      <c r="G508" s="157" t="e">
        <f t="shared" si="54"/>
        <v>#DIV/0!</v>
      </c>
      <c r="H508" s="159"/>
      <c r="O508" s="66"/>
    </row>
    <row r="509" spans="1:15" ht="15.75" hidden="1" customHeight="1" x14ac:dyDescent="0.25">
      <c r="A509" s="163" t="s">
        <v>540</v>
      </c>
      <c r="B509" s="157"/>
      <c r="C509" s="157"/>
      <c r="D509" s="157"/>
      <c r="E509" s="157"/>
      <c r="F509" s="157"/>
      <c r="G509" s="157" t="e">
        <f t="shared" si="54"/>
        <v>#DIV/0!</v>
      </c>
      <c r="H509" s="159"/>
      <c r="O509" s="66"/>
    </row>
    <row r="510" spans="1:15" ht="15.75" hidden="1" customHeight="1" x14ac:dyDescent="0.25">
      <c r="A510" s="163" t="s">
        <v>541</v>
      </c>
      <c r="B510" s="157"/>
      <c r="C510" s="157"/>
      <c r="D510" s="157"/>
      <c r="E510" s="157"/>
      <c r="F510" s="157"/>
      <c r="G510" s="157" t="e">
        <f t="shared" si="54"/>
        <v>#DIV/0!</v>
      </c>
      <c r="H510" s="159"/>
      <c r="O510" s="66"/>
    </row>
    <row r="511" spans="1:15" ht="15.75" hidden="1" customHeight="1" x14ac:dyDescent="0.25">
      <c r="A511" s="163" t="s">
        <v>542</v>
      </c>
      <c r="B511" s="157"/>
      <c r="C511" s="157"/>
      <c r="D511" s="157"/>
      <c r="E511" s="157"/>
      <c r="F511" s="157"/>
      <c r="G511" s="157" t="e">
        <f t="shared" si="54"/>
        <v>#DIV/0!</v>
      </c>
      <c r="H511" s="159"/>
      <c r="O511" s="66"/>
    </row>
    <row r="512" spans="1:15" ht="15.75" hidden="1" customHeight="1" x14ac:dyDescent="0.25">
      <c r="A512" s="163" t="s">
        <v>543</v>
      </c>
      <c r="B512" s="157"/>
      <c r="C512" s="157"/>
      <c r="D512" s="157"/>
      <c r="E512" s="157"/>
      <c r="F512" s="157"/>
      <c r="G512" s="157" t="e">
        <f t="shared" si="54"/>
        <v>#DIV/0!</v>
      </c>
      <c r="H512" s="159"/>
      <c r="O512" s="66"/>
    </row>
    <row r="513" spans="1:15" ht="15.75" hidden="1" customHeight="1" x14ac:dyDescent="0.25">
      <c r="A513" s="163" t="s">
        <v>530</v>
      </c>
      <c r="B513" s="157"/>
      <c r="C513" s="157"/>
      <c r="D513" s="157"/>
      <c r="E513" s="157"/>
      <c r="F513" s="157"/>
      <c r="G513" s="157" t="e">
        <f t="shared" si="54"/>
        <v>#DIV/0!</v>
      </c>
      <c r="H513" s="159"/>
      <c r="O513" s="66"/>
    </row>
    <row r="514" spans="1:15" ht="15.75" hidden="1" customHeight="1" x14ac:dyDescent="0.25">
      <c r="A514" s="163" t="s">
        <v>532</v>
      </c>
      <c r="B514" s="157"/>
      <c r="C514" s="157"/>
      <c r="D514" s="157"/>
      <c r="E514" s="157"/>
      <c r="F514" s="157"/>
      <c r="G514" s="157" t="e">
        <f t="shared" si="54"/>
        <v>#DIV/0!</v>
      </c>
      <c r="H514" s="159"/>
      <c r="O514" s="66"/>
    </row>
    <row r="515" spans="1:15" ht="15.75" hidden="1" customHeight="1" x14ac:dyDescent="0.25">
      <c r="A515" s="163" t="s">
        <v>533</v>
      </c>
      <c r="B515" s="157"/>
      <c r="C515" s="157"/>
      <c r="D515" s="157"/>
      <c r="E515" s="157"/>
      <c r="F515" s="157"/>
      <c r="G515" s="157" t="e">
        <f t="shared" si="54"/>
        <v>#DIV/0!</v>
      </c>
      <c r="H515" s="159"/>
      <c r="O515" s="66"/>
    </row>
    <row r="516" spans="1:15" ht="15.75" hidden="1" customHeight="1" x14ac:dyDescent="0.25">
      <c r="A516" s="163" t="s">
        <v>534</v>
      </c>
      <c r="B516" s="157"/>
      <c r="C516" s="157"/>
      <c r="D516" s="157"/>
      <c r="E516" s="157"/>
      <c r="F516" s="157"/>
      <c r="G516" s="157" t="e">
        <f t="shared" si="54"/>
        <v>#DIV/0!</v>
      </c>
      <c r="H516" s="159"/>
      <c r="O516" s="66"/>
    </row>
    <row r="517" spans="1:15" ht="15.75" hidden="1" customHeight="1" x14ac:dyDescent="0.25">
      <c r="A517" s="163" t="s">
        <v>535</v>
      </c>
      <c r="B517" s="157"/>
      <c r="C517" s="157"/>
      <c r="D517" s="157"/>
      <c r="E517" s="157"/>
      <c r="F517" s="157"/>
      <c r="G517" s="157" t="e">
        <f t="shared" si="54"/>
        <v>#DIV/0!</v>
      </c>
      <c r="H517" s="159"/>
      <c r="O517" s="66"/>
    </row>
    <row r="518" spans="1:15" ht="15.75" hidden="1" customHeight="1" x14ac:dyDescent="0.25">
      <c r="A518" s="165" t="s">
        <v>536</v>
      </c>
      <c r="B518" s="167"/>
      <c r="C518" s="167"/>
      <c r="D518" s="167"/>
      <c r="E518" s="167"/>
      <c r="F518" s="167"/>
      <c r="G518" s="167" t="e">
        <f t="shared" si="54"/>
        <v>#DIV/0!</v>
      </c>
      <c r="H518" s="184"/>
      <c r="O518" s="66"/>
    </row>
    <row r="519" spans="1:15" ht="15.75" customHeight="1" x14ac:dyDescent="0.25">
      <c r="O519" s="66"/>
    </row>
    <row r="520" spans="1:15" ht="15.75" hidden="1" customHeight="1" x14ac:dyDescent="0.3">
      <c r="A520" s="666" t="s">
        <v>719</v>
      </c>
      <c r="B520" s="471"/>
      <c r="C520" s="471"/>
      <c r="D520" s="471"/>
      <c r="E520" s="471"/>
      <c r="F520" s="471"/>
      <c r="G520" s="471"/>
      <c r="H520" s="486"/>
      <c r="O520" s="66"/>
    </row>
    <row r="521" spans="1:15" ht="15.75" hidden="1" customHeight="1" x14ac:dyDescent="0.25">
      <c r="A521" s="153" t="s">
        <v>28</v>
      </c>
      <c r="B521" s="154" t="s">
        <v>691</v>
      </c>
      <c r="C521" s="216" t="s">
        <v>551</v>
      </c>
      <c r="D521" s="216" t="s">
        <v>613</v>
      </c>
      <c r="E521" s="216" t="s">
        <v>736</v>
      </c>
      <c r="F521" s="216" t="s">
        <v>737</v>
      </c>
      <c r="G521" s="216" t="s">
        <v>738</v>
      </c>
      <c r="H521" s="155" t="s">
        <v>642</v>
      </c>
      <c r="O521" s="66"/>
    </row>
    <row r="522" spans="1:15" ht="15.75" hidden="1" customHeight="1" x14ac:dyDescent="0.25">
      <c r="A522" s="163" t="s">
        <v>538</v>
      </c>
      <c r="B522" s="157"/>
      <c r="C522" s="157"/>
      <c r="D522" s="157"/>
      <c r="E522" s="157"/>
      <c r="F522" s="157"/>
      <c r="G522" s="157" t="e">
        <f t="shared" ref="G522:G533" si="55">F522/E522</f>
        <v>#DIV/0!</v>
      </c>
      <c r="H522" s="159"/>
      <c r="O522" s="66"/>
    </row>
    <row r="523" spans="1:15" ht="15.75" hidden="1" customHeight="1" x14ac:dyDescent="0.25">
      <c r="A523" s="163" t="s">
        <v>539</v>
      </c>
      <c r="B523" s="157"/>
      <c r="C523" s="157"/>
      <c r="D523" s="157"/>
      <c r="E523" s="157"/>
      <c r="F523" s="157"/>
      <c r="G523" s="157" t="e">
        <f t="shared" si="55"/>
        <v>#DIV/0!</v>
      </c>
      <c r="H523" s="159"/>
      <c r="O523" s="66"/>
    </row>
    <row r="524" spans="1:15" ht="15.75" hidden="1" customHeight="1" x14ac:dyDescent="0.25">
      <c r="A524" s="163" t="s">
        <v>540</v>
      </c>
      <c r="B524" s="157"/>
      <c r="C524" s="157"/>
      <c r="D524" s="157"/>
      <c r="E524" s="157"/>
      <c r="F524" s="157"/>
      <c r="G524" s="157" t="e">
        <f t="shared" si="55"/>
        <v>#DIV/0!</v>
      </c>
      <c r="H524" s="159"/>
      <c r="O524" s="66"/>
    </row>
    <row r="525" spans="1:15" ht="15.75" hidden="1" customHeight="1" x14ac:dyDescent="0.25">
      <c r="A525" s="163" t="s">
        <v>541</v>
      </c>
      <c r="B525" s="157"/>
      <c r="C525" s="157"/>
      <c r="D525" s="157"/>
      <c r="E525" s="157"/>
      <c r="F525" s="157"/>
      <c r="G525" s="157" t="e">
        <f t="shared" si="55"/>
        <v>#DIV/0!</v>
      </c>
      <c r="H525" s="159"/>
      <c r="O525" s="66"/>
    </row>
    <row r="526" spans="1:15" ht="15.75" hidden="1" customHeight="1" x14ac:dyDescent="0.25">
      <c r="A526" s="163" t="s">
        <v>542</v>
      </c>
      <c r="B526" s="157"/>
      <c r="C526" s="157"/>
      <c r="D526" s="157"/>
      <c r="E526" s="157"/>
      <c r="F526" s="157"/>
      <c r="G526" s="157" t="e">
        <f t="shared" si="55"/>
        <v>#DIV/0!</v>
      </c>
      <c r="H526" s="159"/>
      <c r="O526" s="66"/>
    </row>
    <row r="527" spans="1:15" ht="15.75" hidden="1" customHeight="1" x14ac:dyDescent="0.25">
      <c r="A527" s="163" t="s">
        <v>543</v>
      </c>
      <c r="B527" s="157"/>
      <c r="C527" s="157"/>
      <c r="D527" s="157"/>
      <c r="E527" s="157"/>
      <c r="F527" s="157"/>
      <c r="G527" s="157" t="e">
        <f t="shared" si="55"/>
        <v>#DIV/0!</v>
      </c>
      <c r="H527" s="159"/>
      <c r="O527" s="66"/>
    </row>
    <row r="528" spans="1:15" ht="15.75" hidden="1" customHeight="1" x14ac:dyDescent="0.25">
      <c r="A528" s="163" t="s">
        <v>530</v>
      </c>
      <c r="B528" s="157"/>
      <c r="C528" s="157"/>
      <c r="D528" s="157"/>
      <c r="E528" s="157"/>
      <c r="F528" s="157"/>
      <c r="G528" s="157" t="e">
        <f t="shared" si="55"/>
        <v>#DIV/0!</v>
      </c>
      <c r="H528" s="159"/>
      <c r="O528" s="66"/>
    </row>
    <row r="529" spans="1:15" ht="15.75" hidden="1" customHeight="1" x14ac:dyDescent="0.25">
      <c r="A529" s="163" t="s">
        <v>532</v>
      </c>
      <c r="B529" s="157"/>
      <c r="C529" s="157"/>
      <c r="D529" s="157"/>
      <c r="E529" s="157"/>
      <c r="F529" s="157"/>
      <c r="G529" s="157" t="e">
        <f t="shared" si="55"/>
        <v>#DIV/0!</v>
      </c>
      <c r="H529" s="159"/>
      <c r="O529" s="66"/>
    </row>
    <row r="530" spans="1:15" ht="15.75" hidden="1" customHeight="1" x14ac:dyDescent="0.25">
      <c r="A530" s="163" t="s">
        <v>533</v>
      </c>
      <c r="B530" s="157"/>
      <c r="C530" s="157"/>
      <c r="D530" s="157"/>
      <c r="E530" s="157"/>
      <c r="F530" s="157"/>
      <c r="G530" s="157" t="e">
        <f t="shared" si="55"/>
        <v>#DIV/0!</v>
      </c>
      <c r="H530" s="159"/>
      <c r="O530" s="66"/>
    </row>
    <row r="531" spans="1:15" ht="15.75" hidden="1" customHeight="1" x14ac:dyDescent="0.25">
      <c r="A531" s="163" t="s">
        <v>534</v>
      </c>
      <c r="B531" s="157"/>
      <c r="C531" s="157"/>
      <c r="D531" s="157"/>
      <c r="E531" s="157"/>
      <c r="F531" s="157"/>
      <c r="G531" s="157" t="e">
        <f t="shared" si="55"/>
        <v>#DIV/0!</v>
      </c>
      <c r="H531" s="159"/>
      <c r="O531" s="66"/>
    </row>
    <row r="532" spans="1:15" ht="15.75" hidden="1" customHeight="1" x14ac:dyDescent="0.25">
      <c r="A532" s="163" t="s">
        <v>535</v>
      </c>
      <c r="B532" s="157"/>
      <c r="C532" s="157"/>
      <c r="D532" s="157"/>
      <c r="E532" s="157"/>
      <c r="F532" s="157"/>
      <c r="G532" s="157" t="e">
        <f t="shared" si="55"/>
        <v>#DIV/0!</v>
      </c>
      <c r="H532" s="159"/>
      <c r="O532" s="66"/>
    </row>
    <row r="533" spans="1:15" ht="15.75" hidden="1" customHeight="1" x14ac:dyDescent="0.25">
      <c r="A533" s="165" t="s">
        <v>536</v>
      </c>
      <c r="B533" s="167"/>
      <c r="C533" s="167"/>
      <c r="D533" s="167"/>
      <c r="E533" s="167"/>
      <c r="F533" s="167"/>
      <c r="G533" s="167" t="e">
        <f t="shared" si="55"/>
        <v>#DIV/0!</v>
      </c>
      <c r="H533" s="184"/>
      <c r="O533" s="66"/>
    </row>
    <row r="534" spans="1:15" ht="15.75" hidden="1" customHeight="1" x14ac:dyDescent="0.25">
      <c r="O534" s="66"/>
    </row>
    <row r="535" spans="1:15" ht="15.75" hidden="1" customHeight="1" x14ac:dyDescent="0.3">
      <c r="A535" s="666" t="s">
        <v>735</v>
      </c>
      <c r="B535" s="471"/>
      <c r="C535" s="471"/>
      <c r="D535" s="471"/>
      <c r="E535" s="471"/>
      <c r="F535" s="471"/>
      <c r="G535" s="471"/>
      <c r="H535" s="486"/>
      <c r="O535" s="66"/>
    </row>
    <row r="536" spans="1:15" ht="15.75" hidden="1" customHeight="1" x14ac:dyDescent="0.25">
      <c r="A536" s="153" t="s">
        <v>28</v>
      </c>
      <c r="B536" s="154" t="s">
        <v>691</v>
      </c>
      <c r="C536" s="216" t="s">
        <v>551</v>
      </c>
      <c r="D536" s="216" t="s">
        <v>613</v>
      </c>
      <c r="E536" s="216" t="s">
        <v>736</v>
      </c>
      <c r="F536" s="216" t="s">
        <v>737</v>
      </c>
      <c r="G536" s="216" t="s">
        <v>738</v>
      </c>
      <c r="H536" s="155" t="s">
        <v>642</v>
      </c>
      <c r="O536" s="66"/>
    </row>
    <row r="537" spans="1:15" ht="15.75" hidden="1" customHeight="1" x14ac:dyDescent="0.25">
      <c r="A537" s="163" t="s">
        <v>538</v>
      </c>
      <c r="B537" s="157"/>
      <c r="C537" s="157"/>
      <c r="D537" s="157"/>
      <c r="E537" s="157"/>
      <c r="F537" s="157"/>
      <c r="G537" s="157" t="e">
        <f t="shared" ref="G537:G548" si="56">F537/E537</f>
        <v>#DIV/0!</v>
      </c>
      <c r="H537" s="159"/>
      <c r="O537" s="66"/>
    </row>
    <row r="538" spans="1:15" ht="15.75" hidden="1" customHeight="1" x14ac:dyDescent="0.25">
      <c r="A538" s="163" t="s">
        <v>539</v>
      </c>
      <c r="B538" s="157"/>
      <c r="C538" s="157"/>
      <c r="D538" s="157"/>
      <c r="E538" s="157"/>
      <c r="F538" s="157"/>
      <c r="G538" s="157" t="e">
        <f t="shared" si="56"/>
        <v>#DIV/0!</v>
      </c>
      <c r="H538" s="159"/>
      <c r="O538" s="66"/>
    </row>
    <row r="539" spans="1:15" ht="15.75" hidden="1" customHeight="1" x14ac:dyDescent="0.25">
      <c r="A539" s="163" t="s">
        <v>540</v>
      </c>
      <c r="B539" s="157"/>
      <c r="C539" s="157"/>
      <c r="D539" s="157"/>
      <c r="E539" s="157"/>
      <c r="F539" s="157"/>
      <c r="G539" s="157" t="e">
        <f t="shared" si="56"/>
        <v>#DIV/0!</v>
      </c>
      <c r="H539" s="159"/>
      <c r="O539" s="66"/>
    </row>
    <row r="540" spans="1:15" ht="15.75" hidden="1" customHeight="1" x14ac:dyDescent="0.25">
      <c r="A540" s="163" t="s">
        <v>541</v>
      </c>
      <c r="B540" s="157"/>
      <c r="C540" s="157"/>
      <c r="D540" s="157"/>
      <c r="E540" s="157"/>
      <c r="F540" s="157"/>
      <c r="G540" s="157" t="e">
        <f t="shared" si="56"/>
        <v>#DIV/0!</v>
      </c>
      <c r="H540" s="159"/>
      <c r="O540" s="66"/>
    </row>
    <row r="541" spans="1:15" ht="15.75" hidden="1" customHeight="1" x14ac:dyDescent="0.25">
      <c r="A541" s="163" t="s">
        <v>542</v>
      </c>
      <c r="B541" s="157"/>
      <c r="C541" s="157"/>
      <c r="D541" s="157"/>
      <c r="E541" s="157"/>
      <c r="F541" s="157"/>
      <c r="G541" s="157" t="e">
        <f t="shared" si="56"/>
        <v>#DIV/0!</v>
      </c>
      <c r="H541" s="159"/>
      <c r="O541" s="66"/>
    </row>
    <row r="542" spans="1:15" ht="15.75" hidden="1" customHeight="1" x14ac:dyDescent="0.25">
      <c r="A542" s="163" t="s">
        <v>543</v>
      </c>
      <c r="B542" s="157"/>
      <c r="C542" s="157"/>
      <c r="D542" s="157"/>
      <c r="E542" s="157"/>
      <c r="F542" s="157"/>
      <c r="G542" s="157" t="e">
        <f t="shared" si="56"/>
        <v>#DIV/0!</v>
      </c>
      <c r="H542" s="159"/>
      <c r="O542" s="66"/>
    </row>
    <row r="543" spans="1:15" ht="15.75" hidden="1" customHeight="1" x14ac:dyDescent="0.25">
      <c r="A543" s="163" t="s">
        <v>530</v>
      </c>
      <c r="B543" s="157"/>
      <c r="C543" s="157"/>
      <c r="D543" s="157"/>
      <c r="E543" s="157"/>
      <c r="F543" s="157"/>
      <c r="G543" s="157" t="e">
        <f t="shared" si="56"/>
        <v>#DIV/0!</v>
      </c>
      <c r="H543" s="159"/>
      <c r="O543" s="66"/>
    </row>
    <row r="544" spans="1:15" ht="15.75" hidden="1" customHeight="1" x14ac:dyDescent="0.25">
      <c r="A544" s="163" t="s">
        <v>532</v>
      </c>
      <c r="B544" s="157"/>
      <c r="C544" s="157"/>
      <c r="D544" s="157"/>
      <c r="E544" s="157"/>
      <c r="F544" s="157"/>
      <c r="G544" s="157" t="e">
        <f t="shared" si="56"/>
        <v>#DIV/0!</v>
      </c>
      <c r="H544" s="159"/>
      <c r="O544" s="66"/>
    </row>
    <row r="545" spans="1:15" ht="15.75" hidden="1" customHeight="1" x14ac:dyDescent="0.25">
      <c r="A545" s="163" t="s">
        <v>533</v>
      </c>
      <c r="B545" s="157"/>
      <c r="C545" s="157"/>
      <c r="D545" s="157"/>
      <c r="E545" s="157"/>
      <c r="F545" s="157"/>
      <c r="G545" s="157" t="e">
        <f t="shared" si="56"/>
        <v>#DIV/0!</v>
      </c>
      <c r="H545" s="159"/>
      <c r="O545" s="66"/>
    </row>
    <row r="546" spans="1:15" ht="15.75" hidden="1" customHeight="1" x14ac:dyDescent="0.25">
      <c r="A546" s="163" t="s">
        <v>534</v>
      </c>
      <c r="B546" s="157"/>
      <c r="C546" s="157"/>
      <c r="D546" s="157"/>
      <c r="E546" s="157"/>
      <c r="F546" s="157"/>
      <c r="G546" s="157" t="e">
        <f t="shared" si="56"/>
        <v>#DIV/0!</v>
      </c>
      <c r="H546" s="159"/>
      <c r="O546" s="66"/>
    </row>
    <row r="547" spans="1:15" ht="15.75" hidden="1" customHeight="1" x14ac:dyDescent="0.25">
      <c r="A547" s="163" t="s">
        <v>535</v>
      </c>
      <c r="B547" s="157"/>
      <c r="C547" s="157"/>
      <c r="D547" s="157"/>
      <c r="E547" s="157"/>
      <c r="F547" s="157"/>
      <c r="G547" s="157" t="e">
        <f t="shared" si="56"/>
        <v>#DIV/0!</v>
      </c>
      <c r="H547" s="159"/>
      <c r="O547" s="66"/>
    </row>
    <row r="548" spans="1:15" ht="15.75" hidden="1" customHeight="1" x14ac:dyDescent="0.25">
      <c r="A548" s="165" t="s">
        <v>536</v>
      </c>
      <c r="B548" s="167"/>
      <c r="C548" s="167"/>
      <c r="D548" s="167"/>
      <c r="E548" s="167"/>
      <c r="F548" s="167"/>
      <c r="G548" s="167" t="e">
        <f t="shared" si="56"/>
        <v>#DIV/0!</v>
      </c>
      <c r="H548" s="184"/>
      <c r="O548" s="66"/>
    </row>
    <row r="549" spans="1:15" ht="15.75" hidden="1" customHeight="1" x14ac:dyDescent="0.25">
      <c r="O549" s="66"/>
    </row>
    <row r="550" spans="1:15" ht="15.75" hidden="1" customHeight="1" x14ac:dyDescent="0.3">
      <c r="A550" s="666" t="s">
        <v>749</v>
      </c>
      <c r="B550" s="471"/>
      <c r="C550" s="471"/>
      <c r="D550" s="471"/>
      <c r="E550" s="471"/>
      <c r="F550" s="471"/>
      <c r="G550" s="471"/>
      <c r="H550" s="486"/>
      <c r="O550" s="66"/>
    </row>
    <row r="551" spans="1:15" ht="63.75" hidden="1" customHeight="1" x14ac:dyDescent="0.25">
      <c r="A551" s="153" t="s">
        <v>29</v>
      </c>
      <c r="B551" s="154" t="s">
        <v>691</v>
      </c>
      <c r="C551" s="216" t="s">
        <v>551</v>
      </c>
      <c r="D551" s="216" t="s">
        <v>631</v>
      </c>
      <c r="E551" s="216" t="s">
        <v>750</v>
      </c>
      <c r="F551" s="216" t="s">
        <v>751</v>
      </c>
      <c r="G551" s="216" t="s">
        <v>752</v>
      </c>
      <c r="H551" s="155" t="s">
        <v>642</v>
      </c>
      <c r="O551" s="66"/>
    </row>
    <row r="552" spans="1:15" ht="15.75" hidden="1" customHeight="1" x14ac:dyDescent="0.25">
      <c r="A552" s="163" t="s">
        <v>538</v>
      </c>
      <c r="B552" s="157"/>
      <c r="C552" s="157"/>
      <c r="D552" s="157"/>
      <c r="E552" s="157"/>
      <c r="F552" s="157"/>
      <c r="G552" s="157" t="e">
        <f t="shared" ref="G552:G563" si="57">F552/E552</f>
        <v>#DIV/0!</v>
      </c>
      <c r="H552" s="159"/>
      <c r="O552" s="66"/>
    </row>
    <row r="553" spans="1:15" ht="15.75" hidden="1" customHeight="1" x14ac:dyDescent="0.25">
      <c r="A553" s="163" t="s">
        <v>539</v>
      </c>
      <c r="B553" s="157"/>
      <c r="C553" s="157"/>
      <c r="D553" s="157"/>
      <c r="E553" s="157"/>
      <c r="F553" s="157"/>
      <c r="G553" s="157" t="e">
        <f t="shared" si="57"/>
        <v>#DIV/0!</v>
      </c>
      <c r="H553" s="159"/>
      <c r="O553" s="66"/>
    </row>
    <row r="554" spans="1:15" ht="15.75" hidden="1" customHeight="1" x14ac:dyDescent="0.25">
      <c r="A554" s="163" t="s">
        <v>540</v>
      </c>
      <c r="B554" s="157"/>
      <c r="C554" s="157"/>
      <c r="D554" s="157"/>
      <c r="E554" s="157"/>
      <c r="F554" s="157"/>
      <c r="G554" s="157" t="e">
        <f t="shared" si="57"/>
        <v>#DIV/0!</v>
      </c>
      <c r="H554" s="159"/>
      <c r="O554" s="66"/>
    </row>
    <row r="555" spans="1:15" ht="15.75" hidden="1" customHeight="1" x14ac:dyDescent="0.25">
      <c r="A555" s="163" t="s">
        <v>541</v>
      </c>
      <c r="B555" s="157"/>
      <c r="C555" s="157"/>
      <c r="D555" s="157"/>
      <c r="E555" s="157"/>
      <c r="F555" s="157"/>
      <c r="G555" s="157" t="e">
        <f t="shared" si="57"/>
        <v>#DIV/0!</v>
      </c>
      <c r="H555" s="159"/>
      <c r="O555" s="66"/>
    </row>
    <row r="556" spans="1:15" ht="15.75" hidden="1" customHeight="1" x14ac:dyDescent="0.25">
      <c r="A556" s="163" t="s">
        <v>542</v>
      </c>
      <c r="B556" s="157"/>
      <c r="C556" s="157"/>
      <c r="D556" s="157"/>
      <c r="E556" s="157"/>
      <c r="F556" s="157"/>
      <c r="G556" s="157" t="e">
        <f t="shared" si="57"/>
        <v>#DIV/0!</v>
      </c>
      <c r="H556" s="159"/>
      <c r="O556" s="66"/>
    </row>
    <row r="557" spans="1:15" ht="15.75" hidden="1" customHeight="1" x14ac:dyDescent="0.25">
      <c r="A557" s="163" t="s">
        <v>543</v>
      </c>
      <c r="B557" s="157"/>
      <c r="C557" s="157"/>
      <c r="D557" s="157"/>
      <c r="E557" s="157"/>
      <c r="F557" s="157"/>
      <c r="G557" s="157" t="e">
        <f t="shared" si="57"/>
        <v>#DIV/0!</v>
      </c>
      <c r="H557" s="159"/>
      <c r="O557" s="66"/>
    </row>
    <row r="558" spans="1:15" ht="15.75" hidden="1" customHeight="1" x14ac:dyDescent="0.25">
      <c r="A558" s="163" t="s">
        <v>530</v>
      </c>
      <c r="B558" s="157"/>
      <c r="C558" s="157"/>
      <c r="D558" s="157"/>
      <c r="E558" s="157"/>
      <c r="F558" s="157"/>
      <c r="G558" s="157" t="e">
        <f t="shared" si="57"/>
        <v>#DIV/0!</v>
      </c>
      <c r="H558" s="159"/>
      <c r="O558" s="66"/>
    </row>
    <row r="559" spans="1:15" ht="15.75" hidden="1" customHeight="1" x14ac:dyDescent="0.25">
      <c r="A559" s="163" t="s">
        <v>532</v>
      </c>
      <c r="B559" s="157"/>
      <c r="C559" s="157"/>
      <c r="D559" s="157"/>
      <c r="E559" s="157"/>
      <c r="F559" s="157"/>
      <c r="G559" s="157" t="e">
        <f t="shared" si="57"/>
        <v>#DIV/0!</v>
      </c>
      <c r="H559" s="159"/>
      <c r="O559" s="66"/>
    </row>
    <row r="560" spans="1:15" ht="15.75" hidden="1" customHeight="1" x14ac:dyDescent="0.25">
      <c r="A560" s="163" t="s">
        <v>533</v>
      </c>
      <c r="B560" s="157"/>
      <c r="C560" s="157"/>
      <c r="D560" s="157"/>
      <c r="E560" s="157"/>
      <c r="F560" s="157"/>
      <c r="G560" s="157" t="e">
        <f t="shared" si="57"/>
        <v>#DIV/0!</v>
      </c>
      <c r="H560" s="159"/>
      <c r="O560" s="66"/>
    </row>
    <row r="561" spans="1:37" ht="15.75" hidden="1" customHeight="1" x14ac:dyDescent="0.25">
      <c r="A561" s="163" t="s">
        <v>534</v>
      </c>
      <c r="B561" s="157"/>
      <c r="C561" s="157"/>
      <c r="D561" s="157"/>
      <c r="E561" s="157"/>
      <c r="F561" s="157"/>
      <c r="G561" s="157" t="e">
        <f t="shared" si="57"/>
        <v>#DIV/0!</v>
      </c>
      <c r="H561" s="159"/>
      <c r="O561" s="66"/>
    </row>
    <row r="562" spans="1:37" ht="15.75" hidden="1" customHeight="1" x14ac:dyDescent="0.25">
      <c r="A562" s="163" t="s">
        <v>535</v>
      </c>
      <c r="B562" s="157"/>
      <c r="C562" s="157"/>
      <c r="D562" s="157"/>
      <c r="E562" s="157"/>
      <c r="F562" s="157"/>
      <c r="G562" s="157" t="e">
        <f t="shared" si="57"/>
        <v>#DIV/0!</v>
      </c>
      <c r="H562" s="159"/>
      <c r="O562" s="66"/>
    </row>
    <row r="563" spans="1:37" ht="15.75" hidden="1" customHeight="1" x14ac:dyDescent="0.25">
      <c r="A563" s="165" t="s">
        <v>536</v>
      </c>
      <c r="B563" s="167"/>
      <c r="C563" s="167"/>
      <c r="D563" s="167"/>
      <c r="E563" s="167"/>
      <c r="F563" s="167"/>
      <c r="G563" s="167" t="e">
        <f t="shared" si="57"/>
        <v>#DIV/0!</v>
      </c>
      <c r="H563" s="184"/>
      <c r="O563" s="66"/>
    </row>
    <row r="564" spans="1:37" ht="26.25" customHeight="1" x14ac:dyDescent="0.25">
      <c r="A564" s="140" t="s">
        <v>188</v>
      </c>
      <c r="B564" s="135"/>
      <c r="C564" s="135"/>
      <c r="D564" s="135"/>
      <c r="E564" s="136"/>
      <c r="F564" s="136"/>
      <c r="G564" s="136"/>
      <c r="H564" s="136"/>
      <c r="I564" s="136"/>
      <c r="J564" s="136"/>
      <c r="K564" s="136"/>
      <c r="L564" s="136"/>
      <c r="M564" s="136"/>
      <c r="N564" s="136"/>
      <c r="O564" s="343"/>
      <c r="P564" s="136"/>
      <c r="Q564" s="136"/>
      <c r="R564" s="136"/>
      <c r="S564" s="136"/>
      <c r="T564" s="136"/>
      <c r="U564" s="136"/>
      <c r="V564" s="136"/>
      <c r="W564" s="136"/>
      <c r="X564" s="135"/>
      <c r="Y564" s="135"/>
      <c r="Z564" s="135"/>
      <c r="AA564" s="135"/>
      <c r="AB564" s="135"/>
      <c r="AC564" s="135"/>
      <c r="AD564" s="141"/>
      <c r="AE564" s="141"/>
      <c r="AF564" s="141"/>
      <c r="AG564" s="141"/>
      <c r="AH564" s="141"/>
      <c r="AI564" s="141"/>
      <c r="AJ564" s="142"/>
      <c r="AK564" s="142"/>
    </row>
    <row r="565" spans="1:37" ht="26.25" customHeight="1" x14ac:dyDescent="0.25">
      <c r="A565" s="144" t="s">
        <v>189</v>
      </c>
      <c r="B565" s="655" t="s">
        <v>190</v>
      </c>
      <c r="C565" s="462"/>
      <c r="D565" s="463"/>
      <c r="E565" s="657" t="s">
        <v>191</v>
      </c>
      <c r="F565" s="462"/>
      <c r="G565" s="462"/>
      <c r="H565" s="462"/>
      <c r="I565" s="462"/>
      <c r="J565" s="462"/>
      <c r="K565" s="462"/>
      <c r="L565" s="462"/>
      <c r="M565" s="462"/>
      <c r="N565" s="662"/>
      <c r="O565" s="138"/>
      <c r="P565" s="135"/>
      <c r="Q565" s="135"/>
      <c r="R565" s="135"/>
      <c r="S565" s="135"/>
      <c r="T565" s="135"/>
      <c r="U565" s="135"/>
      <c r="V565" s="135"/>
      <c r="W565" s="135"/>
      <c r="X565" s="135"/>
      <c r="Y565" s="135"/>
      <c r="Z565" s="135"/>
      <c r="AA565" s="135"/>
      <c r="AB565" s="135"/>
      <c r="AC565" s="135"/>
      <c r="AD565" s="141"/>
      <c r="AE565" s="141"/>
      <c r="AF565" s="141"/>
      <c r="AG565" s="141"/>
      <c r="AH565" s="141"/>
      <c r="AI565" s="141"/>
      <c r="AJ565" s="142"/>
      <c r="AK565" s="142"/>
    </row>
    <row r="566" spans="1:37" ht="43.5" customHeight="1" x14ac:dyDescent="0.25">
      <c r="A566" s="145">
        <v>12</v>
      </c>
      <c r="B566" s="653" t="s">
        <v>831</v>
      </c>
      <c r="C566" s="462"/>
      <c r="D566" s="463"/>
      <c r="E566" s="691" t="s">
        <v>832</v>
      </c>
      <c r="F566" s="462"/>
      <c r="G566" s="462"/>
      <c r="H566" s="462"/>
      <c r="I566" s="462"/>
      <c r="J566" s="462"/>
      <c r="K566" s="462"/>
      <c r="L566" s="462"/>
      <c r="M566" s="462"/>
      <c r="N566" s="462"/>
      <c r="O566" s="138"/>
      <c r="P566" s="135"/>
      <c r="Q566" s="135"/>
      <c r="R566" s="135"/>
      <c r="S566" s="135"/>
      <c r="T566" s="135"/>
      <c r="U566" s="135"/>
      <c r="V566" s="135"/>
      <c r="W566" s="135"/>
      <c r="X566" s="135"/>
      <c r="Y566" s="135"/>
      <c r="Z566" s="135"/>
      <c r="AA566" s="135"/>
      <c r="AB566" s="135"/>
      <c r="AC566" s="135"/>
      <c r="AD566" s="135"/>
      <c r="AE566" s="135"/>
      <c r="AF566" s="135"/>
      <c r="AG566" s="135"/>
      <c r="AH566" s="135"/>
      <c r="AI566" s="135"/>
      <c r="AJ566" s="139"/>
      <c r="AK566" s="139"/>
    </row>
    <row r="567" spans="1:37" ht="15.75" customHeight="1" x14ac:dyDescent="0.25">
      <c r="A567" s="145">
        <v>13</v>
      </c>
      <c r="B567" s="653" t="s">
        <v>192</v>
      </c>
      <c r="C567" s="462"/>
      <c r="D567" s="463"/>
      <c r="E567" s="691" t="s">
        <v>193</v>
      </c>
      <c r="F567" s="462"/>
      <c r="G567" s="462"/>
      <c r="H567" s="462"/>
      <c r="I567" s="462"/>
      <c r="J567" s="462"/>
      <c r="K567" s="462"/>
      <c r="L567" s="462"/>
      <c r="M567" s="462"/>
      <c r="N567" s="462"/>
      <c r="O567" s="66"/>
    </row>
  </sheetData>
  <mergeCells count="167">
    <mergeCell ref="A34:A38"/>
    <mergeCell ref="A42:A49"/>
    <mergeCell ref="B191:B202"/>
    <mergeCell ref="C191:C202"/>
    <mergeCell ref="A5:B5"/>
    <mergeCell ref="A1:B3"/>
    <mergeCell ref="A19:A23"/>
    <mergeCell ref="C136:C141"/>
    <mergeCell ref="C127:C132"/>
    <mergeCell ref="C5:N5"/>
    <mergeCell ref="A7:H7"/>
    <mergeCell ref="A9:A13"/>
    <mergeCell ref="F9:F13"/>
    <mergeCell ref="F176:F187"/>
    <mergeCell ref="G176:G187"/>
    <mergeCell ref="F191:F202"/>
    <mergeCell ref="G191:G202"/>
    <mergeCell ref="A144:N144"/>
    <mergeCell ref="B146:B157"/>
    <mergeCell ref="C146:C157"/>
    <mergeCell ref="A107:N107"/>
    <mergeCell ref="G9:G13"/>
    <mergeCell ref="H9:H13"/>
    <mergeCell ref="C1:N1"/>
    <mergeCell ref="C461:C472"/>
    <mergeCell ref="D461:D472"/>
    <mergeCell ref="B476:B487"/>
    <mergeCell ref="C476:C487"/>
    <mergeCell ref="A535:H535"/>
    <mergeCell ref="A505:H505"/>
    <mergeCell ref="A520:H520"/>
    <mergeCell ref="A550:H550"/>
    <mergeCell ref="C418:C423"/>
    <mergeCell ref="D418:D423"/>
    <mergeCell ref="B446:B457"/>
    <mergeCell ref="B461:B472"/>
    <mergeCell ref="D436:D441"/>
    <mergeCell ref="B436:B441"/>
    <mergeCell ref="G19:G23"/>
    <mergeCell ref="H19:H23"/>
    <mergeCell ref="E42:E49"/>
    <mergeCell ref="F42:F49"/>
    <mergeCell ref="G42:G49"/>
    <mergeCell ref="H42:H49"/>
    <mergeCell ref="B136:B141"/>
    <mergeCell ref="B127:B132"/>
    <mergeCell ref="B354:B365"/>
    <mergeCell ref="C354:C365"/>
    <mergeCell ref="E34:E38"/>
    <mergeCell ref="F34:F38"/>
    <mergeCell ref="F109:F114"/>
    <mergeCell ref="G109:G114"/>
    <mergeCell ref="D136:D141"/>
    <mergeCell ref="E136:E141"/>
    <mergeCell ref="F136:F141"/>
    <mergeCell ref="G136:G141"/>
    <mergeCell ref="D127:D132"/>
    <mergeCell ref="E127:E132"/>
    <mergeCell ref="F127:F132"/>
    <mergeCell ref="G127:G132"/>
    <mergeCell ref="A223:N223"/>
    <mergeCell ref="A238:N238"/>
    <mergeCell ref="A253:N253"/>
    <mergeCell ref="C409:C414"/>
    <mergeCell ref="D409:D414"/>
    <mergeCell ref="C324:C335"/>
    <mergeCell ref="D324:D335"/>
    <mergeCell ref="B339:B350"/>
    <mergeCell ref="C339:C350"/>
    <mergeCell ref="D339:D350"/>
    <mergeCell ref="B427:B432"/>
    <mergeCell ref="A392:G392"/>
    <mergeCell ref="A407:H407"/>
    <mergeCell ref="A29:A33"/>
    <mergeCell ref="E29:E33"/>
    <mergeCell ref="F29:F33"/>
    <mergeCell ref="G29:G33"/>
    <mergeCell ref="B567:D567"/>
    <mergeCell ref="B565:D565"/>
    <mergeCell ref="B566:D566"/>
    <mergeCell ref="C427:C432"/>
    <mergeCell ref="D427:D432"/>
    <mergeCell ref="D191:D202"/>
    <mergeCell ref="E191:E202"/>
    <mergeCell ref="B280:B285"/>
    <mergeCell ref="C280:C285"/>
    <mergeCell ref="D280:D285"/>
    <mergeCell ref="B289:B294"/>
    <mergeCell ref="C289:C294"/>
    <mergeCell ref="D289:D294"/>
    <mergeCell ref="B271:B276"/>
    <mergeCell ref="C271:C276"/>
    <mergeCell ref="B309:B320"/>
    <mergeCell ref="C309:C320"/>
    <mergeCell ref="D309:D320"/>
    <mergeCell ref="B324:B335"/>
    <mergeCell ref="C436:C441"/>
    <mergeCell ref="A208:N208"/>
    <mergeCell ref="C118:C123"/>
    <mergeCell ref="B109:B114"/>
    <mergeCell ref="C109:C114"/>
    <mergeCell ref="B161:B172"/>
    <mergeCell ref="C161:C172"/>
    <mergeCell ref="D118:D123"/>
    <mergeCell ref="E118:E123"/>
    <mergeCell ref="F118:F123"/>
    <mergeCell ref="G118:G123"/>
    <mergeCell ref="D161:D172"/>
    <mergeCell ref="E161:E172"/>
    <mergeCell ref="F161:F172"/>
    <mergeCell ref="G161:G172"/>
    <mergeCell ref="C176:C187"/>
    <mergeCell ref="D176:D187"/>
    <mergeCell ref="E176:E187"/>
    <mergeCell ref="D146:D157"/>
    <mergeCell ref="E146:E157"/>
    <mergeCell ref="F146:F157"/>
    <mergeCell ref="B118:B123"/>
    <mergeCell ref="G146:G157"/>
    <mergeCell ref="C2:N2"/>
    <mergeCell ref="C3:G3"/>
    <mergeCell ref="H3:N3"/>
    <mergeCell ref="A4:B4"/>
    <mergeCell ref="C4:N4"/>
    <mergeCell ref="E9:E13"/>
    <mergeCell ref="E14:E18"/>
    <mergeCell ref="A62:H62"/>
    <mergeCell ref="A77:H77"/>
    <mergeCell ref="F14:F18"/>
    <mergeCell ref="G14:G18"/>
    <mergeCell ref="H14:H18"/>
    <mergeCell ref="E19:E23"/>
    <mergeCell ref="F19:F23"/>
    <mergeCell ref="A40:H40"/>
    <mergeCell ref="H29:H33"/>
    <mergeCell ref="G34:G38"/>
    <mergeCell ref="H34:H38"/>
    <mergeCell ref="A14:A18"/>
    <mergeCell ref="A24:A28"/>
    <mergeCell ref="E24:E28"/>
    <mergeCell ref="F24:F28"/>
    <mergeCell ref="G24:G28"/>
    <mergeCell ref="H24:H28"/>
    <mergeCell ref="A92:H92"/>
    <mergeCell ref="D109:D114"/>
    <mergeCell ref="E109:E114"/>
    <mergeCell ref="D354:D365"/>
    <mergeCell ref="A377:G377"/>
    <mergeCell ref="D491:D502"/>
    <mergeCell ref="E567:N567"/>
    <mergeCell ref="E565:N565"/>
    <mergeCell ref="E566:N566"/>
    <mergeCell ref="C491:C502"/>
    <mergeCell ref="A444:H444"/>
    <mergeCell ref="C446:C457"/>
    <mergeCell ref="D446:D457"/>
    <mergeCell ref="D476:D487"/>
    <mergeCell ref="A269:G269"/>
    <mergeCell ref="A307:G307"/>
    <mergeCell ref="D271:D276"/>
    <mergeCell ref="B298:B303"/>
    <mergeCell ref="C298:C303"/>
    <mergeCell ref="D298:D303"/>
    <mergeCell ref="B491:B502"/>
    <mergeCell ref="B409:B414"/>
    <mergeCell ref="B418:B423"/>
    <mergeCell ref="B176:B187"/>
  </mergeCells>
  <hyperlinks>
    <hyperlink ref="C109" r:id="rId1" location="1797075@455265" xr:uid="{00000000-0004-0000-0500-000000000000}"/>
    <hyperlink ref="C146" r:id="rId2" location="1797075@455265" xr:uid="{00000000-0004-0000-0500-000001000000}"/>
  </hyperlinks>
  <pageMargins left="0.7" right="0.7" top="0.75" bottom="0.75" header="0" footer="0"/>
  <pageSetup orientation="landscape" r:id="rId3"/>
  <drawing r:id="rId4"/>
  <legacy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GESTIÓN</vt:lpstr>
      <vt:lpstr>INVERSIÓN</vt:lpstr>
      <vt:lpstr>ACTIVIDADES</vt:lpstr>
      <vt:lpstr>TERRITORIALIZACIÓN</vt:lpstr>
      <vt:lpstr>SPI.</vt:lpstr>
      <vt:lpstr>SPI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alquiler241 SPCI</cp:lastModifiedBy>
  <cp:lastPrinted>2020-01-27T23:43:22Z</cp:lastPrinted>
  <dcterms:created xsi:type="dcterms:W3CDTF">2010-03-25T16:40:43Z</dcterms:created>
  <dcterms:modified xsi:type="dcterms:W3CDTF">2024-04-16T13:11:03Z</dcterms:modified>
</cp:coreProperties>
</file>